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27495" windowHeight="11445"/>
  </bookViews>
  <sheets>
    <sheet name="Rekapitulace stavby" sheetId="1" r:id="rId1"/>
    <sheet name="SO 03.1 - stavební část" sheetId="2" r:id="rId2"/>
    <sheet name="SO 03.2 - odpad z VDJ" sheetId="3" r:id="rId3"/>
    <sheet name="SO 03.3 - zpevněné plochy..." sheetId="4" r:id="rId4"/>
    <sheet name="SO 03.4 - oplocení" sheetId="5" r:id="rId5"/>
    <sheet name="SO 03.5 - rušení stávajíc..." sheetId="6" r:id="rId6"/>
    <sheet name="SO 08.3 - obchvat Pouzdřan" sheetId="7" r:id="rId7"/>
    <sheet name="SO 08.5 - křížení komunikací" sheetId="8" r:id="rId8"/>
    <sheet name="SO 08.6 - rušení stávajíc..." sheetId="9" r:id="rId9"/>
    <sheet name="SO 08.7 - terénní úpravy" sheetId="10" r:id="rId10"/>
    <sheet name="SO 09.1 - zásobovací řad ..." sheetId="11" r:id="rId11"/>
    <sheet name="SO 09.2 - rušení stávajíc..." sheetId="12" r:id="rId12"/>
    <sheet name="SO 10.1 - zásobovací řad ..." sheetId="13" r:id="rId13"/>
    <sheet name="SO 10.2 - rušení stávajíc..." sheetId="14" r:id="rId14"/>
    <sheet name="SO 11.1 - potrubí rozvodn..." sheetId="15" r:id="rId15"/>
    <sheet name="SO 11.2 - rušení stávajíc..." sheetId="16" r:id="rId16"/>
    <sheet name="SO 12.2 - propojovací pot..." sheetId="17" r:id="rId17"/>
    <sheet name="SO 12.4 - rušení stávajíc..." sheetId="18" r:id="rId18"/>
    <sheet name="SO 15.1 - přepojení vodov..." sheetId="19" r:id="rId19"/>
    <sheet name="SO 15.2 - rušení stávajíc..." sheetId="20" r:id="rId20"/>
    <sheet name="PS 01.3 - VDJ Pouzdřany" sheetId="21" r:id="rId21"/>
    <sheet name="PS 02.3 - VDJ Pouzdřany" sheetId="22" r:id="rId22"/>
    <sheet name="PS 03 - DISPEČINK A RADIO..." sheetId="23" r:id="rId23"/>
    <sheet name="90 - OSTATNÍ NÁKLADY" sheetId="24" r:id="rId24"/>
  </sheets>
  <definedNames>
    <definedName name="_xlnm._FilterDatabase" localSheetId="23" hidden="1">'90 - OSTATNÍ NÁKLADY'!$C$116:$K$151</definedName>
    <definedName name="_xlnm._FilterDatabase" localSheetId="20" hidden="1">'PS 01.3 - VDJ Pouzdřany'!$C$126:$K$193</definedName>
    <definedName name="_xlnm._FilterDatabase" localSheetId="21" hidden="1">'PS 02.3 - VDJ Pouzdřany'!$C$129:$K$298</definedName>
    <definedName name="_xlnm._FilterDatabase" localSheetId="22" hidden="1">'PS 03 - DISPEČINK A RADIO...'!$C$121:$K$155</definedName>
    <definedName name="_xlnm._FilterDatabase" localSheetId="1" hidden="1">'SO 03.1 - stavební část'!$C$137:$K$952</definedName>
    <definedName name="_xlnm._FilterDatabase" localSheetId="2" hidden="1">'SO 03.2 - odpad z VDJ'!$C$126:$K$330</definedName>
    <definedName name="_xlnm._FilterDatabase" localSheetId="3" hidden="1">'SO 03.3 - zpevněné plochy...'!$C$133:$K$654</definedName>
    <definedName name="_xlnm._FilterDatabase" localSheetId="4" hidden="1">'SO 03.4 - oplocení'!$C$125:$K$279</definedName>
    <definedName name="_xlnm._FilterDatabase" localSheetId="5" hidden="1">'SO 03.5 - rušení stávajíc...'!$C$124:$K$192</definedName>
    <definedName name="_xlnm._FilterDatabase" localSheetId="6" hidden="1">'SO 08.3 - obchvat Pouzdřan'!$C$128:$K$548</definedName>
    <definedName name="_xlnm._FilterDatabase" localSheetId="7" hidden="1">'SO 08.5 - křížení komunikací'!$C$125:$K$238</definedName>
    <definedName name="_xlnm._FilterDatabase" localSheetId="8" hidden="1">'SO 08.6 - rušení stávajíc...'!$C$122:$K$142</definedName>
    <definedName name="_xlnm._FilterDatabase" localSheetId="9" hidden="1">'SO 08.7 - terénní úpravy'!$C$127:$K$347</definedName>
    <definedName name="_xlnm._FilterDatabase" localSheetId="10" hidden="1">'SO 09.1 - zásobovací řad ...'!$C$127:$K$287</definedName>
    <definedName name="_xlnm._FilterDatabase" localSheetId="11" hidden="1">'SO 09.2 - rušení stávajíc...'!$C$122:$K$137</definedName>
    <definedName name="_xlnm._FilterDatabase" localSheetId="12" hidden="1">'SO 10.1 - zásobovací řad ...'!$C$126:$K$281</definedName>
    <definedName name="_xlnm._FilterDatabase" localSheetId="13" hidden="1">'SO 10.2 - rušení stávajíc...'!$C$122:$K$137</definedName>
    <definedName name="_xlnm._FilterDatabase" localSheetId="14" hidden="1">'SO 11.1 - potrubí rozvodn...'!$C$127:$K$304</definedName>
    <definedName name="_xlnm._FilterDatabase" localSheetId="15" hidden="1">'SO 11.2 - rušení stávajíc...'!$C$122:$K$139</definedName>
    <definedName name="_xlnm._FilterDatabase" localSheetId="16" hidden="1">'SO 12.2 - propojovací pot...'!$C$127:$K$320</definedName>
    <definedName name="_xlnm._FilterDatabase" localSheetId="17" hidden="1">'SO 12.4 - rušení stávajíc...'!$C$122:$K$135</definedName>
    <definedName name="_xlnm._FilterDatabase" localSheetId="18" hidden="1">'SO 15.1 - přepojení vodov...'!$C$127:$K$248</definedName>
    <definedName name="_xlnm._FilterDatabase" localSheetId="19" hidden="1">'SO 15.2 - rušení stávajíc...'!$C$121:$K$132</definedName>
    <definedName name="_xlnm.Print_Titles" localSheetId="23">'90 - OSTATNÍ NÁKLADY'!$116:$116</definedName>
    <definedName name="_xlnm.Print_Titles" localSheetId="20">'PS 01.3 - VDJ Pouzdřany'!$126:$126</definedName>
    <definedName name="_xlnm.Print_Titles" localSheetId="21">'PS 02.3 - VDJ Pouzdřany'!$129:$129</definedName>
    <definedName name="_xlnm.Print_Titles" localSheetId="22">'PS 03 - DISPEČINK A RADIO...'!$121:$121</definedName>
    <definedName name="_xlnm.Print_Titles" localSheetId="0">'Rekapitulace stavby'!$92:$92</definedName>
    <definedName name="_xlnm.Print_Titles" localSheetId="1">'SO 03.1 - stavební část'!$137:$137</definedName>
    <definedName name="_xlnm.Print_Titles" localSheetId="2">'SO 03.2 - odpad z VDJ'!$126:$126</definedName>
    <definedName name="_xlnm.Print_Titles" localSheetId="3">'SO 03.3 - zpevněné plochy...'!$133:$133</definedName>
    <definedName name="_xlnm.Print_Titles" localSheetId="4">'SO 03.4 - oplocení'!$125:$125</definedName>
    <definedName name="_xlnm.Print_Titles" localSheetId="5">'SO 03.5 - rušení stávajíc...'!$124:$124</definedName>
    <definedName name="_xlnm.Print_Titles" localSheetId="6">'SO 08.3 - obchvat Pouzdřan'!$128:$128</definedName>
    <definedName name="_xlnm.Print_Titles" localSheetId="7">'SO 08.5 - křížení komunikací'!$125:$125</definedName>
    <definedName name="_xlnm.Print_Titles" localSheetId="8">'SO 08.6 - rušení stávajíc...'!$122:$122</definedName>
    <definedName name="_xlnm.Print_Titles" localSheetId="9">'SO 08.7 - terénní úpravy'!$127:$127</definedName>
    <definedName name="_xlnm.Print_Titles" localSheetId="10">'SO 09.1 - zásobovací řad ...'!$127:$127</definedName>
    <definedName name="_xlnm.Print_Titles" localSheetId="11">'SO 09.2 - rušení stávajíc...'!$122:$122</definedName>
    <definedName name="_xlnm.Print_Titles" localSheetId="12">'SO 10.1 - zásobovací řad ...'!$126:$126</definedName>
    <definedName name="_xlnm.Print_Titles" localSheetId="13">'SO 10.2 - rušení stávajíc...'!$122:$122</definedName>
    <definedName name="_xlnm.Print_Titles" localSheetId="14">'SO 11.1 - potrubí rozvodn...'!$127:$127</definedName>
    <definedName name="_xlnm.Print_Titles" localSheetId="15">'SO 11.2 - rušení stávajíc...'!$122:$122</definedName>
    <definedName name="_xlnm.Print_Titles" localSheetId="16">'SO 12.2 - propojovací pot...'!$127:$127</definedName>
    <definedName name="_xlnm.Print_Titles" localSheetId="17">'SO 12.4 - rušení stávajíc...'!$122:$122</definedName>
    <definedName name="_xlnm.Print_Titles" localSheetId="18">'SO 15.1 - přepojení vodov...'!$127:$127</definedName>
    <definedName name="_xlnm.Print_Titles" localSheetId="19">'SO 15.2 - rušení stávajíc...'!$121:$121</definedName>
    <definedName name="_xlnm.Print_Area" localSheetId="23">'90 - OSTATNÍ NÁKLADY'!$C$4:$J$76,'90 - OSTATNÍ NÁKLADY'!$C$82:$J$98,'90 - OSTATNÍ NÁKLADY'!$C$104:$K$151</definedName>
    <definedName name="_xlnm.Print_Area" localSheetId="20">'PS 01.3 - VDJ Pouzdřany'!$C$4:$J$76,'PS 01.3 - VDJ Pouzdřany'!$C$82:$J$106,'PS 01.3 - VDJ Pouzdřany'!$C$112:$K$193</definedName>
    <definedName name="_xlnm.Print_Area" localSheetId="21">'PS 02.3 - VDJ Pouzdřany'!$C$4:$J$76,'PS 02.3 - VDJ Pouzdřany'!$C$82:$J$109,'PS 02.3 - VDJ Pouzdřany'!$C$115:$K$298</definedName>
    <definedName name="_xlnm.Print_Area" localSheetId="22">'PS 03 - DISPEČINK A RADIO...'!$C$4:$J$76,'PS 03 - DISPEČINK A RADIO...'!$C$82:$J$103,'PS 03 - DISPEČINK A RADIO...'!$C$109:$K$155</definedName>
    <definedName name="_xlnm.Print_Area" localSheetId="0">'Rekapitulace stavby'!$D$4:$AO$76,'Rekapitulace stavby'!$C$82:$AQ$127</definedName>
    <definedName name="_xlnm.Print_Area" localSheetId="1">'SO 03.1 - stavební část'!$C$4:$J$76,'SO 03.1 - stavební část'!$C$82:$J$117,'SO 03.1 - stavební část'!$C$123:$K$952</definedName>
    <definedName name="_xlnm.Print_Area" localSheetId="2">'SO 03.2 - odpad z VDJ'!$C$4:$J$76,'SO 03.2 - odpad z VDJ'!$C$82:$J$106,'SO 03.2 - odpad z VDJ'!$C$112:$K$330</definedName>
    <definedName name="_xlnm.Print_Area" localSheetId="3">'SO 03.3 - zpevněné plochy...'!$C$4:$J$76,'SO 03.3 - zpevněné plochy...'!$C$82:$J$113,'SO 03.3 - zpevněné plochy...'!$C$119:$K$654</definedName>
    <definedName name="_xlnm.Print_Area" localSheetId="4">'SO 03.4 - oplocení'!$C$4:$J$76,'SO 03.4 - oplocení'!$C$82:$J$105,'SO 03.4 - oplocení'!$C$111:$K$279</definedName>
    <definedName name="_xlnm.Print_Area" localSheetId="5">'SO 03.5 - rušení stávajíc...'!$C$4:$J$76,'SO 03.5 - rušení stávajíc...'!$C$82:$J$104,'SO 03.5 - rušení stávajíc...'!$C$110:$K$192</definedName>
    <definedName name="_xlnm.Print_Area" localSheetId="6">'SO 08.3 - obchvat Pouzdřan'!$C$4:$J$76,'SO 08.3 - obchvat Pouzdřan'!$C$82:$J$108,'SO 08.3 - obchvat Pouzdřan'!$C$114:$K$548</definedName>
    <definedName name="_xlnm.Print_Area" localSheetId="7">'SO 08.5 - křížení komunikací'!$C$4:$J$76,'SO 08.5 - křížení komunikací'!$C$82:$J$105,'SO 08.5 - křížení komunikací'!$C$111:$K$238</definedName>
    <definedName name="_xlnm.Print_Area" localSheetId="8">'SO 08.6 - rušení stávajíc...'!$C$4:$J$76,'SO 08.6 - rušení stávajíc...'!$C$82:$J$102,'SO 08.6 - rušení stávajíc...'!$C$108:$K$142</definedName>
    <definedName name="_xlnm.Print_Area" localSheetId="9">'SO 08.7 - terénní úpravy'!$C$4:$J$76,'SO 08.7 - terénní úpravy'!$C$82:$J$107,'SO 08.7 - terénní úpravy'!$C$113:$K$347</definedName>
    <definedName name="_xlnm.Print_Area" localSheetId="10">'SO 09.1 - zásobovací řad ...'!$C$4:$J$76,'SO 09.1 - zásobovací řad ...'!$C$82:$J$107,'SO 09.1 - zásobovací řad ...'!$C$113:$K$287</definedName>
    <definedName name="_xlnm.Print_Area" localSheetId="11">'SO 09.2 - rušení stávajíc...'!$C$4:$J$76,'SO 09.2 - rušení stávajíc...'!$C$82:$J$102,'SO 09.2 - rušení stávajíc...'!$C$108:$K$137</definedName>
    <definedName name="_xlnm.Print_Area" localSheetId="12">'SO 10.1 - zásobovací řad ...'!$C$4:$J$76,'SO 10.1 - zásobovací řad ...'!$C$82:$J$106,'SO 10.1 - zásobovací řad ...'!$C$112:$K$281</definedName>
    <definedName name="_xlnm.Print_Area" localSheetId="13">'SO 10.2 - rušení stávajíc...'!$C$4:$J$76,'SO 10.2 - rušení stávajíc...'!$C$82:$J$102,'SO 10.2 - rušení stávajíc...'!$C$108:$K$137</definedName>
    <definedName name="_xlnm.Print_Area" localSheetId="14">'SO 11.1 - potrubí rozvodn...'!$C$4:$J$76,'SO 11.1 - potrubí rozvodn...'!$C$82:$J$107,'SO 11.1 - potrubí rozvodn...'!$C$113:$K$304</definedName>
    <definedName name="_xlnm.Print_Area" localSheetId="15">'SO 11.2 - rušení stávajíc...'!$C$4:$J$76,'SO 11.2 - rušení stávajíc...'!$C$82:$J$102,'SO 11.2 - rušení stávajíc...'!$C$108:$K$139</definedName>
    <definedName name="_xlnm.Print_Area" localSheetId="16">'SO 12.2 - propojovací pot...'!$C$4:$J$76,'SO 12.2 - propojovací pot...'!$C$82:$J$107,'SO 12.2 - propojovací pot...'!$C$113:$K$320</definedName>
    <definedName name="_xlnm.Print_Area" localSheetId="17">'SO 12.4 - rušení stávajíc...'!$C$4:$J$76,'SO 12.4 - rušení stávajíc...'!$C$82:$J$102,'SO 12.4 - rušení stávajíc...'!$C$108:$K$135</definedName>
    <definedName name="_xlnm.Print_Area" localSheetId="18">'SO 15.1 - přepojení vodov...'!$C$4:$J$76,'SO 15.1 - přepojení vodov...'!$C$82:$J$107,'SO 15.1 - přepojení vodov...'!$C$113:$K$248</definedName>
    <definedName name="_xlnm.Print_Area" localSheetId="19">'SO 15.2 - rušení stávajíc...'!$C$4:$J$76,'SO 15.2 - rušení stávajíc...'!$C$82:$J$101,'SO 15.2 - rušení stávajíc...'!$C$107:$K$132</definedName>
  </definedNames>
  <calcPr calcId="145621"/>
</workbook>
</file>

<file path=xl/calcChain.xml><?xml version="1.0" encoding="utf-8"?>
<calcChain xmlns="http://schemas.openxmlformats.org/spreadsheetml/2006/main">
  <c r="J37" i="24" l="1"/>
  <c r="J36" i="24"/>
  <c r="AY126" i="1"/>
  <c r="J35" i="24"/>
  <c r="AX126" i="1" s="1"/>
  <c r="BI149" i="24"/>
  <c r="BH149" i="24"/>
  <c r="BG149" i="24"/>
  <c r="BF149" i="24"/>
  <c r="T149" i="24"/>
  <c r="R149" i="24"/>
  <c r="P149" i="24"/>
  <c r="BI146" i="24"/>
  <c r="BH146" i="24"/>
  <c r="BG146" i="24"/>
  <c r="BF146" i="24"/>
  <c r="T146" i="24"/>
  <c r="R146" i="24"/>
  <c r="P146" i="24"/>
  <c r="BI145" i="24"/>
  <c r="BH145" i="24"/>
  <c r="BG145" i="24"/>
  <c r="BF145" i="24"/>
  <c r="T145" i="24"/>
  <c r="R145" i="24"/>
  <c r="P145" i="24"/>
  <c r="BI142" i="24"/>
  <c r="BH142" i="24"/>
  <c r="BG142" i="24"/>
  <c r="BF142" i="24"/>
  <c r="T142" i="24"/>
  <c r="R142" i="24"/>
  <c r="P142" i="24"/>
  <c r="BI141" i="24"/>
  <c r="BH141" i="24"/>
  <c r="BG141" i="24"/>
  <c r="BF141" i="24"/>
  <c r="T141" i="24"/>
  <c r="R141" i="24"/>
  <c r="P141" i="24"/>
  <c r="BI138" i="24"/>
  <c r="BH138" i="24"/>
  <c r="BG138" i="24"/>
  <c r="BF138" i="24"/>
  <c r="T138" i="24"/>
  <c r="R138" i="24"/>
  <c r="P138" i="24"/>
  <c r="BI137" i="24"/>
  <c r="BH137" i="24"/>
  <c r="BG137" i="24"/>
  <c r="BF137" i="24"/>
  <c r="T137" i="24"/>
  <c r="R137" i="24"/>
  <c r="P137" i="24"/>
  <c r="BI134" i="24"/>
  <c r="BH134" i="24"/>
  <c r="BG134" i="24"/>
  <c r="BF134" i="24"/>
  <c r="T134" i="24"/>
  <c r="R134" i="24"/>
  <c r="P134" i="24"/>
  <c r="BI131" i="24"/>
  <c r="BH131" i="24"/>
  <c r="BG131" i="24"/>
  <c r="BF131" i="24"/>
  <c r="T131" i="24"/>
  <c r="R131" i="24"/>
  <c r="P131" i="24"/>
  <c r="BI130" i="24"/>
  <c r="BH130" i="24"/>
  <c r="BG130" i="24"/>
  <c r="BF130" i="24"/>
  <c r="T130" i="24"/>
  <c r="R130" i="24"/>
  <c r="P130" i="24"/>
  <c r="BI127" i="24"/>
  <c r="BH127" i="24"/>
  <c r="BG127" i="24"/>
  <c r="BF127" i="24"/>
  <c r="T127" i="24"/>
  <c r="R127" i="24"/>
  <c r="P127" i="24"/>
  <c r="BI124" i="24"/>
  <c r="BH124" i="24"/>
  <c r="BG124" i="24"/>
  <c r="BF124" i="24"/>
  <c r="T124" i="24"/>
  <c r="R124" i="24"/>
  <c r="P124" i="24"/>
  <c r="BI119" i="24"/>
  <c r="BH119" i="24"/>
  <c r="BG119" i="24"/>
  <c r="BF119" i="24"/>
  <c r="T119" i="24"/>
  <c r="R119" i="24"/>
  <c r="P119" i="24"/>
  <c r="J114" i="24"/>
  <c r="J113" i="24"/>
  <c r="F113" i="24"/>
  <c r="F111" i="24"/>
  <c r="E109" i="24"/>
  <c r="J92" i="24"/>
  <c r="J91" i="24"/>
  <c r="F91" i="24"/>
  <c r="F89" i="24"/>
  <c r="E87" i="24"/>
  <c r="J18" i="24"/>
  <c r="E18" i="24"/>
  <c r="F114" i="24"/>
  <c r="J17" i="24"/>
  <c r="J12" i="24"/>
  <c r="J111" i="24" s="1"/>
  <c r="E7" i="24"/>
  <c r="E107" i="24" s="1"/>
  <c r="J37" i="23"/>
  <c r="J36" i="23"/>
  <c r="AY125" i="1"/>
  <c r="J35" i="23"/>
  <c r="AX125" i="1"/>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0" i="23"/>
  <c r="BH150" i="23"/>
  <c r="BG150" i="23"/>
  <c r="BF150" i="23"/>
  <c r="T150" i="23"/>
  <c r="R150" i="23"/>
  <c r="P150" i="23"/>
  <c r="BI148" i="23"/>
  <c r="BH148" i="23"/>
  <c r="BG148" i="23"/>
  <c r="BF148" i="23"/>
  <c r="T148" i="23"/>
  <c r="R148" i="23"/>
  <c r="P148" i="23"/>
  <c r="BI147" i="23"/>
  <c r="BH147" i="23"/>
  <c r="BG147" i="23"/>
  <c r="BF147" i="23"/>
  <c r="T147" i="23"/>
  <c r="R147" i="23"/>
  <c r="P147" i="23"/>
  <c r="BI145" i="23"/>
  <c r="BH145" i="23"/>
  <c r="BG145" i="23"/>
  <c r="BF145" i="23"/>
  <c r="T145" i="23"/>
  <c r="R145" i="23"/>
  <c r="P145" i="23"/>
  <c r="BI144" i="23"/>
  <c r="BH144" i="23"/>
  <c r="BG144" i="23"/>
  <c r="BF144" i="23"/>
  <c r="T144" i="23"/>
  <c r="R144" i="23"/>
  <c r="P144" i="23"/>
  <c r="BI143" i="23"/>
  <c r="BH143" i="23"/>
  <c r="BG143" i="23"/>
  <c r="BF143" i="23"/>
  <c r="T143" i="23"/>
  <c r="R143" i="23"/>
  <c r="P143"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3" i="23"/>
  <c r="BH133" i="23"/>
  <c r="BG133" i="23"/>
  <c r="BF133" i="23"/>
  <c r="T133" i="23"/>
  <c r="T132" i="23"/>
  <c r="R133" i="23"/>
  <c r="R132" i="23"/>
  <c r="P133"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5" i="23"/>
  <c r="BH125" i="23"/>
  <c r="BG125" i="23"/>
  <c r="BF125" i="23"/>
  <c r="T125" i="23"/>
  <c r="R125" i="23"/>
  <c r="P125" i="23"/>
  <c r="J118" i="23"/>
  <c r="F118" i="23"/>
  <c r="F116" i="23"/>
  <c r="E114" i="23"/>
  <c r="J91" i="23"/>
  <c r="F91" i="23"/>
  <c r="F89" i="23"/>
  <c r="E87" i="23"/>
  <c r="J24" i="23"/>
  <c r="E24" i="23"/>
  <c r="J119" i="23" s="1"/>
  <c r="J23" i="23"/>
  <c r="J18" i="23"/>
  <c r="E18" i="23"/>
  <c r="F92" i="23" s="1"/>
  <c r="J17" i="23"/>
  <c r="J12" i="23"/>
  <c r="J89" i="23"/>
  <c r="E7" i="23"/>
  <c r="E112" i="23"/>
  <c r="J39" i="22"/>
  <c r="J38" i="22"/>
  <c r="AY124" i="1" s="1"/>
  <c r="J37" i="22"/>
  <c r="AX124" i="1" s="1"/>
  <c r="BI298" i="22"/>
  <c r="BH298" i="22"/>
  <c r="BG298" i="22"/>
  <c r="BF298" i="22"/>
  <c r="T298" i="22"/>
  <c r="R298" i="22"/>
  <c r="P298" i="22"/>
  <c r="BI297" i="22"/>
  <c r="BH297" i="22"/>
  <c r="BG297" i="22"/>
  <c r="BF297" i="22"/>
  <c r="T297" i="22"/>
  <c r="R297" i="22"/>
  <c r="P297" i="22"/>
  <c r="BI295" i="22"/>
  <c r="BH295" i="22"/>
  <c r="BG295" i="22"/>
  <c r="BF295" i="22"/>
  <c r="T295" i="22"/>
  <c r="R295" i="22"/>
  <c r="P295" i="22"/>
  <c r="BI293" i="22"/>
  <c r="BH293" i="22"/>
  <c r="BG293" i="22"/>
  <c r="BF293" i="22"/>
  <c r="T293" i="22"/>
  <c r="R293" i="22"/>
  <c r="P293" i="22"/>
  <c r="BI292" i="22"/>
  <c r="BH292" i="22"/>
  <c r="BG292" i="22"/>
  <c r="BF292" i="22"/>
  <c r="T292" i="22"/>
  <c r="R292" i="22"/>
  <c r="P292" i="22"/>
  <c r="BI289" i="22"/>
  <c r="BH289" i="22"/>
  <c r="BG289" i="22"/>
  <c r="BF289" i="22"/>
  <c r="T289" i="22"/>
  <c r="R289" i="22"/>
  <c r="P289" i="22"/>
  <c r="BI287" i="22"/>
  <c r="BH287" i="22"/>
  <c r="BG287" i="22"/>
  <c r="BF287" i="22"/>
  <c r="T287" i="22"/>
  <c r="R287" i="22"/>
  <c r="P287" i="22"/>
  <c r="BI285" i="22"/>
  <c r="BH285" i="22"/>
  <c r="BG285" i="22"/>
  <c r="BF285" i="22"/>
  <c r="T285" i="22"/>
  <c r="R285" i="22"/>
  <c r="P285" i="22"/>
  <c r="BI284" i="22"/>
  <c r="BH284" i="22"/>
  <c r="BG284" i="22"/>
  <c r="BF284" i="22"/>
  <c r="T284" i="22"/>
  <c r="R284" i="22"/>
  <c r="P284" i="22"/>
  <c r="BI283" i="22"/>
  <c r="BH283" i="22"/>
  <c r="BG283" i="22"/>
  <c r="BF283" i="22"/>
  <c r="T283" i="22"/>
  <c r="R283" i="22"/>
  <c r="P283" i="22"/>
  <c r="BI282" i="22"/>
  <c r="BH282" i="22"/>
  <c r="BG282" i="22"/>
  <c r="BF282" i="22"/>
  <c r="T282" i="22"/>
  <c r="R282" i="22"/>
  <c r="P282" i="22"/>
  <c r="BI281" i="22"/>
  <c r="BH281" i="22"/>
  <c r="BG281" i="22"/>
  <c r="BF281" i="22"/>
  <c r="T281" i="22"/>
  <c r="R281" i="22"/>
  <c r="P281" i="22"/>
  <c r="BI280" i="22"/>
  <c r="BH280" i="22"/>
  <c r="BG280" i="22"/>
  <c r="BF280" i="22"/>
  <c r="T280" i="22"/>
  <c r="R280" i="22"/>
  <c r="P280" i="22"/>
  <c r="BI279" i="22"/>
  <c r="BH279" i="22"/>
  <c r="BG279" i="22"/>
  <c r="BF279" i="22"/>
  <c r="T279" i="22"/>
  <c r="R279" i="22"/>
  <c r="P279" i="22"/>
  <c r="BI278" i="22"/>
  <c r="BH278" i="22"/>
  <c r="BG278" i="22"/>
  <c r="BF278" i="22"/>
  <c r="T278" i="22"/>
  <c r="R278" i="22"/>
  <c r="P278" i="22"/>
  <c r="BI277" i="22"/>
  <c r="BH277" i="22"/>
  <c r="BG277" i="22"/>
  <c r="BF277" i="22"/>
  <c r="T277" i="22"/>
  <c r="R277" i="22"/>
  <c r="P277" i="22"/>
  <c r="BI276" i="22"/>
  <c r="BH276" i="22"/>
  <c r="BG276" i="22"/>
  <c r="BF276" i="22"/>
  <c r="T276" i="22"/>
  <c r="R276" i="22"/>
  <c r="P276" i="22"/>
  <c r="BI275" i="22"/>
  <c r="BH275" i="22"/>
  <c r="BG275" i="22"/>
  <c r="BF275" i="22"/>
  <c r="T275" i="22"/>
  <c r="R275" i="22"/>
  <c r="P275" i="22"/>
  <c r="BI274" i="22"/>
  <c r="BH274" i="22"/>
  <c r="BG274" i="22"/>
  <c r="BF274" i="22"/>
  <c r="T274" i="22"/>
  <c r="R274" i="22"/>
  <c r="P274" i="22"/>
  <c r="BI273" i="22"/>
  <c r="BH273" i="22"/>
  <c r="BG273" i="22"/>
  <c r="BF273" i="22"/>
  <c r="T273" i="22"/>
  <c r="R273" i="22"/>
  <c r="P273" i="22"/>
  <c r="BI272" i="22"/>
  <c r="BH272" i="22"/>
  <c r="BG272" i="22"/>
  <c r="BF272" i="22"/>
  <c r="T272" i="22"/>
  <c r="R272" i="22"/>
  <c r="P272" i="22"/>
  <c r="BI271" i="22"/>
  <c r="BH271" i="22"/>
  <c r="BG271" i="22"/>
  <c r="BF271" i="22"/>
  <c r="T271" i="22"/>
  <c r="R271" i="22"/>
  <c r="P271" i="22"/>
  <c r="BI270" i="22"/>
  <c r="BH270" i="22"/>
  <c r="BG270" i="22"/>
  <c r="BF270" i="22"/>
  <c r="T270" i="22"/>
  <c r="R270" i="22"/>
  <c r="P270" i="22"/>
  <c r="BI269" i="22"/>
  <c r="BH269" i="22"/>
  <c r="BG269" i="22"/>
  <c r="BF269" i="22"/>
  <c r="T269" i="22"/>
  <c r="R269" i="22"/>
  <c r="P269" i="22"/>
  <c r="BI268" i="22"/>
  <c r="BH268" i="22"/>
  <c r="BG268" i="22"/>
  <c r="BF268" i="22"/>
  <c r="T268" i="22"/>
  <c r="R268" i="22"/>
  <c r="P268" i="22"/>
  <c r="BI267" i="22"/>
  <c r="BH267" i="22"/>
  <c r="BG267" i="22"/>
  <c r="BF267" i="22"/>
  <c r="T267" i="22"/>
  <c r="R267" i="22"/>
  <c r="P267" i="22"/>
  <c r="BI266" i="22"/>
  <c r="BH266" i="22"/>
  <c r="BG266" i="22"/>
  <c r="BF266" i="22"/>
  <c r="T266" i="22"/>
  <c r="R266" i="22"/>
  <c r="P266" i="22"/>
  <c r="BI265" i="22"/>
  <c r="BH265" i="22"/>
  <c r="BG265" i="22"/>
  <c r="BF265" i="22"/>
  <c r="T265" i="22"/>
  <c r="R265" i="22"/>
  <c r="P265" i="22"/>
  <c r="BI264" i="22"/>
  <c r="BH264" i="22"/>
  <c r="BG264" i="22"/>
  <c r="BF264" i="22"/>
  <c r="T264" i="22"/>
  <c r="R264" i="22"/>
  <c r="P264" i="22"/>
  <c r="BI263" i="22"/>
  <c r="BH263" i="22"/>
  <c r="BG263" i="22"/>
  <c r="BF263" i="22"/>
  <c r="T263" i="22"/>
  <c r="R263" i="22"/>
  <c r="P263" i="22"/>
  <c r="BI260" i="22"/>
  <c r="BH260" i="22"/>
  <c r="BG260" i="22"/>
  <c r="BF260" i="22"/>
  <c r="T260" i="22"/>
  <c r="R260" i="22"/>
  <c r="P260" i="22"/>
  <c r="BI258" i="22"/>
  <c r="BH258" i="22"/>
  <c r="BG258" i="22"/>
  <c r="BF258" i="22"/>
  <c r="T258" i="22"/>
  <c r="R258" i="22"/>
  <c r="P258" i="22"/>
  <c r="BI256" i="22"/>
  <c r="BH256" i="22"/>
  <c r="BG256" i="22"/>
  <c r="BF256" i="22"/>
  <c r="T256" i="22"/>
  <c r="R256" i="22"/>
  <c r="P256" i="22"/>
  <c r="BI255" i="22"/>
  <c r="BH255" i="22"/>
  <c r="BG255" i="22"/>
  <c r="BF255" i="22"/>
  <c r="T255" i="22"/>
  <c r="R255" i="22"/>
  <c r="P255" i="22"/>
  <c r="BI253" i="22"/>
  <c r="BH253" i="22"/>
  <c r="BG253" i="22"/>
  <c r="BF253" i="22"/>
  <c r="T253" i="22"/>
  <c r="R253" i="22"/>
  <c r="P253" i="22"/>
  <c r="BI251" i="22"/>
  <c r="BH251" i="22"/>
  <c r="BG251" i="22"/>
  <c r="BF251" i="22"/>
  <c r="T251" i="22"/>
  <c r="R251" i="22"/>
  <c r="P251" i="22"/>
  <c r="BI249" i="22"/>
  <c r="BH249" i="22"/>
  <c r="BG249" i="22"/>
  <c r="BF249" i="22"/>
  <c r="T249" i="22"/>
  <c r="R249" i="22"/>
  <c r="P249" i="22"/>
  <c r="BI247" i="22"/>
  <c r="BH247" i="22"/>
  <c r="BG247" i="22"/>
  <c r="BF247" i="22"/>
  <c r="T247" i="22"/>
  <c r="R247" i="22"/>
  <c r="P247" i="22"/>
  <c r="BI245" i="22"/>
  <c r="BH245" i="22"/>
  <c r="BG245" i="22"/>
  <c r="BF245" i="22"/>
  <c r="T245" i="22"/>
  <c r="R245" i="22"/>
  <c r="P245" i="22"/>
  <c r="BI244" i="22"/>
  <c r="BH244" i="22"/>
  <c r="BG244" i="22"/>
  <c r="BF244" i="22"/>
  <c r="T244" i="22"/>
  <c r="R244" i="22"/>
  <c r="P244" i="22"/>
  <c r="BI243" i="22"/>
  <c r="BH243" i="22"/>
  <c r="BG243" i="22"/>
  <c r="BF243" i="22"/>
  <c r="T243" i="22"/>
  <c r="R243" i="22"/>
  <c r="P243" i="22"/>
  <c r="BI242" i="22"/>
  <c r="BH242" i="22"/>
  <c r="BG242" i="22"/>
  <c r="BF242" i="22"/>
  <c r="T242" i="22"/>
  <c r="R242" i="22"/>
  <c r="P242" i="22"/>
  <c r="BI241" i="22"/>
  <c r="BH241" i="22"/>
  <c r="BG241" i="22"/>
  <c r="BF241" i="22"/>
  <c r="T241" i="22"/>
  <c r="R241" i="22"/>
  <c r="P241" i="22"/>
  <c r="BI240" i="22"/>
  <c r="BH240" i="22"/>
  <c r="BG240" i="22"/>
  <c r="BF240" i="22"/>
  <c r="T240" i="22"/>
  <c r="R240" i="22"/>
  <c r="P240" i="22"/>
  <c r="BI239" i="22"/>
  <c r="BH239" i="22"/>
  <c r="BG239" i="22"/>
  <c r="BF239" i="22"/>
  <c r="T239" i="22"/>
  <c r="R239" i="22"/>
  <c r="P239" i="22"/>
  <c r="BI237" i="22"/>
  <c r="BH237" i="22"/>
  <c r="BG237" i="22"/>
  <c r="BF237" i="22"/>
  <c r="T237" i="22"/>
  <c r="R237" i="22"/>
  <c r="P237" i="22"/>
  <c r="BI236" i="22"/>
  <c r="BH236" i="22"/>
  <c r="BG236" i="22"/>
  <c r="BF236" i="22"/>
  <c r="T236" i="22"/>
  <c r="R236" i="22"/>
  <c r="P236" i="22"/>
  <c r="BI235" i="22"/>
  <c r="BH235" i="22"/>
  <c r="BG235" i="22"/>
  <c r="BF235" i="22"/>
  <c r="T235" i="22"/>
  <c r="R235" i="22"/>
  <c r="P235" i="22"/>
  <c r="BI234" i="22"/>
  <c r="BH234" i="22"/>
  <c r="BG234" i="22"/>
  <c r="BF234" i="22"/>
  <c r="T234" i="22"/>
  <c r="R234" i="22"/>
  <c r="P234" i="22"/>
  <c r="BI233" i="22"/>
  <c r="BH233" i="22"/>
  <c r="BG233" i="22"/>
  <c r="BF233" i="22"/>
  <c r="T233" i="22"/>
  <c r="R233" i="22"/>
  <c r="P233" i="22"/>
  <c r="BI232" i="22"/>
  <c r="BH232" i="22"/>
  <c r="BG232" i="22"/>
  <c r="BF232" i="22"/>
  <c r="T232" i="22"/>
  <c r="R232" i="22"/>
  <c r="P232" i="22"/>
  <c r="BI231" i="22"/>
  <c r="BH231" i="22"/>
  <c r="BG231" i="22"/>
  <c r="BF231" i="22"/>
  <c r="T231" i="22"/>
  <c r="R231" i="22"/>
  <c r="P231" i="22"/>
  <c r="BI230" i="22"/>
  <c r="BH230" i="22"/>
  <c r="BG230" i="22"/>
  <c r="BF230" i="22"/>
  <c r="T230" i="22"/>
  <c r="R230" i="22"/>
  <c r="P230" i="22"/>
  <c r="BI229" i="22"/>
  <c r="BH229" i="22"/>
  <c r="BG229" i="22"/>
  <c r="BF229" i="22"/>
  <c r="T229" i="22"/>
  <c r="R229" i="22"/>
  <c r="P229" i="22"/>
  <c r="BI228" i="22"/>
  <c r="BH228" i="22"/>
  <c r="BG228" i="22"/>
  <c r="BF228" i="22"/>
  <c r="T228" i="22"/>
  <c r="R228" i="22"/>
  <c r="P228" i="22"/>
  <c r="BI227" i="22"/>
  <c r="BH227" i="22"/>
  <c r="BG227" i="22"/>
  <c r="BF227" i="22"/>
  <c r="T227" i="22"/>
  <c r="R227" i="22"/>
  <c r="P227" i="22"/>
  <c r="BI226" i="22"/>
  <c r="BH226" i="22"/>
  <c r="BG226" i="22"/>
  <c r="BF226" i="22"/>
  <c r="T226" i="22"/>
  <c r="R226" i="22"/>
  <c r="P226" i="22"/>
  <c r="BI225" i="22"/>
  <c r="BH225" i="22"/>
  <c r="BG225" i="22"/>
  <c r="BF225" i="22"/>
  <c r="T225" i="22"/>
  <c r="R225" i="22"/>
  <c r="P225" i="22"/>
  <c r="BI223" i="22"/>
  <c r="BH223" i="22"/>
  <c r="BG223" i="22"/>
  <c r="BF223" i="22"/>
  <c r="T223" i="22"/>
  <c r="R223" i="22"/>
  <c r="P223" i="22"/>
  <c r="BI221" i="22"/>
  <c r="BH221" i="22"/>
  <c r="BG221" i="22"/>
  <c r="BF221" i="22"/>
  <c r="T221" i="22"/>
  <c r="R221" i="22"/>
  <c r="P221" i="22"/>
  <c r="BI219" i="22"/>
  <c r="BH219" i="22"/>
  <c r="BG219" i="22"/>
  <c r="BF219" i="22"/>
  <c r="T219" i="22"/>
  <c r="R219" i="22"/>
  <c r="P219" i="22"/>
  <c r="BI218" i="22"/>
  <c r="BH218" i="22"/>
  <c r="BG218" i="22"/>
  <c r="BF218" i="22"/>
  <c r="T218" i="22"/>
  <c r="R218" i="22"/>
  <c r="P218" i="22"/>
  <c r="BI217" i="22"/>
  <c r="BH217" i="22"/>
  <c r="BG217" i="22"/>
  <c r="BF217" i="22"/>
  <c r="T217" i="22"/>
  <c r="R217" i="22"/>
  <c r="P217" i="22"/>
  <c r="BI216" i="22"/>
  <c r="BH216" i="22"/>
  <c r="BG216" i="22"/>
  <c r="BF216" i="22"/>
  <c r="T216" i="22"/>
  <c r="R216" i="22"/>
  <c r="P216" i="22"/>
  <c r="BI215" i="22"/>
  <c r="BH215" i="22"/>
  <c r="BG215" i="22"/>
  <c r="BF215" i="22"/>
  <c r="T215" i="22"/>
  <c r="R215" i="22"/>
  <c r="P215" i="22"/>
  <c r="BI214" i="22"/>
  <c r="BH214" i="22"/>
  <c r="BG214" i="22"/>
  <c r="BF214" i="22"/>
  <c r="T214" i="22"/>
  <c r="R214" i="22"/>
  <c r="P214" i="22"/>
  <c r="BI213" i="22"/>
  <c r="BH213" i="22"/>
  <c r="BG213" i="22"/>
  <c r="BF213" i="22"/>
  <c r="T213" i="22"/>
  <c r="R213" i="22"/>
  <c r="P213" i="22"/>
  <c r="BI212" i="22"/>
  <c r="BH212" i="22"/>
  <c r="BG212" i="22"/>
  <c r="BF212" i="22"/>
  <c r="T212" i="22"/>
  <c r="R212" i="22"/>
  <c r="P212" i="22"/>
  <c r="BI211" i="22"/>
  <c r="BH211" i="22"/>
  <c r="BG211" i="22"/>
  <c r="BF211" i="22"/>
  <c r="T211" i="22"/>
  <c r="R211" i="22"/>
  <c r="P211" i="22"/>
  <c r="BI210" i="22"/>
  <c r="BH210" i="22"/>
  <c r="BG210" i="22"/>
  <c r="BF210" i="22"/>
  <c r="T210" i="22"/>
  <c r="R210" i="22"/>
  <c r="P210" i="22"/>
  <c r="BI209" i="22"/>
  <c r="BH209" i="22"/>
  <c r="BG209" i="22"/>
  <c r="BF209" i="22"/>
  <c r="T209" i="22"/>
  <c r="R209" i="22"/>
  <c r="P209" i="22"/>
  <c r="BI208" i="22"/>
  <c r="BH208" i="22"/>
  <c r="BG208" i="22"/>
  <c r="BF208" i="22"/>
  <c r="T208" i="22"/>
  <c r="R208" i="22"/>
  <c r="P208" i="22"/>
  <c r="BI207" i="22"/>
  <c r="BH207" i="22"/>
  <c r="BG207" i="22"/>
  <c r="BF207" i="22"/>
  <c r="T207" i="22"/>
  <c r="R207" i="22"/>
  <c r="P207" i="22"/>
  <c r="BI206" i="22"/>
  <c r="BH206" i="22"/>
  <c r="BG206" i="22"/>
  <c r="BF206" i="22"/>
  <c r="T206" i="22"/>
  <c r="R206" i="22"/>
  <c r="P206" i="22"/>
  <c r="BI205" i="22"/>
  <c r="BH205" i="22"/>
  <c r="BG205" i="22"/>
  <c r="BF205" i="22"/>
  <c r="T205" i="22"/>
  <c r="R205" i="22"/>
  <c r="P205" i="22"/>
  <c r="BI203" i="22"/>
  <c r="BH203" i="22"/>
  <c r="BG203" i="22"/>
  <c r="BF203" i="22"/>
  <c r="T203" i="22"/>
  <c r="R203" i="22"/>
  <c r="P203" i="22"/>
  <c r="BI202" i="22"/>
  <c r="BH202" i="22"/>
  <c r="BG202" i="22"/>
  <c r="BF202" i="22"/>
  <c r="T202" i="22"/>
  <c r="R202" i="22"/>
  <c r="P202" i="22"/>
  <c r="BI201" i="22"/>
  <c r="BH201" i="22"/>
  <c r="BG201" i="22"/>
  <c r="BF201" i="22"/>
  <c r="T201" i="22"/>
  <c r="R201" i="22"/>
  <c r="P201" i="22"/>
  <c r="BI200" i="22"/>
  <c r="BH200" i="22"/>
  <c r="BG200" i="22"/>
  <c r="BF200" i="22"/>
  <c r="T200" i="22"/>
  <c r="R200" i="22"/>
  <c r="P200" i="22"/>
  <c r="BI199" i="22"/>
  <c r="BH199" i="22"/>
  <c r="BG199" i="22"/>
  <c r="BF199" i="22"/>
  <c r="T199" i="22"/>
  <c r="R199" i="22"/>
  <c r="P199" i="22"/>
  <c r="BI198" i="22"/>
  <c r="BH198" i="22"/>
  <c r="BG198" i="22"/>
  <c r="BF198" i="22"/>
  <c r="T198" i="22"/>
  <c r="R198" i="22"/>
  <c r="P198" i="22"/>
  <c r="BI197" i="22"/>
  <c r="BH197" i="22"/>
  <c r="BG197" i="22"/>
  <c r="BF197" i="22"/>
  <c r="T197" i="22"/>
  <c r="R197" i="22"/>
  <c r="P197" i="22"/>
  <c r="BI196" i="22"/>
  <c r="BH196" i="22"/>
  <c r="BG196" i="22"/>
  <c r="BF196" i="22"/>
  <c r="T196" i="22"/>
  <c r="R196" i="22"/>
  <c r="P196" i="22"/>
  <c r="BI195" i="22"/>
  <c r="BH195" i="22"/>
  <c r="BG195" i="22"/>
  <c r="BF195" i="22"/>
  <c r="T195" i="22"/>
  <c r="R195" i="22"/>
  <c r="P195" i="22"/>
  <c r="BI194" i="22"/>
  <c r="BH194" i="22"/>
  <c r="BG194" i="22"/>
  <c r="BF194" i="22"/>
  <c r="T194" i="22"/>
  <c r="R194" i="22"/>
  <c r="P194" i="22"/>
  <c r="BI193" i="22"/>
  <c r="BH193" i="22"/>
  <c r="BG193" i="22"/>
  <c r="BF193" i="22"/>
  <c r="T193" i="22"/>
  <c r="R193" i="22"/>
  <c r="P193" i="22"/>
  <c r="BI192" i="22"/>
  <c r="BH192" i="22"/>
  <c r="BG192" i="22"/>
  <c r="BF192" i="22"/>
  <c r="T192" i="22"/>
  <c r="R192" i="22"/>
  <c r="P192" i="22"/>
  <c r="BI191" i="22"/>
  <c r="BH191" i="22"/>
  <c r="BG191" i="22"/>
  <c r="BF191" i="22"/>
  <c r="T191" i="22"/>
  <c r="R191" i="22"/>
  <c r="P191" i="22"/>
  <c r="BI190" i="22"/>
  <c r="BH190" i="22"/>
  <c r="BG190" i="22"/>
  <c r="BF190" i="22"/>
  <c r="T190" i="22"/>
  <c r="R190" i="22"/>
  <c r="P190" i="22"/>
  <c r="BI189" i="22"/>
  <c r="BH189" i="22"/>
  <c r="BG189" i="22"/>
  <c r="BF189" i="22"/>
  <c r="T189" i="22"/>
  <c r="R189" i="22"/>
  <c r="P189" i="22"/>
  <c r="BI188" i="22"/>
  <c r="BH188" i="22"/>
  <c r="BG188" i="22"/>
  <c r="BF188" i="22"/>
  <c r="T188" i="22"/>
  <c r="R188" i="22"/>
  <c r="P188" i="22"/>
  <c r="BI187" i="22"/>
  <c r="BH187" i="22"/>
  <c r="BG187" i="22"/>
  <c r="BF187" i="22"/>
  <c r="T187" i="22"/>
  <c r="R187" i="22"/>
  <c r="P187" i="22"/>
  <c r="BI185" i="22"/>
  <c r="BH185" i="22"/>
  <c r="BG185" i="22"/>
  <c r="BF185" i="22"/>
  <c r="T185" i="22"/>
  <c r="R185" i="22"/>
  <c r="P185" i="22"/>
  <c r="BI183" i="22"/>
  <c r="BH183" i="22"/>
  <c r="BG183" i="22"/>
  <c r="BF183" i="22"/>
  <c r="T183" i="22"/>
  <c r="R183" i="22"/>
  <c r="P183" i="22"/>
  <c r="BI181" i="22"/>
  <c r="BH181" i="22"/>
  <c r="BG181" i="22"/>
  <c r="BF181" i="22"/>
  <c r="T181" i="22"/>
  <c r="R181" i="22"/>
  <c r="P181" i="22"/>
  <c r="BI179" i="22"/>
  <c r="BH179" i="22"/>
  <c r="BG179" i="22"/>
  <c r="BF179" i="22"/>
  <c r="T179" i="22"/>
  <c r="R179" i="22"/>
  <c r="P179" i="22"/>
  <c r="BI177" i="22"/>
  <c r="BH177" i="22"/>
  <c r="BG177" i="22"/>
  <c r="BF177" i="22"/>
  <c r="T177" i="22"/>
  <c r="R177" i="22"/>
  <c r="P177" i="22"/>
  <c r="BI175" i="22"/>
  <c r="BH175" i="22"/>
  <c r="BG175" i="22"/>
  <c r="BF175" i="22"/>
  <c r="T175" i="22"/>
  <c r="R175" i="22"/>
  <c r="P175" i="22"/>
  <c r="BI173" i="22"/>
  <c r="BH173" i="22"/>
  <c r="BG173" i="22"/>
  <c r="BF173" i="22"/>
  <c r="T173" i="22"/>
  <c r="R173" i="22"/>
  <c r="P173" i="22"/>
  <c r="BI171" i="22"/>
  <c r="BH171" i="22"/>
  <c r="BG171" i="22"/>
  <c r="BF171" i="22"/>
  <c r="T171" i="22"/>
  <c r="R171" i="22"/>
  <c r="P171" i="22"/>
  <c r="BI169" i="22"/>
  <c r="BH169" i="22"/>
  <c r="BG169" i="22"/>
  <c r="BF169" i="22"/>
  <c r="T169" i="22"/>
  <c r="R169" i="22"/>
  <c r="P169" i="22"/>
  <c r="BI167" i="22"/>
  <c r="BH167" i="22"/>
  <c r="BG167" i="22"/>
  <c r="BF167" i="22"/>
  <c r="T167" i="22"/>
  <c r="R167" i="22"/>
  <c r="P167"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6" i="22"/>
  <c r="BH156" i="22"/>
  <c r="BG156" i="22"/>
  <c r="BF156" i="22"/>
  <c r="T156" i="22"/>
  <c r="R156" i="22"/>
  <c r="P156" i="22"/>
  <c r="BI154" i="22"/>
  <c r="BH154" i="22"/>
  <c r="BG154" i="22"/>
  <c r="BF154" i="22"/>
  <c r="T154" i="22"/>
  <c r="R154" i="22"/>
  <c r="P154"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2" i="22"/>
  <c r="BH142" i="22"/>
  <c r="BG142" i="22"/>
  <c r="BF142" i="22"/>
  <c r="T142" i="22"/>
  <c r="R142" i="22"/>
  <c r="P142" i="22"/>
  <c r="BI140" i="22"/>
  <c r="BH140" i="22"/>
  <c r="BG140" i="22"/>
  <c r="BF140" i="22"/>
  <c r="T140" i="22"/>
  <c r="R140" i="22"/>
  <c r="P140" i="22"/>
  <c r="BI138" i="22"/>
  <c r="BH138" i="22"/>
  <c r="BG138" i="22"/>
  <c r="BF138" i="22"/>
  <c r="T138" i="22"/>
  <c r="R138" i="22"/>
  <c r="P138" i="22"/>
  <c r="BI136" i="22"/>
  <c r="BH136" i="22"/>
  <c r="BG136" i="22"/>
  <c r="BF136" i="22"/>
  <c r="T136" i="22"/>
  <c r="R136" i="22"/>
  <c r="P136" i="22"/>
  <c r="BI133" i="22"/>
  <c r="BH133" i="22"/>
  <c r="BG133" i="22"/>
  <c r="BF133" i="22"/>
  <c r="T133" i="22"/>
  <c r="T132" i="22" s="1"/>
  <c r="R133" i="22"/>
  <c r="R132" i="22" s="1"/>
  <c r="P133" i="22"/>
  <c r="P132" i="22" s="1"/>
  <c r="J126" i="22"/>
  <c r="F126" i="22"/>
  <c r="F124" i="22"/>
  <c r="E122" i="22"/>
  <c r="J93" i="22"/>
  <c r="F93" i="22"/>
  <c r="F91" i="22"/>
  <c r="E89" i="22"/>
  <c r="J26" i="22"/>
  <c r="E26" i="22"/>
  <c r="J127" i="22"/>
  <c r="J25" i="22"/>
  <c r="J20" i="22"/>
  <c r="E20" i="22"/>
  <c r="F127" i="22"/>
  <c r="J19" i="22"/>
  <c r="J14" i="22"/>
  <c r="J124" i="22" s="1"/>
  <c r="E7" i="22"/>
  <c r="E118" i="22" s="1"/>
  <c r="J128" i="21"/>
  <c r="J39" i="21"/>
  <c r="J38" i="21"/>
  <c r="AY122" i="1" s="1"/>
  <c r="J37" i="21"/>
  <c r="AX122" i="1" s="1"/>
  <c r="BI193" i="21"/>
  <c r="BH193" i="21"/>
  <c r="BG193" i="21"/>
  <c r="BF193" i="21"/>
  <c r="T193" i="21"/>
  <c r="R193" i="21"/>
  <c r="P193" i="21"/>
  <c r="BI192" i="21"/>
  <c r="BH192" i="21"/>
  <c r="BG192" i="21"/>
  <c r="BF192" i="21"/>
  <c r="T192" i="21"/>
  <c r="R192" i="21"/>
  <c r="P192" i="21"/>
  <c r="BI191" i="21"/>
  <c r="BH191" i="21"/>
  <c r="BG191" i="21"/>
  <c r="BF191" i="21"/>
  <c r="T191" i="21"/>
  <c r="R191" i="21"/>
  <c r="P191" i="21"/>
  <c r="BI190" i="21"/>
  <c r="BH190" i="21"/>
  <c r="BG190" i="21"/>
  <c r="BF190" i="21"/>
  <c r="T190" i="21"/>
  <c r="R190" i="21"/>
  <c r="P190" i="21"/>
  <c r="BI189" i="21"/>
  <c r="BH189" i="21"/>
  <c r="BG189" i="21"/>
  <c r="BF189" i="21"/>
  <c r="T189" i="21"/>
  <c r="R189" i="21"/>
  <c r="P189" i="21"/>
  <c r="BI188" i="21"/>
  <c r="BH188" i="21"/>
  <c r="BG188" i="21"/>
  <c r="BF188" i="21"/>
  <c r="T188" i="21"/>
  <c r="R188" i="21"/>
  <c r="P188" i="21"/>
  <c r="BI187" i="21"/>
  <c r="BH187" i="21"/>
  <c r="BG187" i="21"/>
  <c r="BF187" i="21"/>
  <c r="T187" i="21"/>
  <c r="R187" i="21"/>
  <c r="P187" i="21"/>
  <c r="BI185" i="21"/>
  <c r="BH185" i="21"/>
  <c r="BG185" i="21"/>
  <c r="BF185" i="21"/>
  <c r="T185" i="21"/>
  <c r="T184" i="21"/>
  <c r="R185" i="21"/>
  <c r="R184" i="21"/>
  <c r="P185"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70" i="21"/>
  <c r="BH170" i="21"/>
  <c r="BG170" i="21"/>
  <c r="BF170" i="21"/>
  <c r="T170" i="21"/>
  <c r="R170" i="21"/>
  <c r="P170" i="21"/>
  <c r="BI169" i="21"/>
  <c r="BH169" i="21"/>
  <c r="BG169" i="21"/>
  <c r="BF169" i="21"/>
  <c r="T169" i="21"/>
  <c r="R169" i="21"/>
  <c r="P169" i="21"/>
  <c r="BI168" i="21"/>
  <c r="BH168" i="21"/>
  <c r="BG168" i="21"/>
  <c r="BF168" i="21"/>
  <c r="T168" i="21"/>
  <c r="R168" i="21"/>
  <c r="P168"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J99" i="21"/>
  <c r="J123" i="21"/>
  <c r="F123" i="21"/>
  <c r="F121" i="21"/>
  <c r="E119" i="21"/>
  <c r="J93" i="21"/>
  <c r="F93" i="21"/>
  <c r="F91" i="21"/>
  <c r="E89" i="21"/>
  <c r="J26" i="21"/>
  <c r="E26" i="21"/>
  <c r="J124" i="21" s="1"/>
  <c r="J25" i="21"/>
  <c r="J20" i="21"/>
  <c r="E20" i="21"/>
  <c r="F94" i="21" s="1"/>
  <c r="J19" i="21"/>
  <c r="J14" i="21"/>
  <c r="J121" i="21"/>
  <c r="E7" i="21"/>
  <c r="E115" i="21"/>
  <c r="J39" i="20"/>
  <c r="J38" i="20"/>
  <c r="AY120" i="1" s="1"/>
  <c r="J37" i="20"/>
  <c r="AX120" i="1" s="1"/>
  <c r="BI132" i="20"/>
  <c r="BH132" i="20"/>
  <c r="BG132" i="20"/>
  <c r="BF132" i="20"/>
  <c r="T132" i="20"/>
  <c r="R132" i="20"/>
  <c r="P132" i="20"/>
  <c r="BI130" i="20"/>
  <c r="BH130" i="20"/>
  <c r="BG130" i="20"/>
  <c r="BF130" i="20"/>
  <c r="T130" i="20"/>
  <c r="R130" i="20"/>
  <c r="P130" i="20"/>
  <c r="BI129" i="20"/>
  <c r="BH129" i="20"/>
  <c r="BG129" i="20"/>
  <c r="BF129" i="20"/>
  <c r="T129" i="20"/>
  <c r="R129" i="20"/>
  <c r="P129" i="20"/>
  <c r="BI128" i="20"/>
  <c r="BH128" i="20"/>
  <c r="BG128" i="20"/>
  <c r="BF128" i="20"/>
  <c r="T128" i="20"/>
  <c r="R128" i="20"/>
  <c r="P128" i="20"/>
  <c r="BI126" i="20"/>
  <c r="BH126" i="20"/>
  <c r="BG126" i="20"/>
  <c r="BF126" i="20"/>
  <c r="T126" i="20"/>
  <c r="R126" i="20"/>
  <c r="P126" i="20"/>
  <c r="BI125" i="20"/>
  <c r="BH125" i="20"/>
  <c r="BG125" i="20"/>
  <c r="BF125" i="20"/>
  <c r="T125" i="20"/>
  <c r="R125" i="20"/>
  <c r="P125" i="20"/>
  <c r="J119" i="20"/>
  <c r="J118" i="20"/>
  <c r="F118" i="20"/>
  <c r="F116" i="20"/>
  <c r="E114" i="20"/>
  <c r="J94" i="20"/>
  <c r="J93" i="20"/>
  <c r="F93" i="20"/>
  <c r="F91" i="20"/>
  <c r="E89" i="20"/>
  <c r="J20" i="20"/>
  <c r="E20" i="20"/>
  <c r="F119" i="20"/>
  <c r="J19" i="20"/>
  <c r="J14" i="20"/>
  <c r="J91" i="20" s="1"/>
  <c r="E7" i="20"/>
  <c r="E110" i="20" s="1"/>
  <c r="J39" i="19"/>
  <c r="J38" i="19"/>
  <c r="AY119" i="1"/>
  <c r="J37" i="19"/>
  <c r="AX119" i="1"/>
  <c r="BI247" i="19"/>
  <c r="BH247" i="19"/>
  <c r="BG247" i="19"/>
  <c r="BF247" i="19"/>
  <c r="T247" i="19"/>
  <c r="R247" i="19"/>
  <c r="P247" i="19"/>
  <c r="BI245" i="19"/>
  <c r="BH245" i="19"/>
  <c r="BG245" i="19"/>
  <c r="BF245" i="19"/>
  <c r="T245" i="19"/>
  <c r="R245" i="19"/>
  <c r="P245" i="19"/>
  <c r="BI242" i="19"/>
  <c r="BH242" i="19"/>
  <c r="BG242" i="19"/>
  <c r="BF242" i="19"/>
  <c r="T242" i="19"/>
  <c r="T241" i="19"/>
  <c r="R242" i="19"/>
  <c r="R241" i="19"/>
  <c r="P242" i="19"/>
  <c r="P241" i="19"/>
  <c r="BI240" i="19"/>
  <c r="BH240" i="19"/>
  <c r="BG240" i="19"/>
  <c r="BF240" i="19"/>
  <c r="T240" i="19"/>
  <c r="R240" i="19"/>
  <c r="P240" i="19"/>
  <c r="BI238" i="19"/>
  <c r="BH238" i="19"/>
  <c r="BG238" i="19"/>
  <c r="BF238" i="19"/>
  <c r="T238" i="19"/>
  <c r="R238" i="19"/>
  <c r="P238" i="19"/>
  <c r="BI237" i="19"/>
  <c r="BH237" i="19"/>
  <c r="BG237" i="19"/>
  <c r="BF237" i="19"/>
  <c r="T237" i="19"/>
  <c r="R237" i="19"/>
  <c r="P237" i="19"/>
  <c r="BI235" i="19"/>
  <c r="BH235" i="19"/>
  <c r="BG235" i="19"/>
  <c r="BF235" i="19"/>
  <c r="T235" i="19"/>
  <c r="R235" i="19"/>
  <c r="P235"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4" i="19"/>
  <c r="BH224" i="19"/>
  <c r="BG224" i="19"/>
  <c r="BF224" i="19"/>
  <c r="T224" i="19"/>
  <c r="R224" i="19"/>
  <c r="P224" i="19"/>
  <c r="BI221" i="19"/>
  <c r="BH221" i="19"/>
  <c r="BG221" i="19"/>
  <c r="BF221" i="19"/>
  <c r="T221" i="19"/>
  <c r="R221" i="19"/>
  <c r="P221" i="19"/>
  <c r="BI218" i="19"/>
  <c r="BH218" i="19"/>
  <c r="BG218" i="19"/>
  <c r="BF218" i="19"/>
  <c r="T218" i="19"/>
  <c r="R218" i="19"/>
  <c r="P218" i="19"/>
  <c r="BI216" i="19"/>
  <c r="BH216" i="19"/>
  <c r="BG216" i="19"/>
  <c r="BF216" i="19"/>
  <c r="T216" i="19"/>
  <c r="R216" i="19"/>
  <c r="P216" i="19"/>
  <c r="BI214" i="19"/>
  <c r="BH214" i="19"/>
  <c r="BG214" i="19"/>
  <c r="BF214" i="19"/>
  <c r="T214" i="19"/>
  <c r="R214" i="19"/>
  <c r="P214" i="19"/>
  <c r="BI211" i="19"/>
  <c r="BH211" i="19"/>
  <c r="BG211" i="19"/>
  <c r="BF211" i="19"/>
  <c r="T211" i="19"/>
  <c r="R211" i="19"/>
  <c r="P211" i="19"/>
  <c r="BI209" i="19"/>
  <c r="BH209" i="19"/>
  <c r="BG209" i="19"/>
  <c r="BF209" i="19"/>
  <c r="T209" i="19"/>
  <c r="R209" i="19"/>
  <c r="P209" i="19"/>
  <c r="BI207" i="19"/>
  <c r="BH207" i="19"/>
  <c r="BG207" i="19"/>
  <c r="BF207" i="19"/>
  <c r="T207" i="19"/>
  <c r="R207" i="19"/>
  <c r="P207" i="19"/>
  <c r="BI204" i="19"/>
  <c r="BH204" i="19"/>
  <c r="BG204" i="19"/>
  <c r="BF204" i="19"/>
  <c r="T204" i="19"/>
  <c r="R204" i="19"/>
  <c r="P204" i="19"/>
  <c r="BI201" i="19"/>
  <c r="BH201" i="19"/>
  <c r="BG201" i="19"/>
  <c r="BF201" i="19"/>
  <c r="T201" i="19"/>
  <c r="R201" i="19"/>
  <c r="P201" i="19"/>
  <c r="BI199" i="19"/>
  <c r="BH199" i="19"/>
  <c r="BG199" i="19"/>
  <c r="BF199" i="19"/>
  <c r="T199" i="19"/>
  <c r="R199" i="19"/>
  <c r="P199" i="19"/>
  <c r="BI198" i="19"/>
  <c r="BH198" i="19"/>
  <c r="BG198" i="19"/>
  <c r="BF198" i="19"/>
  <c r="T198" i="19"/>
  <c r="R198" i="19"/>
  <c r="P198" i="19"/>
  <c r="BI196" i="19"/>
  <c r="BH196" i="19"/>
  <c r="BG196" i="19"/>
  <c r="BF196" i="19"/>
  <c r="T196" i="19"/>
  <c r="R196" i="19"/>
  <c r="P196" i="19"/>
  <c r="BI194" i="19"/>
  <c r="BH194" i="19"/>
  <c r="BG194" i="19"/>
  <c r="BF194" i="19"/>
  <c r="T194" i="19"/>
  <c r="R194" i="19"/>
  <c r="P194" i="19"/>
  <c r="BI188" i="19"/>
  <c r="BH188" i="19"/>
  <c r="BG188" i="19"/>
  <c r="BF188" i="19"/>
  <c r="T188" i="19"/>
  <c r="R188" i="19"/>
  <c r="P188" i="19"/>
  <c r="BI187" i="19"/>
  <c r="BH187" i="19"/>
  <c r="BG187" i="19"/>
  <c r="BF187" i="19"/>
  <c r="T187" i="19"/>
  <c r="R187" i="19"/>
  <c r="P187" i="19"/>
  <c r="BI185" i="19"/>
  <c r="BH185" i="19"/>
  <c r="BG185" i="19"/>
  <c r="BF185" i="19"/>
  <c r="T185" i="19"/>
  <c r="R185" i="19"/>
  <c r="P185" i="19"/>
  <c r="BI179" i="19"/>
  <c r="BH179" i="19"/>
  <c r="BG179" i="19"/>
  <c r="BF179" i="19"/>
  <c r="T179" i="19"/>
  <c r="R179" i="19"/>
  <c r="P179" i="19"/>
  <c r="BI177" i="19"/>
  <c r="BH177" i="19"/>
  <c r="BG177" i="19"/>
  <c r="BF177" i="19"/>
  <c r="T177" i="19"/>
  <c r="R177" i="19"/>
  <c r="P177" i="19"/>
  <c r="BI175" i="19"/>
  <c r="BH175" i="19"/>
  <c r="BG175" i="19"/>
  <c r="BF175" i="19"/>
  <c r="T175" i="19"/>
  <c r="R175" i="19"/>
  <c r="P175" i="19"/>
  <c r="BI172" i="19"/>
  <c r="BH172" i="19"/>
  <c r="BG172" i="19"/>
  <c r="BF172" i="19"/>
  <c r="T172" i="19"/>
  <c r="R172" i="19"/>
  <c r="P172" i="19"/>
  <c r="BI170" i="19"/>
  <c r="BH170" i="19"/>
  <c r="BG170" i="19"/>
  <c r="BF170" i="19"/>
  <c r="T170" i="19"/>
  <c r="R170" i="19"/>
  <c r="P170" i="19"/>
  <c r="BI167" i="19"/>
  <c r="BH167" i="19"/>
  <c r="BG167" i="19"/>
  <c r="BF167" i="19"/>
  <c r="T167" i="19"/>
  <c r="R167" i="19"/>
  <c r="P167" i="19"/>
  <c r="BI166" i="19"/>
  <c r="BH166" i="19"/>
  <c r="BG166" i="19"/>
  <c r="BF166" i="19"/>
  <c r="T166" i="19"/>
  <c r="R166" i="19"/>
  <c r="P166" i="19"/>
  <c r="BI163" i="19"/>
  <c r="BH163" i="19"/>
  <c r="BG163" i="19"/>
  <c r="BF163" i="19"/>
  <c r="T163" i="19"/>
  <c r="R163" i="19"/>
  <c r="P163" i="19"/>
  <c r="BI162" i="19"/>
  <c r="BH162" i="19"/>
  <c r="BG162" i="19"/>
  <c r="BF162" i="19"/>
  <c r="T162" i="19"/>
  <c r="R162" i="19"/>
  <c r="P162" i="19"/>
  <c r="BI160" i="19"/>
  <c r="BH160" i="19"/>
  <c r="BG160" i="19"/>
  <c r="BF160" i="19"/>
  <c r="T160" i="19"/>
  <c r="R160" i="19"/>
  <c r="P160" i="19"/>
  <c r="BI158" i="19"/>
  <c r="BH158" i="19"/>
  <c r="BG158" i="19"/>
  <c r="BF158" i="19"/>
  <c r="T158" i="19"/>
  <c r="R158" i="19"/>
  <c r="P158" i="19"/>
  <c r="BI150" i="19"/>
  <c r="BH150" i="19"/>
  <c r="BG150" i="19"/>
  <c r="BF150" i="19"/>
  <c r="T150" i="19"/>
  <c r="R150" i="19"/>
  <c r="P150" i="19"/>
  <c r="BI148" i="19"/>
  <c r="BH148" i="19"/>
  <c r="BG148" i="19"/>
  <c r="BF148" i="19"/>
  <c r="T148" i="19"/>
  <c r="R148" i="19"/>
  <c r="P148" i="19"/>
  <c r="BI146" i="19"/>
  <c r="BH146" i="19"/>
  <c r="BG146" i="19"/>
  <c r="BF146" i="19"/>
  <c r="T146" i="19"/>
  <c r="R146" i="19"/>
  <c r="P146" i="19"/>
  <c r="BI143" i="19"/>
  <c r="BH143" i="19"/>
  <c r="BG143" i="19"/>
  <c r="BF143" i="19"/>
  <c r="T143" i="19"/>
  <c r="R143" i="19"/>
  <c r="P143" i="19"/>
  <c r="BI138" i="19"/>
  <c r="BH138" i="19"/>
  <c r="BG138" i="19"/>
  <c r="BF138" i="19"/>
  <c r="T138" i="19"/>
  <c r="R138" i="19"/>
  <c r="P138" i="19"/>
  <c r="BI134" i="19"/>
  <c r="BH134" i="19"/>
  <c r="BG134" i="19"/>
  <c r="BF134" i="19"/>
  <c r="T134" i="19"/>
  <c r="R134" i="19"/>
  <c r="P134" i="19"/>
  <c r="BI131" i="19"/>
  <c r="BH131" i="19"/>
  <c r="BG131" i="19"/>
  <c r="BF131" i="19"/>
  <c r="T131" i="19"/>
  <c r="R131" i="19"/>
  <c r="P131" i="19"/>
  <c r="J125" i="19"/>
  <c r="J124" i="19"/>
  <c r="F124" i="19"/>
  <c r="F122" i="19"/>
  <c r="E120" i="19"/>
  <c r="J94" i="19"/>
  <c r="J93" i="19"/>
  <c r="F93" i="19"/>
  <c r="F91" i="19"/>
  <c r="E89" i="19"/>
  <c r="J20" i="19"/>
  <c r="E20" i="19"/>
  <c r="F94" i="19" s="1"/>
  <c r="J19" i="19"/>
  <c r="J14" i="19"/>
  <c r="J122" i="19"/>
  <c r="E7" i="19"/>
  <c r="E85" i="19"/>
  <c r="J39" i="18"/>
  <c r="J38" i="18"/>
  <c r="AY117" i="1" s="1"/>
  <c r="J37" i="18"/>
  <c r="AX117" i="1" s="1"/>
  <c r="BI135" i="18"/>
  <c r="BH135" i="18"/>
  <c r="BG135" i="18"/>
  <c r="BF135" i="18"/>
  <c r="T135" i="18"/>
  <c r="R135" i="18"/>
  <c r="P135" i="18"/>
  <c r="BI133" i="18"/>
  <c r="BH133" i="18"/>
  <c r="BG133" i="18"/>
  <c r="BF133" i="18"/>
  <c r="T133" i="18"/>
  <c r="R133" i="18"/>
  <c r="P133" i="18"/>
  <c r="BI132" i="18"/>
  <c r="BH132" i="18"/>
  <c r="BG132" i="18"/>
  <c r="BF132" i="18"/>
  <c r="T132" i="18"/>
  <c r="R132" i="18"/>
  <c r="P132" i="18"/>
  <c r="BI131" i="18"/>
  <c r="BH131" i="18"/>
  <c r="BG131" i="18"/>
  <c r="BF131" i="18"/>
  <c r="T131" i="18"/>
  <c r="R131" i="18"/>
  <c r="P131" i="18"/>
  <c r="BI129" i="18"/>
  <c r="BH129" i="18"/>
  <c r="BG129" i="18"/>
  <c r="BF129" i="18"/>
  <c r="T129" i="18"/>
  <c r="R129" i="18"/>
  <c r="P129" i="18"/>
  <c r="BI126" i="18"/>
  <c r="BH126" i="18"/>
  <c r="BG126" i="18"/>
  <c r="BF126" i="18"/>
  <c r="T126" i="18"/>
  <c r="T125" i="18"/>
  <c r="R126" i="18"/>
  <c r="R125" i="18"/>
  <c r="P126" i="18"/>
  <c r="P125" i="18"/>
  <c r="J120" i="18"/>
  <c r="J119" i="18"/>
  <c r="F119" i="18"/>
  <c r="F117" i="18"/>
  <c r="E115" i="18"/>
  <c r="J94" i="18"/>
  <c r="J93" i="18"/>
  <c r="F93" i="18"/>
  <c r="F91" i="18"/>
  <c r="E89" i="18"/>
  <c r="J20" i="18"/>
  <c r="E20" i="18"/>
  <c r="F94" i="18" s="1"/>
  <c r="J19" i="18"/>
  <c r="J14" i="18"/>
  <c r="J117" i="18"/>
  <c r="E7" i="18"/>
  <c r="E111" i="18"/>
  <c r="J39" i="17"/>
  <c r="J38" i="17"/>
  <c r="AY116" i="1" s="1"/>
  <c r="J37" i="17"/>
  <c r="AX116" i="1" s="1"/>
  <c r="BI318" i="17"/>
  <c r="BH318" i="17"/>
  <c r="BG318" i="17"/>
  <c r="BF318" i="17"/>
  <c r="T318" i="17"/>
  <c r="T317" i="17" s="1"/>
  <c r="T316" i="17" s="1"/>
  <c r="R318" i="17"/>
  <c r="R317" i="17"/>
  <c r="R316" i="17" s="1"/>
  <c r="P318" i="17"/>
  <c r="P317" i="17" s="1"/>
  <c r="P316" i="17" s="1"/>
  <c r="BI315" i="17"/>
  <c r="BH315" i="17"/>
  <c r="BG315" i="17"/>
  <c r="BF315" i="17"/>
  <c r="T315" i="17"/>
  <c r="T314" i="17"/>
  <c r="R315" i="17"/>
  <c r="R314" i="17"/>
  <c r="P315" i="17"/>
  <c r="P314" i="17"/>
  <c r="BI313" i="17"/>
  <c r="BH313" i="17"/>
  <c r="BG313" i="17"/>
  <c r="BF313" i="17"/>
  <c r="T313" i="17"/>
  <c r="R313" i="17"/>
  <c r="P313" i="17"/>
  <c r="BI312" i="17"/>
  <c r="BH312" i="17"/>
  <c r="BG312" i="17"/>
  <c r="BF312" i="17"/>
  <c r="T312" i="17"/>
  <c r="R312" i="17"/>
  <c r="P312" i="17"/>
  <c r="BI311" i="17"/>
  <c r="BH311" i="17"/>
  <c r="BG311" i="17"/>
  <c r="BF311" i="17"/>
  <c r="T311" i="17"/>
  <c r="R311" i="17"/>
  <c r="P311" i="17"/>
  <c r="BI310" i="17"/>
  <c r="BH310" i="17"/>
  <c r="BG310" i="17"/>
  <c r="BF310" i="17"/>
  <c r="T310" i="17"/>
  <c r="R310" i="17"/>
  <c r="P310" i="17"/>
  <c r="BI309" i="17"/>
  <c r="BH309" i="17"/>
  <c r="BG309" i="17"/>
  <c r="BF309" i="17"/>
  <c r="T309" i="17"/>
  <c r="R309" i="17"/>
  <c r="P309" i="17"/>
  <c r="BI307" i="17"/>
  <c r="BH307" i="17"/>
  <c r="BG307" i="17"/>
  <c r="BF307" i="17"/>
  <c r="T307" i="17"/>
  <c r="R307" i="17"/>
  <c r="P307" i="17"/>
  <c r="BI305" i="17"/>
  <c r="BH305" i="17"/>
  <c r="BG305" i="17"/>
  <c r="BF305" i="17"/>
  <c r="T305" i="17"/>
  <c r="R305" i="17"/>
  <c r="P305" i="17"/>
  <c r="BI304" i="17"/>
  <c r="BH304" i="17"/>
  <c r="BG304" i="17"/>
  <c r="BF304" i="17"/>
  <c r="T304" i="17"/>
  <c r="R304" i="17"/>
  <c r="P304" i="17"/>
  <c r="BI302" i="17"/>
  <c r="BH302" i="17"/>
  <c r="BG302" i="17"/>
  <c r="BF302" i="17"/>
  <c r="T302" i="17"/>
  <c r="R302" i="17"/>
  <c r="P302" i="17"/>
  <c r="BI301" i="17"/>
  <c r="BH301" i="17"/>
  <c r="BG301" i="17"/>
  <c r="BF301" i="17"/>
  <c r="T301" i="17"/>
  <c r="R301" i="17"/>
  <c r="P301" i="17"/>
  <c r="BI299" i="17"/>
  <c r="BH299" i="17"/>
  <c r="BG299" i="17"/>
  <c r="BF299" i="17"/>
  <c r="T299" i="17"/>
  <c r="R299" i="17"/>
  <c r="P299" i="17"/>
  <c r="BI298" i="17"/>
  <c r="BH298" i="17"/>
  <c r="BG298" i="17"/>
  <c r="BF298" i="17"/>
  <c r="T298" i="17"/>
  <c r="R298" i="17"/>
  <c r="P298" i="17"/>
  <c r="BI297" i="17"/>
  <c r="BH297" i="17"/>
  <c r="BG297" i="17"/>
  <c r="BF297" i="17"/>
  <c r="T297" i="17"/>
  <c r="R297" i="17"/>
  <c r="P297" i="17"/>
  <c r="BI296" i="17"/>
  <c r="BH296" i="17"/>
  <c r="BG296" i="17"/>
  <c r="BF296" i="17"/>
  <c r="T296" i="17"/>
  <c r="R296" i="17"/>
  <c r="P296" i="17"/>
  <c r="BI295" i="17"/>
  <c r="BH295" i="17"/>
  <c r="BG295" i="17"/>
  <c r="BF295" i="17"/>
  <c r="T295" i="17"/>
  <c r="R295" i="17"/>
  <c r="P295" i="17"/>
  <c r="BI294" i="17"/>
  <c r="BH294" i="17"/>
  <c r="BG294" i="17"/>
  <c r="BF294" i="17"/>
  <c r="T294" i="17"/>
  <c r="R294" i="17"/>
  <c r="P294" i="17"/>
  <c r="BI293" i="17"/>
  <c r="BH293" i="17"/>
  <c r="BG293" i="17"/>
  <c r="BF293" i="17"/>
  <c r="T293" i="17"/>
  <c r="R293" i="17"/>
  <c r="P293" i="17"/>
  <c r="BI292" i="17"/>
  <c r="BH292" i="17"/>
  <c r="BG292" i="17"/>
  <c r="BF292" i="17"/>
  <c r="T292" i="17"/>
  <c r="R292" i="17"/>
  <c r="P292"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3" i="17"/>
  <c r="BH283" i="17"/>
  <c r="BG283" i="17"/>
  <c r="BF283" i="17"/>
  <c r="T283" i="17"/>
  <c r="R283" i="17"/>
  <c r="P283"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59" i="17"/>
  <c r="BH259" i="17"/>
  <c r="BG259" i="17"/>
  <c r="BF259" i="17"/>
  <c r="T259" i="17"/>
  <c r="R259" i="17"/>
  <c r="P259" i="17"/>
  <c r="BI257" i="17"/>
  <c r="BH257" i="17"/>
  <c r="BG257" i="17"/>
  <c r="BF257" i="17"/>
  <c r="T257" i="17"/>
  <c r="R257" i="17"/>
  <c r="P257" i="17"/>
  <c r="BI255" i="17"/>
  <c r="BH255" i="17"/>
  <c r="BG255" i="17"/>
  <c r="BF255" i="17"/>
  <c r="T255" i="17"/>
  <c r="R255" i="17"/>
  <c r="P255" i="17"/>
  <c r="BI252" i="17"/>
  <c r="BH252" i="17"/>
  <c r="BG252" i="17"/>
  <c r="BF252" i="17"/>
  <c r="T252" i="17"/>
  <c r="R252" i="17"/>
  <c r="P252" i="17"/>
  <c r="BI250" i="17"/>
  <c r="BH250" i="17"/>
  <c r="BG250" i="17"/>
  <c r="BF250" i="17"/>
  <c r="T250" i="17"/>
  <c r="R250" i="17"/>
  <c r="P250" i="17"/>
  <c r="BI249" i="17"/>
  <c r="BH249" i="17"/>
  <c r="BG249" i="17"/>
  <c r="BF249" i="17"/>
  <c r="T249" i="17"/>
  <c r="R249" i="17"/>
  <c r="P249" i="17"/>
  <c r="BI247" i="17"/>
  <c r="BH247" i="17"/>
  <c r="BG247" i="17"/>
  <c r="BF247" i="17"/>
  <c r="T247" i="17"/>
  <c r="R247" i="17"/>
  <c r="P247" i="17"/>
  <c r="BI244" i="17"/>
  <c r="BH244" i="17"/>
  <c r="BG244" i="17"/>
  <c r="BF244" i="17"/>
  <c r="T244" i="17"/>
  <c r="R244" i="17"/>
  <c r="P244" i="17"/>
  <c r="BI242" i="17"/>
  <c r="BH242" i="17"/>
  <c r="BG242" i="17"/>
  <c r="BF242" i="17"/>
  <c r="T242" i="17"/>
  <c r="R242" i="17"/>
  <c r="P242" i="17"/>
  <c r="BI241" i="17"/>
  <c r="BH241" i="17"/>
  <c r="BG241" i="17"/>
  <c r="BF241" i="17"/>
  <c r="T241" i="17"/>
  <c r="R241" i="17"/>
  <c r="P241" i="17"/>
  <c r="BI238" i="17"/>
  <c r="BH238" i="17"/>
  <c r="BG238" i="17"/>
  <c r="BF238" i="17"/>
  <c r="T238" i="17"/>
  <c r="R238" i="17"/>
  <c r="P238" i="17"/>
  <c r="BI235" i="17"/>
  <c r="BH235" i="17"/>
  <c r="BG235" i="17"/>
  <c r="BF235" i="17"/>
  <c r="T235" i="17"/>
  <c r="R235" i="17"/>
  <c r="P235" i="17"/>
  <c r="BI233" i="17"/>
  <c r="BH233" i="17"/>
  <c r="BG233" i="17"/>
  <c r="BF233" i="17"/>
  <c r="T233" i="17"/>
  <c r="R233" i="17"/>
  <c r="P233" i="17"/>
  <c r="BI232" i="17"/>
  <c r="BH232" i="17"/>
  <c r="BG232" i="17"/>
  <c r="BF232" i="17"/>
  <c r="T232" i="17"/>
  <c r="R232" i="17"/>
  <c r="P232" i="17"/>
  <c r="BI230" i="17"/>
  <c r="BH230" i="17"/>
  <c r="BG230" i="17"/>
  <c r="BF230" i="17"/>
  <c r="T230" i="17"/>
  <c r="R230" i="17"/>
  <c r="P230" i="17"/>
  <c r="BI228" i="17"/>
  <c r="BH228" i="17"/>
  <c r="BG228" i="17"/>
  <c r="BF228" i="17"/>
  <c r="T228" i="17"/>
  <c r="R228" i="17"/>
  <c r="P228" i="17"/>
  <c r="BI222" i="17"/>
  <c r="BH222" i="17"/>
  <c r="BG222" i="17"/>
  <c r="BF222" i="17"/>
  <c r="T222" i="17"/>
  <c r="R222" i="17"/>
  <c r="P222" i="17"/>
  <c r="BI221" i="17"/>
  <c r="BH221" i="17"/>
  <c r="BG221" i="17"/>
  <c r="BF221" i="17"/>
  <c r="T221" i="17"/>
  <c r="R221" i="17"/>
  <c r="P221" i="17"/>
  <c r="BI219" i="17"/>
  <c r="BH219" i="17"/>
  <c r="BG219" i="17"/>
  <c r="BF219" i="17"/>
  <c r="T219" i="17"/>
  <c r="R219" i="17"/>
  <c r="P219" i="17"/>
  <c r="BI213" i="17"/>
  <c r="BH213" i="17"/>
  <c r="BG213" i="17"/>
  <c r="BF213" i="17"/>
  <c r="T213" i="17"/>
  <c r="R213" i="17"/>
  <c r="P213" i="17"/>
  <c r="BI211" i="17"/>
  <c r="BH211" i="17"/>
  <c r="BG211" i="17"/>
  <c r="BF211" i="17"/>
  <c r="T211" i="17"/>
  <c r="R211" i="17"/>
  <c r="P211" i="17"/>
  <c r="BI209" i="17"/>
  <c r="BH209" i="17"/>
  <c r="BG209" i="17"/>
  <c r="BF209" i="17"/>
  <c r="T209" i="17"/>
  <c r="R209" i="17"/>
  <c r="P209" i="17"/>
  <c r="BI206" i="17"/>
  <c r="BH206" i="17"/>
  <c r="BG206" i="17"/>
  <c r="BF206" i="17"/>
  <c r="T206" i="17"/>
  <c r="R206" i="17"/>
  <c r="P206" i="17"/>
  <c r="BI204" i="17"/>
  <c r="BH204" i="17"/>
  <c r="BG204" i="17"/>
  <c r="BF204" i="17"/>
  <c r="T204" i="17"/>
  <c r="R204" i="17"/>
  <c r="P204" i="17"/>
  <c r="BI201" i="17"/>
  <c r="BH201" i="17"/>
  <c r="BG201" i="17"/>
  <c r="BF201" i="17"/>
  <c r="T201" i="17"/>
  <c r="R201" i="17"/>
  <c r="P201" i="17"/>
  <c r="BI200" i="17"/>
  <c r="BH200" i="17"/>
  <c r="BG200" i="17"/>
  <c r="BF200" i="17"/>
  <c r="T200" i="17"/>
  <c r="R200" i="17"/>
  <c r="P200" i="17"/>
  <c r="BI197" i="17"/>
  <c r="BH197" i="17"/>
  <c r="BG197" i="17"/>
  <c r="BF197" i="17"/>
  <c r="T197" i="17"/>
  <c r="R197" i="17"/>
  <c r="P197" i="17"/>
  <c r="BI196" i="17"/>
  <c r="BH196" i="17"/>
  <c r="BG196" i="17"/>
  <c r="BF196" i="17"/>
  <c r="T196" i="17"/>
  <c r="R196" i="17"/>
  <c r="P196" i="17"/>
  <c r="BI190" i="17"/>
  <c r="BH190" i="17"/>
  <c r="BG190" i="17"/>
  <c r="BF190" i="17"/>
  <c r="T190" i="17"/>
  <c r="R190" i="17"/>
  <c r="P190" i="17"/>
  <c r="BI189" i="17"/>
  <c r="BH189" i="17"/>
  <c r="BG189" i="17"/>
  <c r="BF189" i="17"/>
  <c r="T189" i="17"/>
  <c r="R189" i="17"/>
  <c r="P189" i="17"/>
  <c r="BI184" i="17"/>
  <c r="BH184" i="17"/>
  <c r="BG184" i="17"/>
  <c r="BF184" i="17"/>
  <c r="T184" i="17"/>
  <c r="R184" i="17"/>
  <c r="P184" i="17"/>
  <c r="BI182" i="17"/>
  <c r="BH182" i="17"/>
  <c r="BG182" i="17"/>
  <c r="BF182" i="17"/>
  <c r="T182" i="17"/>
  <c r="R182" i="17"/>
  <c r="P182" i="17"/>
  <c r="BI148" i="17"/>
  <c r="BH148" i="17"/>
  <c r="BG148" i="17"/>
  <c r="BF148" i="17"/>
  <c r="T148" i="17"/>
  <c r="R148" i="17"/>
  <c r="P148" i="17"/>
  <c r="BI146" i="17"/>
  <c r="BH146" i="17"/>
  <c r="BG146" i="17"/>
  <c r="BF146" i="17"/>
  <c r="T146" i="17"/>
  <c r="R146" i="17"/>
  <c r="P146" i="17"/>
  <c r="BI144" i="17"/>
  <c r="BH144" i="17"/>
  <c r="BG144" i="17"/>
  <c r="BF144" i="17"/>
  <c r="T144" i="17"/>
  <c r="R144" i="17"/>
  <c r="P144" i="17"/>
  <c r="BI141" i="17"/>
  <c r="BH141" i="17"/>
  <c r="BG141" i="17"/>
  <c r="BF141" i="17"/>
  <c r="T141" i="17"/>
  <c r="R141" i="17"/>
  <c r="P141" i="17"/>
  <c r="BI138" i="17"/>
  <c r="BH138" i="17"/>
  <c r="BG138" i="17"/>
  <c r="BF138" i="17"/>
  <c r="T138" i="17"/>
  <c r="R138" i="17"/>
  <c r="P138" i="17"/>
  <c r="BI134" i="17"/>
  <c r="BH134" i="17"/>
  <c r="BG134" i="17"/>
  <c r="BF134" i="17"/>
  <c r="T134" i="17"/>
  <c r="R134" i="17"/>
  <c r="P134" i="17"/>
  <c r="BI131" i="17"/>
  <c r="BH131" i="17"/>
  <c r="BG131" i="17"/>
  <c r="BF131" i="17"/>
  <c r="T131" i="17"/>
  <c r="R131" i="17"/>
  <c r="P131" i="17"/>
  <c r="J125" i="17"/>
  <c r="J124" i="17"/>
  <c r="F124" i="17"/>
  <c r="F122" i="17"/>
  <c r="E120" i="17"/>
  <c r="J94" i="17"/>
  <c r="J93" i="17"/>
  <c r="F93" i="17"/>
  <c r="F91" i="17"/>
  <c r="E89" i="17"/>
  <c r="J20" i="17"/>
  <c r="E20" i="17"/>
  <c r="F125" i="17"/>
  <c r="J19" i="17"/>
  <c r="J14" i="17"/>
  <c r="J122" i="17" s="1"/>
  <c r="E7" i="17"/>
  <c r="E116" i="17" s="1"/>
  <c r="J39" i="16"/>
  <c r="J38" i="16"/>
  <c r="AY114" i="1"/>
  <c r="J37" i="16"/>
  <c r="AX114" i="1"/>
  <c r="BI139" i="16"/>
  <c r="BH139" i="16"/>
  <c r="BG139" i="16"/>
  <c r="BF139" i="16"/>
  <c r="T139" i="16"/>
  <c r="R139" i="16"/>
  <c r="P139"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29" i="16"/>
  <c r="BH129" i="16"/>
  <c r="BG129" i="16"/>
  <c r="BF129" i="16"/>
  <c r="T129" i="16"/>
  <c r="R129" i="16"/>
  <c r="P129" i="16"/>
  <c r="BI126" i="16"/>
  <c r="BH126" i="16"/>
  <c r="BG126" i="16"/>
  <c r="BF126" i="16"/>
  <c r="T126" i="16"/>
  <c r="T125" i="16" s="1"/>
  <c r="R126" i="16"/>
  <c r="R125" i="16" s="1"/>
  <c r="P126" i="16"/>
  <c r="P125" i="16" s="1"/>
  <c r="J120" i="16"/>
  <c r="J119" i="16"/>
  <c r="F119" i="16"/>
  <c r="F117" i="16"/>
  <c r="E115" i="16"/>
  <c r="J94" i="16"/>
  <c r="J93" i="16"/>
  <c r="F93" i="16"/>
  <c r="F91" i="16"/>
  <c r="E89" i="16"/>
  <c r="J20" i="16"/>
  <c r="E20" i="16"/>
  <c r="F120" i="16"/>
  <c r="J19" i="16"/>
  <c r="J14" i="16"/>
  <c r="J91" i="16" s="1"/>
  <c r="E7" i="16"/>
  <c r="E111" i="16" s="1"/>
  <c r="J39" i="15"/>
  <c r="J38" i="15"/>
  <c r="AY113" i="1"/>
  <c r="J37" i="15"/>
  <c r="AX113" i="1"/>
  <c r="BI302" i="15"/>
  <c r="BH302" i="15"/>
  <c r="BG302" i="15"/>
  <c r="BF302" i="15"/>
  <c r="T302" i="15"/>
  <c r="T301" i="15"/>
  <c r="T300" i="15" s="1"/>
  <c r="R302" i="15"/>
  <c r="R301" i="15" s="1"/>
  <c r="R300" i="15" s="1"/>
  <c r="P302" i="15"/>
  <c r="P301" i="15"/>
  <c r="P300" i="15" s="1"/>
  <c r="BI299" i="15"/>
  <c r="BH299" i="15"/>
  <c r="BG299" i="15"/>
  <c r="BF299" i="15"/>
  <c r="T299" i="15"/>
  <c r="T298" i="15" s="1"/>
  <c r="R299" i="15"/>
  <c r="R298" i="15" s="1"/>
  <c r="P299" i="15"/>
  <c r="P298" i="15" s="1"/>
  <c r="BI296" i="15"/>
  <c r="BH296" i="15"/>
  <c r="BG296" i="15"/>
  <c r="BF296" i="15"/>
  <c r="T296" i="15"/>
  <c r="R296" i="15"/>
  <c r="P296" i="15"/>
  <c r="BI294" i="15"/>
  <c r="BH294" i="15"/>
  <c r="BG294" i="15"/>
  <c r="BF294" i="15"/>
  <c r="T294" i="15"/>
  <c r="R294" i="15"/>
  <c r="P294" i="15"/>
  <c r="BI293" i="15"/>
  <c r="BH293" i="15"/>
  <c r="BG293" i="15"/>
  <c r="BF293" i="15"/>
  <c r="T293" i="15"/>
  <c r="R293" i="15"/>
  <c r="P293" i="15"/>
  <c r="BI291" i="15"/>
  <c r="BH291" i="15"/>
  <c r="BG291" i="15"/>
  <c r="BF291" i="15"/>
  <c r="T291" i="15"/>
  <c r="R291" i="15"/>
  <c r="P291" i="15"/>
  <c r="BI289" i="15"/>
  <c r="BH289" i="15"/>
  <c r="BG289" i="15"/>
  <c r="BF289" i="15"/>
  <c r="T289" i="15"/>
  <c r="R289" i="15"/>
  <c r="P289" i="15"/>
  <c r="BI288" i="15"/>
  <c r="BH288" i="15"/>
  <c r="BG288" i="15"/>
  <c r="BF288" i="15"/>
  <c r="T288" i="15"/>
  <c r="R288" i="15"/>
  <c r="P288" i="15"/>
  <c r="BI287" i="15"/>
  <c r="BH287" i="15"/>
  <c r="BG287" i="15"/>
  <c r="BF287" i="15"/>
  <c r="T287" i="15"/>
  <c r="R287" i="15"/>
  <c r="P287" i="15"/>
  <c r="BI286" i="15"/>
  <c r="BH286" i="15"/>
  <c r="BG286" i="15"/>
  <c r="BF286" i="15"/>
  <c r="T286" i="15"/>
  <c r="R286" i="15"/>
  <c r="P286" i="15"/>
  <c r="BI285" i="15"/>
  <c r="BH285" i="15"/>
  <c r="BG285" i="15"/>
  <c r="BF285" i="15"/>
  <c r="T285" i="15"/>
  <c r="R285" i="15"/>
  <c r="P285" i="15"/>
  <c r="BI284" i="15"/>
  <c r="BH284" i="15"/>
  <c r="BG284" i="15"/>
  <c r="BF284" i="15"/>
  <c r="T284" i="15"/>
  <c r="R284" i="15"/>
  <c r="P284" i="15"/>
  <c r="BI283" i="15"/>
  <c r="BH283" i="15"/>
  <c r="BG283" i="15"/>
  <c r="BF283" i="15"/>
  <c r="T283" i="15"/>
  <c r="R283" i="15"/>
  <c r="P283" i="15"/>
  <c r="BI282" i="15"/>
  <c r="BH282" i="15"/>
  <c r="BG282" i="15"/>
  <c r="BF282" i="15"/>
  <c r="T282" i="15"/>
  <c r="R282" i="15"/>
  <c r="P282" i="15"/>
  <c r="BI280" i="15"/>
  <c r="BH280" i="15"/>
  <c r="BG280" i="15"/>
  <c r="BF280" i="15"/>
  <c r="T280" i="15"/>
  <c r="R280" i="15"/>
  <c r="P280" i="15"/>
  <c r="BI279" i="15"/>
  <c r="BH279" i="15"/>
  <c r="BG279" i="15"/>
  <c r="BF279" i="15"/>
  <c r="T279" i="15"/>
  <c r="R279" i="15"/>
  <c r="P279" i="15"/>
  <c r="BI278" i="15"/>
  <c r="BH278" i="15"/>
  <c r="BG278" i="15"/>
  <c r="BF278" i="15"/>
  <c r="T278" i="15"/>
  <c r="R278" i="15"/>
  <c r="P278" i="15"/>
  <c r="BI277" i="15"/>
  <c r="BH277" i="15"/>
  <c r="BG277" i="15"/>
  <c r="BF277" i="15"/>
  <c r="T277" i="15"/>
  <c r="R277" i="15"/>
  <c r="P277" i="15"/>
  <c r="BI276" i="15"/>
  <c r="BH276" i="15"/>
  <c r="BG276" i="15"/>
  <c r="BF276" i="15"/>
  <c r="T276" i="15"/>
  <c r="R276" i="15"/>
  <c r="P276" i="15"/>
  <c r="BI275" i="15"/>
  <c r="BH275" i="15"/>
  <c r="BG275" i="15"/>
  <c r="BF275" i="15"/>
  <c r="T275" i="15"/>
  <c r="R275" i="15"/>
  <c r="P275" i="15"/>
  <c r="BI274" i="15"/>
  <c r="BH274" i="15"/>
  <c r="BG274" i="15"/>
  <c r="BF274" i="15"/>
  <c r="T274" i="15"/>
  <c r="R274" i="15"/>
  <c r="P274" i="15"/>
  <c r="BI273" i="15"/>
  <c r="BH273" i="15"/>
  <c r="BG273" i="15"/>
  <c r="BF273" i="15"/>
  <c r="T273" i="15"/>
  <c r="R273" i="15"/>
  <c r="P273" i="15"/>
  <c r="BI272" i="15"/>
  <c r="BH272" i="15"/>
  <c r="BG272" i="15"/>
  <c r="BF272" i="15"/>
  <c r="T272" i="15"/>
  <c r="R272" i="15"/>
  <c r="P272" i="15"/>
  <c r="BI271" i="15"/>
  <c r="BH271" i="15"/>
  <c r="BG271" i="15"/>
  <c r="BF271" i="15"/>
  <c r="T271" i="15"/>
  <c r="R271" i="15"/>
  <c r="P271" i="15"/>
  <c r="BI270" i="15"/>
  <c r="BH270" i="15"/>
  <c r="BG270" i="15"/>
  <c r="BF270" i="15"/>
  <c r="T270" i="15"/>
  <c r="R270" i="15"/>
  <c r="P270" i="15"/>
  <c r="BI269" i="15"/>
  <c r="BH269" i="15"/>
  <c r="BG269" i="15"/>
  <c r="BF269" i="15"/>
  <c r="T269" i="15"/>
  <c r="R269" i="15"/>
  <c r="P269" i="15"/>
  <c r="BI268" i="15"/>
  <c r="BH268" i="15"/>
  <c r="BG268" i="15"/>
  <c r="BF268" i="15"/>
  <c r="T268" i="15"/>
  <c r="R268" i="15"/>
  <c r="P268" i="15"/>
  <c r="BI267" i="15"/>
  <c r="BH267" i="15"/>
  <c r="BG267" i="15"/>
  <c r="BF267" i="15"/>
  <c r="T267" i="15"/>
  <c r="R267" i="15"/>
  <c r="P267" i="15"/>
  <c r="BI266" i="15"/>
  <c r="BH266" i="15"/>
  <c r="BG266" i="15"/>
  <c r="BF266" i="15"/>
  <c r="T266" i="15"/>
  <c r="R266" i="15"/>
  <c r="P266" i="15"/>
  <c r="BI265" i="15"/>
  <c r="BH265" i="15"/>
  <c r="BG265" i="15"/>
  <c r="BF265" i="15"/>
  <c r="T265" i="15"/>
  <c r="R265" i="15"/>
  <c r="P265" i="15"/>
  <c r="BI264" i="15"/>
  <c r="BH264" i="15"/>
  <c r="BG264" i="15"/>
  <c r="BF264" i="15"/>
  <c r="T264" i="15"/>
  <c r="R264" i="15"/>
  <c r="P264" i="15"/>
  <c r="BI263" i="15"/>
  <c r="BH263" i="15"/>
  <c r="BG263" i="15"/>
  <c r="BF263" i="15"/>
  <c r="T263" i="15"/>
  <c r="R263" i="15"/>
  <c r="P263" i="15"/>
  <c r="BI262" i="15"/>
  <c r="BH262" i="15"/>
  <c r="BG262" i="15"/>
  <c r="BF262" i="15"/>
  <c r="T262" i="15"/>
  <c r="R262" i="15"/>
  <c r="P262" i="15"/>
  <c r="BI261" i="15"/>
  <c r="BH261" i="15"/>
  <c r="BG261" i="15"/>
  <c r="BF261" i="15"/>
  <c r="T261" i="15"/>
  <c r="R261" i="15"/>
  <c r="P261" i="15"/>
  <c r="BI260" i="15"/>
  <c r="BH260" i="15"/>
  <c r="BG260" i="15"/>
  <c r="BF260" i="15"/>
  <c r="T260" i="15"/>
  <c r="R260" i="15"/>
  <c r="P260" i="15"/>
  <c r="BI259" i="15"/>
  <c r="BH259" i="15"/>
  <c r="BG259" i="15"/>
  <c r="BF259" i="15"/>
  <c r="T259" i="15"/>
  <c r="R259" i="15"/>
  <c r="P259" i="15"/>
  <c r="BI258" i="15"/>
  <c r="BH258" i="15"/>
  <c r="BG258" i="15"/>
  <c r="BF258" i="15"/>
  <c r="T258" i="15"/>
  <c r="R258" i="15"/>
  <c r="P258" i="15"/>
  <c r="BI257" i="15"/>
  <c r="BH257" i="15"/>
  <c r="BG257" i="15"/>
  <c r="BF257" i="15"/>
  <c r="T257" i="15"/>
  <c r="R257" i="15"/>
  <c r="P257" i="15"/>
  <c r="BI256" i="15"/>
  <c r="BH256" i="15"/>
  <c r="BG256" i="15"/>
  <c r="BF256" i="15"/>
  <c r="T256" i="15"/>
  <c r="R256" i="15"/>
  <c r="P256"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50" i="15"/>
  <c r="BH250" i="15"/>
  <c r="BG250" i="15"/>
  <c r="BF250" i="15"/>
  <c r="T250" i="15"/>
  <c r="R250" i="15"/>
  <c r="P250" i="15"/>
  <c r="BI249" i="15"/>
  <c r="BH249" i="15"/>
  <c r="BG249" i="15"/>
  <c r="BF249" i="15"/>
  <c r="T249" i="15"/>
  <c r="R249" i="15"/>
  <c r="P249" i="15"/>
  <c r="BI248" i="15"/>
  <c r="BH248" i="15"/>
  <c r="BG248" i="15"/>
  <c r="BF248" i="15"/>
  <c r="T248" i="15"/>
  <c r="R248" i="15"/>
  <c r="P248" i="15"/>
  <c r="BI246" i="15"/>
  <c r="BH246" i="15"/>
  <c r="BG246" i="15"/>
  <c r="BF246" i="15"/>
  <c r="T246" i="15"/>
  <c r="R246" i="15"/>
  <c r="P246" i="15"/>
  <c r="BI242" i="15"/>
  <c r="BH242" i="15"/>
  <c r="BG242" i="15"/>
  <c r="BF242" i="15"/>
  <c r="T242" i="15"/>
  <c r="R242" i="15"/>
  <c r="P242" i="15"/>
  <c r="BI240" i="15"/>
  <c r="BH240" i="15"/>
  <c r="BG240" i="15"/>
  <c r="BF240" i="15"/>
  <c r="T240" i="15"/>
  <c r="R240" i="15"/>
  <c r="P240" i="15"/>
  <c r="BI239" i="15"/>
  <c r="BH239" i="15"/>
  <c r="BG239" i="15"/>
  <c r="BF239" i="15"/>
  <c r="T239" i="15"/>
  <c r="R239" i="15"/>
  <c r="P239" i="15"/>
  <c r="BI238" i="15"/>
  <c r="BH238" i="15"/>
  <c r="BG238" i="15"/>
  <c r="BF238" i="15"/>
  <c r="T238" i="15"/>
  <c r="R238" i="15"/>
  <c r="P238" i="15"/>
  <c r="BI236" i="15"/>
  <c r="BH236" i="15"/>
  <c r="BG236" i="15"/>
  <c r="BF236" i="15"/>
  <c r="T236" i="15"/>
  <c r="R236" i="15"/>
  <c r="P236" i="15"/>
  <c r="BI230" i="15"/>
  <c r="BH230" i="15"/>
  <c r="BG230" i="15"/>
  <c r="BF230" i="15"/>
  <c r="T230" i="15"/>
  <c r="R230" i="15"/>
  <c r="P230" i="15"/>
  <c r="BI228" i="15"/>
  <c r="BH228" i="15"/>
  <c r="BG228" i="15"/>
  <c r="BF228" i="15"/>
  <c r="T228" i="15"/>
  <c r="R228" i="15"/>
  <c r="P228" i="15"/>
  <c r="BI227" i="15"/>
  <c r="BH227" i="15"/>
  <c r="BG227" i="15"/>
  <c r="BF227" i="15"/>
  <c r="T227" i="15"/>
  <c r="R227" i="15"/>
  <c r="P227" i="15"/>
  <c r="BI224" i="15"/>
  <c r="BH224" i="15"/>
  <c r="BG224" i="15"/>
  <c r="BF224" i="15"/>
  <c r="T224" i="15"/>
  <c r="R224" i="15"/>
  <c r="P224" i="15"/>
  <c r="BI221" i="15"/>
  <c r="BH221" i="15"/>
  <c r="BG221" i="15"/>
  <c r="BF221" i="15"/>
  <c r="T221" i="15"/>
  <c r="R221" i="15"/>
  <c r="P221" i="15"/>
  <c r="BI219" i="15"/>
  <c r="BH219" i="15"/>
  <c r="BG219" i="15"/>
  <c r="BF219" i="15"/>
  <c r="T219" i="15"/>
  <c r="R219" i="15"/>
  <c r="P219" i="15"/>
  <c r="BI218" i="15"/>
  <c r="BH218" i="15"/>
  <c r="BG218" i="15"/>
  <c r="BF218" i="15"/>
  <c r="T218" i="15"/>
  <c r="R218" i="15"/>
  <c r="P218" i="15"/>
  <c r="BI216" i="15"/>
  <c r="BH216" i="15"/>
  <c r="BG216" i="15"/>
  <c r="BF216" i="15"/>
  <c r="T216" i="15"/>
  <c r="R216" i="15"/>
  <c r="P216" i="15"/>
  <c r="BI214" i="15"/>
  <c r="BH214" i="15"/>
  <c r="BG214" i="15"/>
  <c r="BF214" i="15"/>
  <c r="T214" i="15"/>
  <c r="R214" i="15"/>
  <c r="P214" i="15"/>
  <c r="BI205" i="15"/>
  <c r="BH205" i="15"/>
  <c r="BG205" i="15"/>
  <c r="BF205" i="15"/>
  <c r="T205" i="15"/>
  <c r="R205" i="15"/>
  <c r="P205" i="15"/>
  <c r="BI204" i="15"/>
  <c r="BH204" i="15"/>
  <c r="BG204" i="15"/>
  <c r="BF204" i="15"/>
  <c r="T204" i="15"/>
  <c r="R204" i="15"/>
  <c r="P204" i="15"/>
  <c r="BI202" i="15"/>
  <c r="BH202" i="15"/>
  <c r="BG202" i="15"/>
  <c r="BF202" i="15"/>
  <c r="T202" i="15"/>
  <c r="R202" i="15"/>
  <c r="P202" i="15"/>
  <c r="BI193" i="15"/>
  <c r="BH193" i="15"/>
  <c r="BG193" i="15"/>
  <c r="BF193" i="15"/>
  <c r="T193" i="15"/>
  <c r="R193" i="15"/>
  <c r="P193" i="15"/>
  <c r="BI191" i="15"/>
  <c r="BH191" i="15"/>
  <c r="BG191" i="15"/>
  <c r="BF191" i="15"/>
  <c r="T191" i="15"/>
  <c r="R191" i="15"/>
  <c r="P191" i="15"/>
  <c r="BI189" i="15"/>
  <c r="BH189" i="15"/>
  <c r="BG189" i="15"/>
  <c r="BF189" i="15"/>
  <c r="T189" i="15"/>
  <c r="R189" i="15"/>
  <c r="P189" i="15"/>
  <c r="BI186" i="15"/>
  <c r="BH186" i="15"/>
  <c r="BG186" i="15"/>
  <c r="BF186" i="15"/>
  <c r="T186" i="15"/>
  <c r="R186" i="15"/>
  <c r="P186" i="15"/>
  <c r="BI184" i="15"/>
  <c r="BH184" i="15"/>
  <c r="BG184" i="15"/>
  <c r="BF184" i="15"/>
  <c r="T184" i="15"/>
  <c r="R184" i="15"/>
  <c r="P184" i="15"/>
  <c r="BI181" i="15"/>
  <c r="BH181" i="15"/>
  <c r="BG181" i="15"/>
  <c r="BF181" i="15"/>
  <c r="T181" i="15"/>
  <c r="R181" i="15"/>
  <c r="P181" i="15"/>
  <c r="BI180" i="15"/>
  <c r="BH180" i="15"/>
  <c r="BG180" i="15"/>
  <c r="BF180" i="15"/>
  <c r="T180" i="15"/>
  <c r="R180" i="15"/>
  <c r="P180" i="15"/>
  <c r="BI177" i="15"/>
  <c r="BH177" i="15"/>
  <c r="BG177" i="15"/>
  <c r="BF177" i="15"/>
  <c r="T177" i="15"/>
  <c r="R177" i="15"/>
  <c r="P177" i="15"/>
  <c r="BI174" i="15"/>
  <c r="BH174" i="15"/>
  <c r="BG174" i="15"/>
  <c r="BF174" i="15"/>
  <c r="T174" i="15"/>
  <c r="R174" i="15"/>
  <c r="P174" i="15"/>
  <c r="BI173" i="15"/>
  <c r="BH173" i="15"/>
  <c r="BG173" i="15"/>
  <c r="BF173" i="15"/>
  <c r="T173" i="15"/>
  <c r="R173" i="15"/>
  <c r="P173" i="15"/>
  <c r="BI171" i="15"/>
  <c r="BH171" i="15"/>
  <c r="BG171" i="15"/>
  <c r="BF171" i="15"/>
  <c r="T171" i="15"/>
  <c r="R171" i="15"/>
  <c r="P171" i="15"/>
  <c r="BI170" i="15"/>
  <c r="BH170" i="15"/>
  <c r="BG170" i="15"/>
  <c r="BF170" i="15"/>
  <c r="T170" i="15"/>
  <c r="R170" i="15"/>
  <c r="P170" i="15"/>
  <c r="BI164" i="15"/>
  <c r="BH164" i="15"/>
  <c r="BG164" i="15"/>
  <c r="BF164" i="15"/>
  <c r="T164" i="15"/>
  <c r="R164" i="15"/>
  <c r="P164" i="15"/>
  <c r="BI162" i="15"/>
  <c r="BH162" i="15"/>
  <c r="BG162" i="15"/>
  <c r="BF162" i="15"/>
  <c r="T162" i="15"/>
  <c r="R162" i="15"/>
  <c r="P162" i="15"/>
  <c r="BI151" i="15"/>
  <c r="BH151" i="15"/>
  <c r="BG151" i="15"/>
  <c r="BF151" i="15"/>
  <c r="T151" i="15"/>
  <c r="R151" i="15"/>
  <c r="P151" i="15"/>
  <c r="BI149" i="15"/>
  <c r="BH149" i="15"/>
  <c r="BG149" i="15"/>
  <c r="BF149" i="15"/>
  <c r="T149" i="15"/>
  <c r="R149" i="15"/>
  <c r="P149" i="15"/>
  <c r="BI147" i="15"/>
  <c r="BH147" i="15"/>
  <c r="BG147" i="15"/>
  <c r="BF147" i="15"/>
  <c r="T147" i="15"/>
  <c r="R147" i="15"/>
  <c r="P147" i="15"/>
  <c r="BI144" i="15"/>
  <c r="BH144" i="15"/>
  <c r="BG144" i="15"/>
  <c r="BF144" i="15"/>
  <c r="T144" i="15"/>
  <c r="R144" i="15"/>
  <c r="P144" i="15"/>
  <c r="BI141" i="15"/>
  <c r="BH141" i="15"/>
  <c r="BG141" i="15"/>
  <c r="BF141" i="15"/>
  <c r="T141" i="15"/>
  <c r="R141" i="15"/>
  <c r="P141" i="15"/>
  <c r="BI137" i="15"/>
  <c r="BH137" i="15"/>
  <c r="BG137" i="15"/>
  <c r="BF137" i="15"/>
  <c r="T137" i="15"/>
  <c r="R137" i="15"/>
  <c r="P137" i="15"/>
  <c r="BI131" i="15"/>
  <c r="BH131" i="15"/>
  <c r="BG131" i="15"/>
  <c r="BF131" i="15"/>
  <c r="T131" i="15"/>
  <c r="R131" i="15"/>
  <c r="P131" i="15"/>
  <c r="J125" i="15"/>
  <c r="J124" i="15"/>
  <c r="F124" i="15"/>
  <c r="F122" i="15"/>
  <c r="E120" i="15"/>
  <c r="J94" i="15"/>
  <c r="J93" i="15"/>
  <c r="F93" i="15"/>
  <c r="F91" i="15"/>
  <c r="E89" i="15"/>
  <c r="J20" i="15"/>
  <c r="E20" i="15"/>
  <c r="F125" i="15"/>
  <c r="J19" i="15"/>
  <c r="J14" i="15"/>
  <c r="J91" i="15" s="1"/>
  <c r="E7" i="15"/>
  <c r="E116" i="15" s="1"/>
  <c r="J39" i="14"/>
  <c r="J38" i="14"/>
  <c r="AY111" i="1"/>
  <c r="J37" i="14"/>
  <c r="AX111" i="1"/>
  <c r="BI137" i="14"/>
  <c r="BH137" i="14"/>
  <c r="BG137" i="14"/>
  <c r="BF137" i="14"/>
  <c r="T137" i="14"/>
  <c r="R137" i="14"/>
  <c r="P137" i="14"/>
  <c r="BI135" i="14"/>
  <c r="BH135" i="14"/>
  <c r="BG135" i="14"/>
  <c r="BF135" i="14"/>
  <c r="T135" i="14"/>
  <c r="R135" i="14"/>
  <c r="P135"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9" i="14"/>
  <c r="BH129" i="14"/>
  <c r="BG129" i="14"/>
  <c r="BF129" i="14"/>
  <c r="T129" i="14"/>
  <c r="R129" i="14"/>
  <c r="P129" i="14"/>
  <c r="BI126" i="14"/>
  <c r="BH126" i="14"/>
  <c r="BG126" i="14"/>
  <c r="BF126" i="14"/>
  <c r="T126" i="14"/>
  <c r="T125" i="14" s="1"/>
  <c r="R126" i="14"/>
  <c r="R125" i="14" s="1"/>
  <c r="P126" i="14"/>
  <c r="P125" i="14" s="1"/>
  <c r="J120" i="14"/>
  <c r="J119" i="14"/>
  <c r="F119" i="14"/>
  <c r="F117" i="14"/>
  <c r="E115" i="14"/>
  <c r="J94" i="14"/>
  <c r="J93" i="14"/>
  <c r="F93" i="14"/>
  <c r="F91" i="14"/>
  <c r="E89" i="14"/>
  <c r="J20" i="14"/>
  <c r="E20" i="14"/>
  <c r="F94" i="14"/>
  <c r="J19" i="14"/>
  <c r="J14" i="14"/>
  <c r="J117" i="14" s="1"/>
  <c r="E7" i="14"/>
  <c r="E85" i="14" s="1"/>
  <c r="J39" i="13"/>
  <c r="J38" i="13"/>
  <c r="AY110" i="1"/>
  <c r="J37" i="13"/>
  <c r="AX110" i="1"/>
  <c r="BI279" i="13"/>
  <c r="BH279" i="13"/>
  <c r="BG279" i="13"/>
  <c r="BF279" i="13"/>
  <c r="T279" i="13"/>
  <c r="T278" i="13"/>
  <c r="T277" i="13" s="1"/>
  <c r="R279" i="13"/>
  <c r="R278" i="13" s="1"/>
  <c r="R277" i="13" s="1"/>
  <c r="P279" i="13"/>
  <c r="P278" i="13"/>
  <c r="P277" i="13" s="1"/>
  <c r="BI276" i="13"/>
  <c r="BH276" i="13"/>
  <c r="BG276" i="13"/>
  <c r="BF276" i="13"/>
  <c r="T276" i="13"/>
  <c r="T275" i="13" s="1"/>
  <c r="R276" i="13"/>
  <c r="R275" i="13" s="1"/>
  <c r="P276" i="13"/>
  <c r="P275" i="13" s="1"/>
  <c r="BI273" i="13"/>
  <c r="BH273" i="13"/>
  <c r="BG273" i="13"/>
  <c r="BF273" i="13"/>
  <c r="T273" i="13"/>
  <c r="R273" i="13"/>
  <c r="P273" i="13"/>
  <c r="BI272" i="13"/>
  <c r="BH272" i="13"/>
  <c r="BG272" i="13"/>
  <c r="BF272" i="13"/>
  <c r="T272" i="13"/>
  <c r="R272" i="13"/>
  <c r="P272" i="13"/>
  <c r="BI270" i="13"/>
  <c r="BH270" i="13"/>
  <c r="BG270" i="13"/>
  <c r="BF270" i="13"/>
  <c r="T270" i="13"/>
  <c r="R270" i="13"/>
  <c r="P270" i="13"/>
  <c r="BI268" i="13"/>
  <c r="BH268" i="13"/>
  <c r="BG268" i="13"/>
  <c r="BF268" i="13"/>
  <c r="T268" i="13"/>
  <c r="R268" i="13"/>
  <c r="P268" i="13"/>
  <c r="BI267" i="13"/>
  <c r="BH267" i="13"/>
  <c r="BG267" i="13"/>
  <c r="BF267" i="13"/>
  <c r="T267" i="13"/>
  <c r="R267" i="13"/>
  <c r="P267"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1" i="13"/>
  <c r="BH251" i="13"/>
  <c r="BG251" i="13"/>
  <c r="BF251" i="13"/>
  <c r="T251" i="13"/>
  <c r="R251" i="13"/>
  <c r="P251" i="13"/>
  <c r="BI249" i="13"/>
  <c r="BH249" i="13"/>
  <c r="BG249" i="13"/>
  <c r="BF249" i="13"/>
  <c r="T249" i="13"/>
  <c r="R249" i="13"/>
  <c r="P249" i="13"/>
  <c r="BI246" i="13"/>
  <c r="BH246" i="13"/>
  <c r="BG246" i="13"/>
  <c r="BF246" i="13"/>
  <c r="T246" i="13"/>
  <c r="R246" i="13"/>
  <c r="P246" i="13"/>
  <c r="BI244" i="13"/>
  <c r="BH244" i="13"/>
  <c r="BG244" i="13"/>
  <c r="BF244" i="13"/>
  <c r="T244" i="13"/>
  <c r="R244" i="13"/>
  <c r="P244" i="13"/>
  <c r="BI243" i="13"/>
  <c r="BH243" i="13"/>
  <c r="BG243" i="13"/>
  <c r="BF243" i="13"/>
  <c r="T243" i="13"/>
  <c r="R243" i="13"/>
  <c r="P243" i="13"/>
  <c r="BI241" i="13"/>
  <c r="BH241" i="13"/>
  <c r="BG241" i="13"/>
  <c r="BF241" i="13"/>
  <c r="T241" i="13"/>
  <c r="R241" i="13"/>
  <c r="P241" i="13"/>
  <c r="BI238" i="13"/>
  <c r="BH238" i="13"/>
  <c r="BG238" i="13"/>
  <c r="BF238" i="13"/>
  <c r="T238" i="13"/>
  <c r="R238" i="13"/>
  <c r="P238" i="13"/>
  <c r="BI235" i="13"/>
  <c r="BH235" i="13"/>
  <c r="BG235" i="13"/>
  <c r="BF235" i="13"/>
  <c r="T235" i="13"/>
  <c r="R235" i="13"/>
  <c r="P235" i="13"/>
  <c r="BI232" i="13"/>
  <c r="BH232" i="13"/>
  <c r="BG232" i="13"/>
  <c r="BF232" i="13"/>
  <c r="T232" i="13"/>
  <c r="R232" i="13"/>
  <c r="P232" i="13"/>
  <c r="BI230" i="13"/>
  <c r="BH230" i="13"/>
  <c r="BG230" i="13"/>
  <c r="BF230" i="13"/>
  <c r="T230" i="13"/>
  <c r="R230" i="13"/>
  <c r="P230" i="13"/>
  <c r="BI229" i="13"/>
  <c r="BH229" i="13"/>
  <c r="BG229" i="13"/>
  <c r="BF229" i="13"/>
  <c r="T229" i="13"/>
  <c r="R229" i="13"/>
  <c r="P229" i="13"/>
  <c r="BI227" i="13"/>
  <c r="BH227" i="13"/>
  <c r="BG227" i="13"/>
  <c r="BF227" i="13"/>
  <c r="T227" i="13"/>
  <c r="R227" i="13"/>
  <c r="P227" i="13"/>
  <c r="BI225" i="13"/>
  <c r="BH225" i="13"/>
  <c r="BG225" i="13"/>
  <c r="BF225" i="13"/>
  <c r="T225" i="13"/>
  <c r="R225" i="13"/>
  <c r="P225" i="13"/>
  <c r="BI219" i="13"/>
  <c r="BH219" i="13"/>
  <c r="BG219" i="13"/>
  <c r="BF219" i="13"/>
  <c r="T219" i="13"/>
  <c r="R219" i="13"/>
  <c r="P219" i="13"/>
  <c r="BI218" i="13"/>
  <c r="BH218" i="13"/>
  <c r="BG218" i="13"/>
  <c r="BF218" i="13"/>
  <c r="T218" i="13"/>
  <c r="R218" i="13"/>
  <c r="P218" i="13"/>
  <c r="BI216" i="13"/>
  <c r="BH216" i="13"/>
  <c r="BG216" i="13"/>
  <c r="BF216" i="13"/>
  <c r="T216" i="13"/>
  <c r="R216" i="13"/>
  <c r="P216" i="13"/>
  <c r="BI210" i="13"/>
  <c r="BH210" i="13"/>
  <c r="BG210" i="13"/>
  <c r="BF210" i="13"/>
  <c r="T210" i="13"/>
  <c r="R210" i="13"/>
  <c r="P210" i="13"/>
  <c r="BI208" i="13"/>
  <c r="BH208" i="13"/>
  <c r="BG208" i="13"/>
  <c r="BF208" i="13"/>
  <c r="T208" i="13"/>
  <c r="R208" i="13"/>
  <c r="P208" i="13"/>
  <c r="BI206" i="13"/>
  <c r="BH206" i="13"/>
  <c r="BG206" i="13"/>
  <c r="BF206" i="13"/>
  <c r="T206" i="13"/>
  <c r="R206" i="13"/>
  <c r="P206" i="13"/>
  <c r="BI203" i="13"/>
  <c r="BH203" i="13"/>
  <c r="BG203" i="13"/>
  <c r="BF203" i="13"/>
  <c r="T203" i="13"/>
  <c r="R203" i="13"/>
  <c r="P203" i="13"/>
  <c r="BI201" i="13"/>
  <c r="BH201" i="13"/>
  <c r="BG201" i="13"/>
  <c r="BF201" i="13"/>
  <c r="T201" i="13"/>
  <c r="R201" i="13"/>
  <c r="P201" i="13"/>
  <c r="BI198" i="13"/>
  <c r="BH198" i="13"/>
  <c r="BG198" i="13"/>
  <c r="BF198" i="13"/>
  <c r="T198" i="13"/>
  <c r="R198" i="13"/>
  <c r="P198" i="13"/>
  <c r="BI197" i="13"/>
  <c r="BH197" i="13"/>
  <c r="BG197" i="13"/>
  <c r="BF197" i="13"/>
  <c r="T197" i="13"/>
  <c r="R197" i="13"/>
  <c r="P197" i="13"/>
  <c r="BI194" i="13"/>
  <c r="BH194" i="13"/>
  <c r="BG194" i="13"/>
  <c r="BF194" i="13"/>
  <c r="T194" i="13"/>
  <c r="R194" i="13"/>
  <c r="P194" i="13"/>
  <c r="BI193" i="13"/>
  <c r="BH193" i="13"/>
  <c r="BG193" i="13"/>
  <c r="BF193" i="13"/>
  <c r="T193" i="13"/>
  <c r="R193" i="13"/>
  <c r="P193" i="13"/>
  <c r="BI190" i="13"/>
  <c r="BH190" i="13"/>
  <c r="BG190" i="13"/>
  <c r="BF190" i="13"/>
  <c r="T190" i="13"/>
  <c r="R190" i="13"/>
  <c r="P190" i="13"/>
  <c r="BI188" i="13"/>
  <c r="BH188" i="13"/>
  <c r="BG188" i="13"/>
  <c r="BF188" i="13"/>
  <c r="T188" i="13"/>
  <c r="R188" i="13"/>
  <c r="P188" i="13"/>
  <c r="BI147" i="13"/>
  <c r="BH147" i="13"/>
  <c r="BG147" i="13"/>
  <c r="BF147" i="13"/>
  <c r="T147" i="13"/>
  <c r="R147" i="13"/>
  <c r="P147" i="13"/>
  <c r="BI145" i="13"/>
  <c r="BH145" i="13"/>
  <c r="BG145" i="13"/>
  <c r="BF145" i="13"/>
  <c r="T145" i="13"/>
  <c r="R145" i="13"/>
  <c r="P145" i="13"/>
  <c r="BI143" i="13"/>
  <c r="BH143" i="13"/>
  <c r="BG143" i="13"/>
  <c r="BF143" i="13"/>
  <c r="T143" i="13"/>
  <c r="R143" i="13"/>
  <c r="P143" i="13"/>
  <c r="BI140" i="13"/>
  <c r="BH140" i="13"/>
  <c r="BG140" i="13"/>
  <c r="BF140" i="13"/>
  <c r="T140" i="13"/>
  <c r="R140" i="13"/>
  <c r="P140" i="13"/>
  <c r="BI137" i="13"/>
  <c r="BH137" i="13"/>
  <c r="BG137" i="13"/>
  <c r="BF137" i="13"/>
  <c r="T137" i="13"/>
  <c r="R137" i="13"/>
  <c r="P137" i="13"/>
  <c r="BI133" i="13"/>
  <c r="BH133" i="13"/>
  <c r="BG133" i="13"/>
  <c r="BF133" i="13"/>
  <c r="T133" i="13"/>
  <c r="R133" i="13"/>
  <c r="P133" i="13"/>
  <c r="BI130" i="13"/>
  <c r="BH130" i="13"/>
  <c r="BG130" i="13"/>
  <c r="BF130" i="13"/>
  <c r="T130" i="13"/>
  <c r="R130" i="13"/>
  <c r="P130" i="13"/>
  <c r="J124" i="13"/>
  <c r="J123" i="13"/>
  <c r="F123" i="13"/>
  <c r="F121" i="13"/>
  <c r="E119" i="13"/>
  <c r="J94" i="13"/>
  <c r="J93" i="13"/>
  <c r="F93" i="13"/>
  <c r="F91" i="13"/>
  <c r="E89" i="13"/>
  <c r="J20" i="13"/>
  <c r="E20" i="13"/>
  <c r="F124" i="13"/>
  <c r="J19" i="13"/>
  <c r="J14" i="13"/>
  <c r="J91" i="13" s="1"/>
  <c r="E7" i="13"/>
  <c r="E85" i="13" s="1"/>
  <c r="J39" i="12"/>
  <c r="J38" i="12"/>
  <c r="AY108" i="1"/>
  <c r="J37" i="12"/>
  <c r="AX108" i="1"/>
  <c r="BI137" i="12"/>
  <c r="BH137" i="12"/>
  <c r="BG137" i="12"/>
  <c r="BF137" i="12"/>
  <c r="T137" i="12"/>
  <c r="R137" i="12"/>
  <c r="P137" i="12"/>
  <c r="BI135" i="12"/>
  <c r="BH135" i="12"/>
  <c r="BG135" i="12"/>
  <c r="BF135" i="12"/>
  <c r="T135" i="12"/>
  <c r="R135"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30" i="12"/>
  <c r="BH130" i="12"/>
  <c r="BG130" i="12"/>
  <c r="BF130" i="12"/>
  <c r="T130" i="12"/>
  <c r="R130" i="12"/>
  <c r="P130" i="12"/>
  <c r="BI129" i="12"/>
  <c r="BH129" i="12"/>
  <c r="BG129" i="12"/>
  <c r="BF129" i="12"/>
  <c r="T129" i="12"/>
  <c r="R129" i="12"/>
  <c r="P129" i="12"/>
  <c r="BI126" i="12"/>
  <c r="BH126" i="12"/>
  <c r="BG126" i="12"/>
  <c r="BF126" i="12"/>
  <c r="T126" i="12"/>
  <c r="T125" i="12" s="1"/>
  <c r="R126" i="12"/>
  <c r="R125" i="12" s="1"/>
  <c r="P126" i="12"/>
  <c r="P125" i="12" s="1"/>
  <c r="J120" i="12"/>
  <c r="J119" i="12"/>
  <c r="F119" i="12"/>
  <c r="F117" i="12"/>
  <c r="E115" i="12"/>
  <c r="J94" i="12"/>
  <c r="J93" i="12"/>
  <c r="F93" i="12"/>
  <c r="F91" i="12"/>
  <c r="E89" i="12"/>
  <c r="J20" i="12"/>
  <c r="E20" i="12"/>
  <c r="F120" i="12"/>
  <c r="J19" i="12"/>
  <c r="J14" i="12"/>
  <c r="J117" i="12" s="1"/>
  <c r="E7" i="12"/>
  <c r="E85" i="12" s="1"/>
  <c r="J39" i="11"/>
  <c r="J38" i="11"/>
  <c r="AY107" i="1"/>
  <c r="J37" i="11"/>
  <c r="AX107" i="1"/>
  <c r="BI285" i="11"/>
  <c r="BH285" i="11"/>
  <c r="BG285" i="11"/>
  <c r="BF285" i="11"/>
  <c r="T285" i="11"/>
  <c r="T284" i="11"/>
  <c r="T283" i="11" s="1"/>
  <c r="R285" i="11"/>
  <c r="R284" i="11" s="1"/>
  <c r="R283" i="11" s="1"/>
  <c r="P285" i="11"/>
  <c r="P284" i="11"/>
  <c r="P283" i="11" s="1"/>
  <c r="BI282" i="11"/>
  <c r="BH282" i="11"/>
  <c r="BG282" i="11"/>
  <c r="BF282" i="11"/>
  <c r="T282" i="11"/>
  <c r="T281" i="11" s="1"/>
  <c r="R282" i="11"/>
  <c r="R281" i="11" s="1"/>
  <c r="P282" i="11"/>
  <c r="P281" i="11" s="1"/>
  <c r="BI279" i="11"/>
  <c r="BH279" i="11"/>
  <c r="BG279" i="11"/>
  <c r="BF279" i="11"/>
  <c r="T279" i="11"/>
  <c r="R279" i="11"/>
  <c r="P279" i="11"/>
  <c r="BI278" i="11"/>
  <c r="BH278" i="11"/>
  <c r="BG278" i="11"/>
  <c r="BF278" i="11"/>
  <c r="T278" i="11"/>
  <c r="R278" i="11"/>
  <c r="P278" i="11"/>
  <c r="BI277" i="11"/>
  <c r="BH277" i="11"/>
  <c r="BG277" i="11"/>
  <c r="BF277" i="11"/>
  <c r="T277" i="11"/>
  <c r="R277" i="11"/>
  <c r="P277" i="11"/>
  <c r="BI275" i="11"/>
  <c r="BH275" i="11"/>
  <c r="BG275" i="11"/>
  <c r="BF275" i="11"/>
  <c r="T275" i="11"/>
  <c r="R275" i="11"/>
  <c r="P275" i="11"/>
  <c r="BI273" i="11"/>
  <c r="BH273" i="11"/>
  <c r="BG273" i="11"/>
  <c r="BF273" i="11"/>
  <c r="T273" i="11"/>
  <c r="R273" i="11"/>
  <c r="P273" i="11"/>
  <c r="BI272" i="11"/>
  <c r="BH272" i="11"/>
  <c r="BG272" i="11"/>
  <c r="BF272" i="11"/>
  <c r="T272" i="11"/>
  <c r="R272" i="11"/>
  <c r="P272"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1" i="11"/>
  <c r="BH261" i="11"/>
  <c r="BG261" i="11"/>
  <c r="BF261" i="11"/>
  <c r="T261" i="11"/>
  <c r="R261" i="11"/>
  <c r="P261" i="11"/>
  <c r="BI256" i="11"/>
  <c r="BH256" i="11"/>
  <c r="BG256" i="11"/>
  <c r="BF256" i="11"/>
  <c r="T256" i="11"/>
  <c r="R256" i="11"/>
  <c r="P256" i="11"/>
  <c r="BI254" i="11"/>
  <c r="BH254" i="11"/>
  <c r="BG254" i="11"/>
  <c r="BF254" i="11"/>
  <c r="T254" i="11"/>
  <c r="R254" i="11"/>
  <c r="P254" i="11"/>
  <c r="BI251" i="11"/>
  <c r="BH251" i="11"/>
  <c r="BG251" i="11"/>
  <c r="BF251" i="11"/>
  <c r="T251" i="11"/>
  <c r="R251" i="11"/>
  <c r="P251" i="11"/>
  <c r="BI249" i="11"/>
  <c r="BH249" i="11"/>
  <c r="BG249" i="11"/>
  <c r="BF249" i="11"/>
  <c r="T249" i="11"/>
  <c r="R249" i="11"/>
  <c r="P249" i="11"/>
  <c r="BI248" i="11"/>
  <c r="BH248" i="11"/>
  <c r="BG248" i="11"/>
  <c r="BF248" i="11"/>
  <c r="T248" i="11"/>
  <c r="R248" i="11"/>
  <c r="P248" i="11"/>
  <c r="BI246" i="11"/>
  <c r="BH246" i="11"/>
  <c r="BG246" i="11"/>
  <c r="BF246" i="11"/>
  <c r="T246" i="11"/>
  <c r="R246" i="11"/>
  <c r="P246" i="11"/>
  <c r="BI243" i="11"/>
  <c r="BH243" i="11"/>
  <c r="BG243" i="11"/>
  <c r="BF243" i="11"/>
  <c r="T243" i="11"/>
  <c r="R243" i="11"/>
  <c r="P243" i="11"/>
  <c r="BI241" i="11"/>
  <c r="BH241" i="11"/>
  <c r="BG241" i="11"/>
  <c r="BF241" i="11"/>
  <c r="T241" i="11"/>
  <c r="R241" i="11"/>
  <c r="P241" i="11"/>
  <c r="BI238" i="11"/>
  <c r="BH238" i="11"/>
  <c r="BG238" i="11"/>
  <c r="BF238" i="11"/>
  <c r="T238" i="11"/>
  <c r="R238" i="11"/>
  <c r="P238" i="11"/>
  <c r="BI235" i="11"/>
  <c r="BH235" i="11"/>
  <c r="BG235" i="11"/>
  <c r="BF235" i="11"/>
  <c r="T235" i="11"/>
  <c r="R235" i="11"/>
  <c r="P235" i="11"/>
  <c r="BI232" i="11"/>
  <c r="BH232" i="11"/>
  <c r="BG232" i="11"/>
  <c r="BF232" i="11"/>
  <c r="T232" i="11"/>
  <c r="R232" i="11"/>
  <c r="P232" i="11"/>
  <c r="BI230" i="11"/>
  <c r="BH230" i="11"/>
  <c r="BG230" i="11"/>
  <c r="BF230" i="11"/>
  <c r="T230" i="11"/>
  <c r="R230" i="11"/>
  <c r="P230" i="11"/>
  <c r="BI229" i="11"/>
  <c r="BH229" i="11"/>
  <c r="BG229" i="11"/>
  <c r="BF229" i="11"/>
  <c r="T229" i="11"/>
  <c r="R229" i="11"/>
  <c r="P229" i="11"/>
  <c r="BI227" i="11"/>
  <c r="BH227" i="11"/>
  <c r="BG227" i="11"/>
  <c r="BF227" i="11"/>
  <c r="T227" i="11"/>
  <c r="R227" i="11"/>
  <c r="P227" i="11"/>
  <c r="BI225" i="11"/>
  <c r="BH225" i="11"/>
  <c r="BG225" i="11"/>
  <c r="BF225" i="11"/>
  <c r="T225" i="11"/>
  <c r="R225" i="11"/>
  <c r="P225" i="11"/>
  <c r="BI219" i="11"/>
  <c r="BH219" i="11"/>
  <c r="BG219" i="11"/>
  <c r="BF219" i="11"/>
  <c r="T219" i="11"/>
  <c r="R219" i="11"/>
  <c r="P219" i="11"/>
  <c r="BI218" i="11"/>
  <c r="BH218" i="11"/>
  <c r="BG218" i="11"/>
  <c r="BF218" i="11"/>
  <c r="T218" i="11"/>
  <c r="R218" i="11"/>
  <c r="P218" i="11"/>
  <c r="BI216" i="11"/>
  <c r="BH216" i="11"/>
  <c r="BG216" i="11"/>
  <c r="BF216" i="11"/>
  <c r="T216" i="11"/>
  <c r="R216" i="11"/>
  <c r="P216" i="11"/>
  <c r="BI210" i="11"/>
  <c r="BH210" i="11"/>
  <c r="BG210" i="11"/>
  <c r="BF210" i="11"/>
  <c r="T210" i="11"/>
  <c r="R210" i="11"/>
  <c r="P210" i="11"/>
  <c r="BI208" i="11"/>
  <c r="BH208" i="11"/>
  <c r="BG208" i="11"/>
  <c r="BF208" i="11"/>
  <c r="T208" i="11"/>
  <c r="R208" i="11"/>
  <c r="P208" i="11"/>
  <c r="BI206" i="11"/>
  <c r="BH206" i="11"/>
  <c r="BG206" i="11"/>
  <c r="BF206" i="11"/>
  <c r="T206" i="11"/>
  <c r="R206" i="11"/>
  <c r="P206" i="11"/>
  <c r="BI203" i="11"/>
  <c r="BH203" i="11"/>
  <c r="BG203" i="11"/>
  <c r="BF203" i="11"/>
  <c r="T203" i="11"/>
  <c r="R203" i="11"/>
  <c r="P203" i="11"/>
  <c r="BI201" i="11"/>
  <c r="BH201" i="11"/>
  <c r="BG201" i="11"/>
  <c r="BF201" i="11"/>
  <c r="T201" i="11"/>
  <c r="R201" i="11"/>
  <c r="P201" i="11"/>
  <c r="BI198" i="11"/>
  <c r="BH198" i="11"/>
  <c r="BG198" i="11"/>
  <c r="BF198" i="11"/>
  <c r="T198" i="11"/>
  <c r="R198" i="11"/>
  <c r="P198" i="11"/>
  <c r="BI197" i="11"/>
  <c r="BH197" i="11"/>
  <c r="BG197" i="11"/>
  <c r="BF197" i="11"/>
  <c r="T197" i="11"/>
  <c r="R197" i="11"/>
  <c r="P197" i="11"/>
  <c r="BI194" i="11"/>
  <c r="BH194" i="11"/>
  <c r="BG194" i="11"/>
  <c r="BF194" i="11"/>
  <c r="T194" i="11"/>
  <c r="R194" i="11"/>
  <c r="P194" i="11"/>
  <c r="BI193" i="11"/>
  <c r="BH193" i="11"/>
  <c r="BG193" i="11"/>
  <c r="BF193" i="11"/>
  <c r="T193" i="11"/>
  <c r="R193" i="11"/>
  <c r="P193" i="11"/>
  <c r="BI190" i="11"/>
  <c r="BH190" i="11"/>
  <c r="BG190" i="11"/>
  <c r="BF190" i="11"/>
  <c r="T190" i="11"/>
  <c r="R190" i="11"/>
  <c r="P190" i="11"/>
  <c r="BI188" i="11"/>
  <c r="BH188" i="11"/>
  <c r="BG188" i="11"/>
  <c r="BF188" i="11"/>
  <c r="T188" i="11"/>
  <c r="R188" i="11"/>
  <c r="P188" i="11"/>
  <c r="BI148" i="11"/>
  <c r="BH148" i="11"/>
  <c r="BG148" i="11"/>
  <c r="BF148" i="11"/>
  <c r="T148" i="11"/>
  <c r="R148" i="11"/>
  <c r="P148" i="11"/>
  <c r="BI146" i="11"/>
  <c r="BH146" i="11"/>
  <c r="BG146" i="11"/>
  <c r="BF146" i="11"/>
  <c r="T146" i="11"/>
  <c r="R146" i="11"/>
  <c r="P146" i="11"/>
  <c r="BI144" i="11"/>
  <c r="BH144" i="11"/>
  <c r="BG144" i="11"/>
  <c r="BF144" i="11"/>
  <c r="T144" i="11"/>
  <c r="R144" i="11"/>
  <c r="P144" i="11"/>
  <c r="BI141" i="11"/>
  <c r="BH141" i="11"/>
  <c r="BG141" i="11"/>
  <c r="BF141" i="11"/>
  <c r="T141" i="11"/>
  <c r="R141" i="11"/>
  <c r="P141" i="11"/>
  <c r="BI138" i="11"/>
  <c r="BH138" i="11"/>
  <c r="BG138" i="11"/>
  <c r="BF138" i="11"/>
  <c r="T138" i="11"/>
  <c r="R138" i="11"/>
  <c r="P138" i="11"/>
  <c r="BI134" i="11"/>
  <c r="BH134" i="11"/>
  <c r="BG134" i="11"/>
  <c r="BF134" i="11"/>
  <c r="T134" i="11"/>
  <c r="R134" i="11"/>
  <c r="P134" i="11"/>
  <c r="BI131" i="11"/>
  <c r="BH131" i="11"/>
  <c r="BG131" i="11"/>
  <c r="BF131" i="11"/>
  <c r="T131" i="11"/>
  <c r="R131" i="11"/>
  <c r="P131" i="11"/>
  <c r="J125" i="11"/>
  <c r="J124" i="11"/>
  <c r="F124" i="11"/>
  <c r="F122" i="11"/>
  <c r="E120" i="11"/>
  <c r="J94" i="11"/>
  <c r="J93" i="11"/>
  <c r="F93" i="11"/>
  <c r="F91" i="11"/>
  <c r="E89" i="11"/>
  <c r="J20" i="11"/>
  <c r="E20" i="11"/>
  <c r="F94" i="11" s="1"/>
  <c r="J19" i="11"/>
  <c r="J14" i="11"/>
  <c r="J122" i="11"/>
  <c r="E7" i="11"/>
  <c r="E116" i="11"/>
  <c r="J39" i="10"/>
  <c r="J38" i="10"/>
  <c r="AY105" i="1" s="1"/>
  <c r="J37" i="10"/>
  <c r="AX105" i="1" s="1"/>
  <c r="BI343" i="10"/>
  <c r="BH343" i="10"/>
  <c r="BG343" i="10"/>
  <c r="BF343" i="10"/>
  <c r="T343" i="10"/>
  <c r="R343" i="10"/>
  <c r="P343" i="10"/>
  <c r="BI339" i="10"/>
  <c r="BH339" i="10"/>
  <c r="BG339" i="10"/>
  <c r="BF339" i="10"/>
  <c r="T339" i="10"/>
  <c r="R339" i="10"/>
  <c r="P339" i="10"/>
  <c r="BI333" i="10"/>
  <c r="BH333" i="10"/>
  <c r="BG333" i="10"/>
  <c r="BF333" i="10"/>
  <c r="T333" i="10"/>
  <c r="R333" i="10"/>
  <c r="P333" i="10"/>
  <c r="BI329" i="10"/>
  <c r="BH329" i="10"/>
  <c r="BG329" i="10"/>
  <c r="BF329" i="10"/>
  <c r="T329" i="10"/>
  <c r="R329" i="10"/>
  <c r="P329" i="10"/>
  <c r="BI327" i="10"/>
  <c r="BH327" i="10"/>
  <c r="BG327" i="10"/>
  <c r="BF327" i="10"/>
  <c r="T327" i="10"/>
  <c r="R327" i="10"/>
  <c r="P327" i="10"/>
  <c r="BI323" i="10"/>
  <c r="BH323" i="10"/>
  <c r="BG323" i="10"/>
  <c r="BF323" i="10"/>
  <c r="T323" i="10"/>
  <c r="R323" i="10"/>
  <c r="P323" i="10"/>
  <c r="BI320" i="10"/>
  <c r="BH320" i="10"/>
  <c r="BG320" i="10"/>
  <c r="BF320" i="10"/>
  <c r="T320" i="10"/>
  <c r="R320" i="10"/>
  <c r="P320" i="10"/>
  <c r="BI318" i="10"/>
  <c r="BH318" i="10"/>
  <c r="BG318" i="10"/>
  <c r="BF318" i="10"/>
  <c r="T318" i="10"/>
  <c r="R318" i="10"/>
  <c r="P318" i="10"/>
  <c r="BI312" i="10"/>
  <c r="BH312" i="10"/>
  <c r="BG312" i="10"/>
  <c r="BF312" i="10"/>
  <c r="T312" i="10"/>
  <c r="T311" i="10" s="1"/>
  <c r="R312" i="10"/>
  <c r="R311" i="10" s="1"/>
  <c r="P312" i="10"/>
  <c r="P311" i="10" s="1"/>
  <c r="BI307" i="10"/>
  <c r="BH307" i="10"/>
  <c r="BG307" i="10"/>
  <c r="BF307" i="10"/>
  <c r="T307" i="10"/>
  <c r="R307" i="10"/>
  <c r="P307" i="10"/>
  <c r="BI304" i="10"/>
  <c r="BH304" i="10"/>
  <c r="BG304" i="10"/>
  <c r="BF304" i="10"/>
  <c r="T304" i="10"/>
  <c r="R304" i="10"/>
  <c r="P304" i="10"/>
  <c r="BI299" i="10"/>
  <c r="BH299" i="10"/>
  <c r="BG299" i="10"/>
  <c r="BF299" i="10"/>
  <c r="T299" i="10"/>
  <c r="R299" i="10"/>
  <c r="P299" i="10"/>
  <c r="BI295" i="10"/>
  <c r="BH295" i="10"/>
  <c r="BG295" i="10"/>
  <c r="BF295" i="10"/>
  <c r="T295" i="10"/>
  <c r="R295" i="10"/>
  <c r="P295" i="10"/>
  <c r="BI292" i="10"/>
  <c r="BH292" i="10"/>
  <c r="BG292" i="10"/>
  <c r="BF292" i="10"/>
  <c r="T292" i="10"/>
  <c r="R292" i="10"/>
  <c r="P292" i="10"/>
  <c r="BI287" i="10"/>
  <c r="BH287" i="10"/>
  <c r="BG287" i="10"/>
  <c r="BF287" i="10"/>
  <c r="T287" i="10"/>
  <c r="R287" i="10"/>
  <c r="P287" i="10"/>
  <c r="BI284" i="10"/>
  <c r="BH284" i="10"/>
  <c r="BG284" i="10"/>
  <c r="BF284" i="10"/>
  <c r="T284" i="10"/>
  <c r="R284" i="10"/>
  <c r="P284" i="10"/>
  <c r="BI280" i="10"/>
  <c r="BH280" i="10"/>
  <c r="BG280" i="10"/>
  <c r="BF280" i="10"/>
  <c r="T280" i="10"/>
  <c r="R280" i="10"/>
  <c r="P280" i="10"/>
  <c r="BI277" i="10"/>
  <c r="BH277" i="10"/>
  <c r="BG277" i="10"/>
  <c r="BF277" i="10"/>
  <c r="T277" i="10"/>
  <c r="R277" i="10"/>
  <c r="P277" i="10"/>
  <c r="BI273" i="10"/>
  <c r="BH273" i="10"/>
  <c r="BG273" i="10"/>
  <c r="BF273" i="10"/>
  <c r="T273" i="10"/>
  <c r="R273" i="10"/>
  <c r="P273" i="10"/>
  <c r="BI265" i="10"/>
  <c r="BH265" i="10"/>
  <c r="BG265" i="10"/>
  <c r="BF265" i="10"/>
  <c r="T265" i="10"/>
  <c r="R265" i="10"/>
  <c r="P265" i="10"/>
  <c r="BI262" i="10"/>
  <c r="BH262" i="10"/>
  <c r="BG262" i="10"/>
  <c r="BF262" i="10"/>
  <c r="T262" i="10"/>
  <c r="R262" i="10"/>
  <c r="P262" i="10"/>
  <c r="BI259" i="10"/>
  <c r="BH259" i="10"/>
  <c r="BG259" i="10"/>
  <c r="BF259" i="10"/>
  <c r="T259" i="10"/>
  <c r="R259" i="10"/>
  <c r="P259" i="10"/>
  <c r="BI255" i="10"/>
  <c r="BH255" i="10"/>
  <c r="BG255" i="10"/>
  <c r="BF255" i="10"/>
  <c r="T255" i="10"/>
  <c r="R255" i="10"/>
  <c r="P255" i="10"/>
  <c r="BI253" i="10"/>
  <c r="BH253" i="10"/>
  <c r="BG253" i="10"/>
  <c r="BF253" i="10"/>
  <c r="T253" i="10"/>
  <c r="R253" i="10"/>
  <c r="P253" i="10"/>
  <c r="BI249" i="10"/>
  <c r="BH249" i="10"/>
  <c r="BG249" i="10"/>
  <c r="BF249" i="10"/>
  <c r="T249" i="10"/>
  <c r="R249" i="10"/>
  <c r="P249" i="10"/>
  <c r="BI244" i="10"/>
  <c r="BH244" i="10"/>
  <c r="BG244" i="10"/>
  <c r="BF244" i="10"/>
  <c r="T244" i="10"/>
  <c r="R244" i="10"/>
  <c r="P244" i="10"/>
  <c r="BI242" i="10"/>
  <c r="BH242" i="10"/>
  <c r="BG242" i="10"/>
  <c r="BF242" i="10"/>
  <c r="T242" i="10"/>
  <c r="R242" i="10"/>
  <c r="P242" i="10"/>
  <c r="BI238" i="10"/>
  <c r="BH238" i="10"/>
  <c r="BG238" i="10"/>
  <c r="BF238" i="10"/>
  <c r="T238" i="10"/>
  <c r="R238" i="10"/>
  <c r="P238" i="10"/>
  <c r="BI227" i="10"/>
  <c r="BH227" i="10"/>
  <c r="BG227" i="10"/>
  <c r="BF227" i="10"/>
  <c r="T227" i="10"/>
  <c r="R227" i="10"/>
  <c r="P227" i="10"/>
  <c r="BI220" i="10"/>
  <c r="BH220" i="10"/>
  <c r="BG220" i="10"/>
  <c r="BF220" i="10"/>
  <c r="T220" i="10"/>
  <c r="R220" i="10"/>
  <c r="P220" i="10"/>
  <c r="BI217" i="10"/>
  <c r="BH217" i="10"/>
  <c r="BG217" i="10"/>
  <c r="BF217" i="10"/>
  <c r="T217" i="10"/>
  <c r="R217" i="10"/>
  <c r="P217" i="10"/>
  <c r="BI214" i="10"/>
  <c r="BH214" i="10"/>
  <c r="BG214" i="10"/>
  <c r="BF214" i="10"/>
  <c r="T214" i="10"/>
  <c r="R214" i="10"/>
  <c r="P214" i="10"/>
  <c r="BI209" i="10"/>
  <c r="BH209" i="10"/>
  <c r="BG209" i="10"/>
  <c r="BF209" i="10"/>
  <c r="T209" i="10"/>
  <c r="R209" i="10"/>
  <c r="P209" i="10"/>
  <c r="BI203" i="10"/>
  <c r="BH203" i="10"/>
  <c r="BG203" i="10"/>
  <c r="BF203" i="10"/>
  <c r="T203" i="10"/>
  <c r="R203" i="10"/>
  <c r="P203" i="10"/>
  <c r="BI201" i="10"/>
  <c r="BH201" i="10"/>
  <c r="BG201" i="10"/>
  <c r="BF201" i="10"/>
  <c r="T201" i="10"/>
  <c r="R201" i="10"/>
  <c r="P201" i="10"/>
  <c r="BI199" i="10"/>
  <c r="BH199" i="10"/>
  <c r="BG199" i="10"/>
  <c r="BF199" i="10"/>
  <c r="T199" i="10"/>
  <c r="R199" i="10"/>
  <c r="P199" i="10"/>
  <c r="BI194" i="10"/>
  <c r="BH194" i="10"/>
  <c r="BG194" i="10"/>
  <c r="BF194" i="10"/>
  <c r="T194" i="10"/>
  <c r="R194" i="10"/>
  <c r="P194" i="10"/>
  <c r="BI191" i="10"/>
  <c r="BH191" i="10"/>
  <c r="BG191" i="10"/>
  <c r="BF191" i="10"/>
  <c r="T191" i="10"/>
  <c r="R191" i="10"/>
  <c r="P191" i="10"/>
  <c r="BI189" i="10"/>
  <c r="BH189" i="10"/>
  <c r="BG189" i="10"/>
  <c r="BF189" i="10"/>
  <c r="T189" i="10"/>
  <c r="R189" i="10"/>
  <c r="P189" i="10"/>
  <c r="BI187" i="10"/>
  <c r="BH187" i="10"/>
  <c r="BG187" i="10"/>
  <c r="BF187" i="10"/>
  <c r="T187" i="10"/>
  <c r="R187" i="10"/>
  <c r="P187" i="10"/>
  <c r="BI183" i="10"/>
  <c r="BH183" i="10"/>
  <c r="BG183" i="10"/>
  <c r="BF183" i="10"/>
  <c r="T183" i="10"/>
  <c r="R183" i="10"/>
  <c r="P183" i="10"/>
  <c r="BI171" i="10"/>
  <c r="BH171" i="10"/>
  <c r="BG171" i="10"/>
  <c r="BF171" i="10"/>
  <c r="T171" i="10"/>
  <c r="R171" i="10"/>
  <c r="P171" i="10"/>
  <c r="BI162" i="10"/>
  <c r="BH162" i="10"/>
  <c r="BG162" i="10"/>
  <c r="BF162" i="10"/>
  <c r="T162" i="10"/>
  <c r="R162" i="10"/>
  <c r="P162" i="10"/>
  <c r="BI157" i="10"/>
  <c r="BH157" i="10"/>
  <c r="BG157" i="10"/>
  <c r="BF157" i="10"/>
  <c r="T157" i="10"/>
  <c r="R157" i="10"/>
  <c r="P157" i="10"/>
  <c r="BI154" i="10"/>
  <c r="BH154" i="10"/>
  <c r="BG154" i="10"/>
  <c r="BF154" i="10"/>
  <c r="T154" i="10"/>
  <c r="R154" i="10"/>
  <c r="P154" i="10"/>
  <c r="BI149" i="10"/>
  <c r="BH149" i="10"/>
  <c r="BG149" i="10"/>
  <c r="BF149" i="10"/>
  <c r="T149" i="10"/>
  <c r="R149" i="10"/>
  <c r="P149" i="10"/>
  <c r="BI145" i="10"/>
  <c r="BH145" i="10"/>
  <c r="BG145" i="10"/>
  <c r="BF145" i="10"/>
  <c r="T145" i="10"/>
  <c r="R145" i="10"/>
  <c r="P145" i="10"/>
  <c r="BI131" i="10"/>
  <c r="BH131" i="10"/>
  <c r="BG131" i="10"/>
  <c r="BF131" i="10"/>
  <c r="T131" i="10"/>
  <c r="R131" i="10"/>
  <c r="P131" i="10"/>
  <c r="J125" i="10"/>
  <c r="J124" i="10"/>
  <c r="F124" i="10"/>
  <c r="F122" i="10"/>
  <c r="E120" i="10"/>
  <c r="J94" i="10"/>
  <c r="J93" i="10"/>
  <c r="F93" i="10"/>
  <c r="F91" i="10"/>
  <c r="E89" i="10"/>
  <c r="J20" i="10"/>
  <c r="E20" i="10"/>
  <c r="F94" i="10" s="1"/>
  <c r="J19" i="10"/>
  <c r="J14" i="10"/>
  <c r="J122" i="10"/>
  <c r="E7" i="10"/>
  <c r="E85" i="10"/>
  <c r="J39" i="9"/>
  <c r="J38" i="9"/>
  <c r="AY104" i="1" s="1"/>
  <c r="J37" i="9"/>
  <c r="AX104" i="1" s="1"/>
  <c r="BI142" i="9"/>
  <c r="BH142" i="9"/>
  <c r="BG142" i="9"/>
  <c r="BF142" i="9"/>
  <c r="T142" i="9"/>
  <c r="R142" i="9"/>
  <c r="P142" i="9"/>
  <c r="BI140" i="9"/>
  <c r="BH140" i="9"/>
  <c r="BG140" i="9"/>
  <c r="BF140" i="9"/>
  <c r="T140" i="9"/>
  <c r="R140" i="9"/>
  <c r="P140" i="9"/>
  <c r="BI139" i="9"/>
  <c r="BH139" i="9"/>
  <c r="BG139" i="9"/>
  <c r="BF139" i="9"/>
  <c r="T139" i="9"/>
  <c r="R139" i="9"/>
  <c r="P139" i="9"/>
  <c r="BI138" i="9"/>
  <c r="BH138" i="9"/>
  <c r="BG138" i="9"/>
  <c r="BF138" i="9"/>
  <c r="T138" i="9"/>
  <c r="R138" i="9"/>
  <c r="P138" i="9"/>
  <c r="BI136" i="9"/>
  <c r="BH136" i="9"/>
  <c r="BG136" i="9"/>
  <c r="BF136" i="9"/>
  <c r="T136" i="9"/>
  <c r="R136" i="9"/>
  <c r="P136" i="9"/>
  <c r="BI135" i="9"/>
  <c r="BH135" i="9"/>
  <c r="BG135" i="9"/>
  <c r="BF135" i="9"/>
  <c r="T135" i="9"/>
  <c r="R135" i="9"/>
  <c r="P135" i="9"/>
  <c r="BI134" i="9"/>
  <c r="BH134" i="9"/>
  <c r="BG134" i="9"/>
  <c r="BF134" i="9"/>
  <c r="T134" i="9"/>
  <c r="R134" i="9"/>
  <c r="P134" i="9"/>
  <c r="BI131" i="9"/>
  <c r="BH131" i="9"/>
  <c r="BG131" i="9"/>
  <c r="BF131" i="9"/>
  <c r="T131" i="9"/>
  <c r="R131" i="9"/>
  <c r="P131" i="9"/>
  <c r="BI126" i="9"/>
  <c r="BH126" i="9"/>
  <c r="BG126" i="9"/>
  <c r="BF126" i="9"/>
  <c r="T126" i="9"/>
  <c r="T125" i="9" s="1"/>
  <c r="R126" i="9"/>
  <c r="R125" i="9" s="1"/>
  <c r="P126" i="9"/>
  <c r="P125" i="9" s="1"/>
  <c r="J120" i="9"/>
  <c r="J119" i="9"/>
  <c r="F119" i="9"/>
  <c r="F117" i="9"/>
  <c r="E115" i="9"/>
  <c r="J94" i="9"/>
  <c r="J93" i="9"/>
  <c r="F93" i="9"/>
  <c r="F91" i="9"/>
  <c r="E89" i="9"/>
  <c r="J20" i="9"/>
  <c r="E20" i="9"/>
  <c r="F94" i="9"/>
  <c r="J19" i="9"/>
  <c r="J14" i="9"/>
  <c r="J117" i="9" s="1"/>
  <c r="E7" i="9"/>
  <c r="E111" i="9" s="1"/>
  <c r="J39" i="8"/>
  <c r="J38" i="8"/>
  <c r="AY103" i="1"/>
  <c r="J37" i="8"/>
  <c r="AX103" i="1"/>
  <c r="BI238" i="8"/>
  <c r="BH238" i="8"/>
  <c r="BG238" i="8"/>
  <c r="BF238" i="8"/>
  <c r="T238" i="8"/>
  <c r="T237" i="8"/>
  <c r="R238" i="8"/>
  <c r="R237" i="8"/>
  <c r="P238" i="8"/>
  <c r="P237" i="8"/>
  <c r="BI235" i="8"/>
  <c r="BH235" i="8"/>
  <c r="BG235" i="8"/>
  <c r="BF235" i="8"/>
  <c r="T235" i="8"/>
  <c r="T234" i="8"/>
  <c r="R235" i="8"/>
  <c r="R234" i="8"/>
  <c r="P235" i="8"/>
  <c r="P234" i="8"/>
  <c r="BI233" i="8"/>
  <c r="BH233" i="8"/>
  <c r="BG233" i="8"/>
  <c r="BF233" i="8"/>
  <c r="T233" i="8"/>
  <c r="R233" i="8"/>
  <c r="P233" i="8"/>
  <c r="BI231" i="8"/>
  <c r="BH231" i="8"/>
  <c r="BG231" i="8"/>
  <c r="BF231" i="8"/>
  <c r="T231" i="8"/>
  <c r="R231" i="8"/>
  <c r="P231" i="8"/>
  <c r="BI228" i="8"/>
  <c r="BH228" i="8"/>
  <c r="BG228" i="8"/>
  <c r="BF228" i="8"/>
  <c r="T228" i="8"/>
  <c r="R228" i="8"/>
  <c r="P228" i="8"/>
  <c r="BI226" i="8"/>
  <c r="BH226" i="8"/>
  <c r="BG226" i="8"/>
  <c r="BF226" i="8"/>
  <c r="T226" i="8"/>
  <c r="R226" i="8"/>
  <c r="P226" i="8"/>
  <c r="BI223" i="8"/>
  <c r="BH223" i="8"/>
  <c r="BG223" i="8"/>
  <c r="BF223" i="8"/>
  <c r="T223" i="8"/>
  <c r="R223" i="8"/>
  <c r="P223" i="8"/>
  <c r="BI220" i="8"/>
  <c r="BH220" i="8"/>
  <c r="BG220" i="8"/>
  <c r="BF220" i="8"/>
  <c r="T220" i="8"/>
  <c r="R220" i="8"/>
  <c r="P220" i="8"/>
  <c r="BI216" i="8"/>
  <c r="BH216" i="8"/>
  <c r="BG216" i="8"/>
  <c r="BF216" i="8"/>
  <c r="T216" i="8"/>
  <c r="R216" i="8"/>
  <c r="P216" i="8"/>
  <c r="BI214" i="8"/>
  <c r="BH214" i="8"/>
  <c r="BG214" i="8"/>
  <c r="BF214" i="8"/>
  <c r="T214" i="8"/>
  <c r="R214" i="8"/>
  <c r="P214" i="8"/>
  <c r="BI213" i="8"/>
  <c r="BH213" i="8"/>
  <c r="BG213" i="8"/>
  <c r="BF213" i="8"/>
  <c r="T213" i="8"/>
  <c r="R213" i="8"/>
  <c r="P213" i="8"/>
  <c r="BI209" i="8"/>
  <c r="BH209" i="8"/>
  <c r="BG209" i="8"/>
  <c r="BF209" i="8"/>
  <c r="T209" i="8"/>
  <c r="R209" i="8"/>
  <c r="P209" i="8"/>
  <c r="BI204" i="8"/>
  <c r="BH204" i="8"/>
  <c r="BG204" i="8"/>
  <c r="BF204" i="8"/>
  <c r="T204" i="8"/>
  <c r="R204" i="8"/>
  <c r="P204" i="8"/>
  <c r="BI196" i="8"/>
  <c r="BH196" i="8"/>
  <c r="BG196" i="8"/>
  <c r="BF196" i="8"/>
  <c r="T196" i="8"/>
  <c r="R196" i="8"/>
  <c r="P196" i="8"/>
  <c r="BI194" i="8"/>
  <c r="BH194" i="8"/>
  <c r="BG194" i="8"/>
  <c r="BF194" i="8"/>
  <c r="T194" i="8"/>
  <c r="R194" i="8"/>
  <c r="P194" i="8"/>
  <c r="BI192" i="8"/>
  <c r="BH192" i="8"/>
  <c r="BG192" i="8"/>
  <c r="BF192" i="8"/>
  <c r="T192" i="8"/>
  <c r="R192" i="8"/>
  <c r="P192" i="8"/>
  <c r="BI186" i="8"/>
  <c r="BH186" i="8"/>
  <c r="BG186" i="8"/>
  <c r="BF186" i="8"/>
  <c r="T186" i="8"/>
  <c r="R186" i="8"/>
  <c r="P186" i="8"/>
  <c r="BI184" i="8"/>
  <c r="BH184" i="8"/>
  <c r="BG184" i="8"/>
  <c r="BF184" i="8"/>
  <c r="T184" i="8"/>
  <c r="R184" i="8"/>
  <c r="P184" i="8"/>
  <c r="BI179" i="8"/>
  <c r="BH179" i="8"/>
  <c r="BG179" i="8"/>
  <c r="BF179" i="8"/>
  <c r="T179" i="8"/>
  <c r="R179" i="8"/>
  <c r="P179" i="8"/>
  <c r="BI178" i="8"/>
  <c r="BH178" i="8"/>
  <c r="BG178" i="8"/>
  <c r="BF178" i="8"/>
  <c r="T178" i="8"/>
  <c r="R178" i="8"/>
  <c r="P178" i="8"/>
  <c r="BI175" i="8"/>
  <c r="BH175" i="8"/>
  <c r="BG175" i="8"/>
  <c r="BF175" i="8"/>
  <c r="T175" i="8"/>
  <c r="R175" i="8"/>
  <c r="P175" i="8"/>
  <c r="BI173" i="8"/>
  <c r="BH173" i="8"/>
  <c r="BG173" i="8"/>
  <c r="BF173" i="8"/>
  <c r="T173" i="8"/>
  <c r="R173" i="8"/>
  <c r="P173" i="8"/>
  <c r="BI167" i="8"/>
  <c r="BH167" i="8"/>
  <c r="BG167" i="8"/>
  <c r="BF167" i="8"/>
  <c r="T167" i="8"/>
  <c r="R167" i="8"/>
  <c r="P167" i="8"/>
  <c r="BI164" i="8"/>
  <c r="BH164" i="8"/>
  <c r="BG164" i="8"/>
  <c r="BF164" i="8"/>
  <c r="T164" i="8"/>
  <c r="R164" i="8"/>
  <c r="P164" i="8"/>
  <c r="BI163" i="8"/>
  <c r="BH163" i="8"/>
  <c r="BG163" i="8"/>
  <c r="BF163" i="8"/>
  <c r="T163" i="8"/>
  <c r="R163" i="8"/>
  <c r="P163" i="8"/>
  <c r="BI158" i="8"/>
  <c r="BH158" i="8"/>
  <c r="BG158" i="8"/>
  <c r="BF158" i="8"/>
  <c r="T158" i="8"/>
  <c r="R158" i="8"/>
  <c r="P158" i="8"/>
  <c r="BI156" i="8"/>
  <c r="BH156" i="8"/>
  <c r="BG156" i="8"/>
  <c r="BF156" i="8"/>
  <c r="T156" i="8"/>
  <c r="R156" i="8"/>
  <c r="P156" i="8"/>
  <c r="BI144" i="8"/>
  <c r="BH144" i="8"/>
  <c r="BG144" i="8"/>
  <c r="BF144" i="8"/>
  <c r="T144" i="8"/>
  <c r="R144" i="8"/>
  <c r="P144" i="8"/>
  <c r="BI140" i="8"/>
  <c r="BH140" i="8"/>
  <c r="BG140" i="8"/>
  <c r="BF140" i="8"/>
  <c r="T140" i="8"/>
  <c r="R140" i="8"/>
  <c r="P140"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29" i="8"/>
  <c r="BH129" i="8"/>
  <c r="BG129" i="8"/>
  <c r="BF129" i="8"/>
  <c r="T129" i="8"/>
  <c r="R129" i="8"/>
  <c r="P129" i="8"/>
  <c r="J123" i="8"/>
  <c r="J122" i="8"/>
  <c r="F122" i="8"/>
  <c r="F120" i="8"/>
  <c r="E118" i="8"/>
  <c r="J94" i="8"/>
  <c r="J93" i="8"/>
  <c r="F93" i="8"/>
  <c r="F91" i="8"/>
  <c r="E89" i="8"/>
  <c r="J20" i="8"/>
  <c r="E20" i="8"/>
  <c r="F123" i="8" s="1"/>
  <c r="J19" i="8"/>
  <c r="J14" i="8"/>
  <c r="J91" i="8"/>
  <c r="E7" i="8"/>
  <c r="E114" i="8"/>
  <c r="J39" i="7"/>
  <c r="J38" i="7"/>
  <c r="AY102" i="1" s="1"/>
  <c r="J37" i="7"/>
  <c r="AX102" i="1" s="1"/>
  <c r="BI546" i="7"/>
  <c r="BH546" i="7"/>
  <c r="BG546" i="7"/>
  <c r="BF546" i="7"/>
  <c r="T546" i="7"/>
  <c r="T545" i="7" s="1"/>
  <c r="R546" i="7"/>
  <c r="R545" i="7" s="1"/>
  <c r="P546" i="7"/>
  <c r="P545" i="7" s="1"/>
  <c r="BI544" i="7"/>
  <c r="BH544" i="7"/>
  <c r="BG544" i="7"/>
  <c r="BF544" i="7"/>
  <c r="T544" i="7"/>
  <c r="T543" i="7" s="1"/>
  <c r="R544" i="7"/>
  <c r="R543" i="7"/>
  <c r="R542" i="7" s="1"/>
  <c r="P544" i="7"/>
  <c r="P543" i="7" s="1"/>
  <c r="P542" i="7" s="1"/>
  <c r="BI541" i="7"/>
  <c r="BH541" i="7"/>
  <c r="BG541" i="7"/>
  <c r="BF541" i="7"/>
  <c r="T541" i="7"/>
  <c r="R541" i="7"/>
  <c r="P541" i="7"/>
  <c r="BI540" i="7"/>
  <c r="BH540" i="7"/>
  <c r="BG540" i="7"/>
  <c r="BF540" i="7"/>
  <c r="T540" i="7"/>
  <c r="R540" i="7"/>
  <c r="P540" i="7"/>
  <c r="BI538" i="7"/>
  <c r="BH538" i="7"/>
  <c r="BG538" i="7"/>
  <c r="BF538" i="7"/>
  <c r="T538" i="7"/>
  <c r="R538" i="7"/>
  <c r="P538" i="7"/>
  <c r="BI537" i="7"/>
  <c r="BH537" i="7"/>
  <c r="BG537" i="7"/>
  <c r="BF537" i="7"/>
  <c r="T537" i="7"/>
  <c r="R537" i="7"/>
  <c r="P537" i="7"/>
  <c r="BI536" i="7"/>
  <c r="BH536" i="7"/>
  <c r="BG536" i="7"/>
  <c r="BF536" i="7"/>
  <c r="T536" i="7"/>
  <c r="R536" i="7"/>
  <c r="P536" i="7"/>
  <c r="BI535" i="7"/>
  <c r="BH535" i="7"/>
  <c r="BG535" i="7"/>
  <c r="BF535" i="7"/>
  <c r="T535" i="7"/>
  <c r="R535" i="7"/>
  <c r="P535" i="7"/>
  <c r="BI534" i="7"/>
  <c r="BH534" i="7"/>
  <c r="BG534" i="7"/>
  <c r="BF534" i="7"/>
  <c r="T534" i="7"/>
  <c r="R534" i="7"/>
  <c r="P534" i="7"/>
  <c r="BI533" i="7"/>
  <c r="BH533" i="7"/>
  <c r="BG533" i="7"/>
  <c r="BF533" i="7"/>
  <c r="T533" i="7"/>
  <c r="R533" i="7"/>
  <c r="P533" i="7"/>
  <c r="BI531" i="7"/>
  <c r="BH531" i="7"/>
  <c r="BG531" i="7"/>
  <c r="BF531" i="7"/>
  <c r="T531" i="7"/>
  <c r="R531" i="7"/>
  <c r="P531" i="7"/>
  <c r="BI529" i="7"/>
  <c r="BH529" i="7"/>
  <c r="BG529" i="7"/>
  <c r="BF529" i="7"/>
  <c r="T529" i="7"/>
  <c r="R529" i="7"/>
  <c r="P529" i="7"/>
  <c r="BI527" i="7"/>
  <c r="BH527" i="7"/>
  <c r="BG527" i="7"/>
  <c r="BF527" i="7"/>
  <c r="T527" i="7"/>
  <c r="R527" i="7"/>
  <c r="P527" i="7"/>
  <c r="BI525" i="7"/>
  <c r="BH525" i="7"/>
  <c r="BG525" i="7"/>
  <c r="BF525" i="7"/>
  <c r="T525" i="7"/>
  <c r="R525" i="7"/>
  <c r="P525" i="7"/>
  <c r="BI523" i="7"/>
  <c r="BH523" i="7"/>
  <c r="BG523" i="7"/>
  <c r="BF523" i="7"/>
  <c r="T523" i="7"/>
  <c r="R523" i="7"/>
  <c r="P523" i="7"/>
  <c r="BI522" i="7"/>
  <c r="BH522" i="7"/>
  <c r="BG522" i="7"/>
  <c r="BF522" i="7"/>
  <c r="T522" i="7"/>
  <c r="R522" i="7"/>
  <c r="P522" i="7"/>
  <c r="BI520" i="7"/>
  <c r="BH520" i="7"/>
  <c r="BG520" i="7"/>
  <c r="BF520" i="7"/>
  <c r="T520" i="7"/>
  <c r="R520" i="7"/>
  <c r="P520" i="7"/>
  <c r="BI518" i="7"/>
  <c r="BH518" i="7"/>
  <c r="BG518" i="7"/>
  <c r="BF518" i="7"/>
  <c r="T518" i="7"/>
  <c r="R518" i="7"/>
  <c r="P518" i="7"/>
  <c r="BI517" i="7"/>
  <c r="BH517" i="7"/>
  <c r="BG517" i="7"/>
  <c r="BF517" i="7"/>
  <c r="T517" i="7"/>
  <c r="R517" i="7"/>
  <c r="P517" i="7"/>
  <c r="BI515" i="7"/>
  <c r="BH515" i="7"/>
  <c r="BG515" i="7"/>
  <c r="BF515" i="7"/>
  <c r="T515" i="7"/>
  <c r="R515" i="7"/>
  <c r="P515" i="7"/>
  <c r="BI514" i="7"/>
  <c r="BH514" i="7"/>
  <c r="BG514" i="7"/>
  <c r="BF514" i="7"/>
  <c r="T514" i="7"/>
  <c r="R514" i="7"/>
  <c r="P514" i="7"/>
  <c r="BI512" i="7"/>
  <c r="BH512" i="7"/>
  <c r="BG512" i="7"/>
  <c r="BF512" i="7"/>
  <c r="T512" i="7"/>
  <c r="R512" i="7"/>
  <c r="P512" i="7"/>
  <c r="BI510" i="7"/>
  <c r="BH510" i="7"/>
  <c r="BG510" i="7"/>
  <c r="BF510" i="7"/>
  <c r="T510" i="7"/>
  <c r="R510" i="7"/>
  <c r="P510" i="7"/>
  <c r="BI508" i="7"/>
  <c r="BH508" i="7"/>
  <c r="BG508" i="7"/>
  <c r="BF508" i="7"/>
  <c r="T508" i="7"/>
  <c r="R508" i="7"/>
  <c r="P508" i="7"/>
  <c r="BI507" i="7"/>
  <c r="BH507" i="7"/>
  <c r="BG507" i="7"/>
  <c r="BF507" i="7"/>
  <c r="T507" i="7"/>
  <c r="R507" i="7"/>
  <c r="P507" i="7"/>
  <c r="BI506" i="7"/>
  <c r="BH506" i="7"/>
  <c r="BG506" i="7"/>
  <c r="BF506" i="7"/>
  <c r="T506" i="7"/>
  <c r="R506" i="7"/>
  <c r="P506" i="7"/>
  <c r="BI505" i="7"/>
  <c r="BH505" i="7"/>
  <c r="BG505" i="7"/>
  <c r="BF505" i="7"/>
  <c r="T505" i="7"/>
  <c r="R505" i="7"/>
  <c r="P505" i="7"/>
  <c r="BI504" i="7"/>
  <c r="BH504" i="7"/>
  <c r="BG504" i="7"/>
  <c r="BF504" i="7"/>
  <c r="T504" i="7"/>
  <c r="R504" i="7"/>
  <c r="P504" i="7"/>
  <c r="BI503" i="7"/>
  <c r="BH503" i="7"/>
  <c r="BG503" i="7"/>
  <c r="BF503" i="7"/>
  <c r="T503" i="7"/>
  <c r="R503" i="7"/>
  <c r="P503" i="7"/>
  <c r="BI502" i="7"/>
  <c r="BH502" i="7"/>
  <c r="BG502" i="7"/>
  <c r="BF502" i="7"/>
  <c r="T502" i="7"/>
  <c r="R502" i="7"/>
  <c r="P502" i="7"/>
  <c r="BI501" i="7"/>
  <c r="BH501" i="7"/>
  <c r="BG501" i="7"/>
  <c r="BF501" i="7"/>
  <c r="T501" i="7"/>
  <c r="R501" i="7"/>
  <c r="P501" i="7"/>
  <c r="BI500" i="7"/>
  <c r="BH500" i="7"/>
  <c r="BG500" i="7"/>
  <c r="BF500" i="7"/>
  <c r="T500" i="7"/>
  <c r="R500" i="7"/>
  <c r="P500" i="7"/>
  <c r="BI499" i="7"/>
  <c r="BH499" i="7"/>
  <c r="BG499" i="7"/>
  <c r="BF499" i="7"/>
  <c r="T499" i="7"/>
  <c r="R499" i="7"/>
  <c r="P499" i="7"/>
  <c r="BI498" i="7"/>
  <c r="BH498" i="7"/>
  <c r="BG498" i="7"/>
  <c r="BF498" i="7"/>
  <c r="T498" i="7"/>
  <c r="R498" i="7"/>
  <c r="P498" i="7"/>
  <c r="BI497" i="7"/>
  <c r="BH497" i="7"/>
  <c r="BG497" i="7"/>
  <c r="BF497" i="7"/>
  <c r="T497" i="7"/>
  <c r="R497" i="7"/>
  <c r="P497" i="7"/>
  <c r="BI496" i="7"/>
  <c r="BH496" i="7"/>
  <c r="BG496" i="7"/>
  <c r="BF496" i="7"/>
  <c r="T496" i="7"/>
  <c r="R496" i="7"/>
  <c r="P496" i="7"/>
  <c r="BI495" i="7"/>
  <c r="BH495" i="7"/>
  <c r="BG495" i="7"/>
  <c r="BF495" i="7"/>
  <c r="T495" i="7"/>
  <c r="R495" i="7"/>
  <c r="P495" i="7"/>
  <c r="BI494" i="7"/>
  <c r="BH494" i="7"/>
  <c r="BG494" i="7"/>
  <c r="BF494" i="7"/>
  <c r="T494" i="7"/>
  <c r="R494" i="7"/>
  <c r="P494" i="7"/>
  <c r="BI493" i="7"/>
  <c r="BH493" i="7"/>
  <c r="BG493" i="7"/>
  <c r="BF493" i="7"/>
  <c r="T493" i="7"/>
  <c r="R493" i="7"/>
  <c r="P493" i="7"/>
  <c r="BI492" i="7"/>
  <c r="BH492" i="7"/>
  <c r="BG492" i="7"/>
  <c r="BF492" i="7"/>
  <c r="T492" i="7"/>
  <c r="R492" i="7"/>
  <c r="P492" i="7"/>
  <c r="BI491" i="7"/>
  <c r="BH491" i="7"/>
  <c r="BG491" i="7"/>
  <c r="BF491" i="7"/>
  <c r="T491" i="7"/>
  <c r="R491" i="7"/>
  <c r="P491" i="7"/>
  <c r="BI490" i="7"/>
  <c r="BH490" i="7"/>
  <c r="BG490" i="7"/>
  <c r="BF490" i="7"/>
  <c r="T490" i="7"/>
  <c r="R490" i="7"/>
  <c r="P490" i="7"/>
  <c r="BI489" i="7"/>
  <c r="BH489" i="7"/>
  <c r="BG489" i="7"/>
  <c r="BF489" i="7"/>
  <c r="T489" i="7"/>
  <c r="R489" i="7"/>
  <c r="P489" i="7"/>
  <c r="BI488" i="7"/>
  <c r="BH488" i="7"/>
  <c r="BG488" i="7"/>
  <c r="BF488" i="7"/>
  <c r="T488" i="7"/>
  <c r="R488" i="7"/>
  <c r="P488" i="7"/>
  <c r="BI487" i="7"/>
  <c r="BH487" i="7"/>
  <c r="BG487" i="7"/>
  <c r="BF487" i="7"/>
  <c r="T487" i="7"/>
  <c r="R487" i="7"/>
  <c r="P487" i="7"/>
  <c r="BI486" i="7"/>
  <c r="BH486" i="7"/>
  <c r="BG486" i="7"/>
  <c r="BF486" i="7"/>
  <c r="T486" i="7"/>
  <c r="R486" i="7"/>
  <c r="P486" i="7"/>
  <c r="BI484" i="7"/>
  <c r="BH484" i="7"/>
  <c r="BG484" i="7"/>
  <c r="BF484" i="7"/>
  <c r="T484" i="7"/>
  <c r="R484" i="7"/>
  <c r="P484" i="7"/>
  <c r="BI482" i="7"/>
  <c r="BH482" i="7"/>
  <c r="BG482" i="7"/>
  <c r="BF482" i="7"/>
  <c r="T482" i="7"/>
  <c r="R482" i="7"/>
  <c r="P482" i="7"/>
  <c r="BI481" i="7"/>
  <c r="BH481" i="7"/>
  <c r="BG481" i="7"/>
  <c r="BF481" i="7"/>
  <c r="T481" i="7"/>
  <c r="R481" i="7"/>
  <c r="P481" i="7"/>
  <c r="BI480" i="7"/>
  <c r="BH480" i="7"/>
  <c r="BG480" i="7"/>
  <c r="BF480" i="7"/>
  <c r="T480" i="7"/>
  <c r="R480" i="7"/>
  <c r="P480" i="7"/>
  <c r="BI479" i="7"/>
  <c r="BH479" i="7"/>
  <c r="BG479" i="7"/>
  <c r="BF479" i="7"/>
  <c r="T479" i="7"/>
  <c r="R479" i="7"/>
  <c r="P479" i="7"/>
  <c r="BI478" i="7"/>
  <c r="BH478" i="7"/>
  <c r="BG478" i="7"/>
  <c r="BF478" i="7"/>
  <c r="T478" i="7"/>
  <c r="R478" i="7"/>
  <c r="P478" i="7"/>
  <c r="BI477" i="7"/>
  <c r="BH477" i="7"/>
  <c r="BG477" i="7"/>
  <c r="BF477" i="7"/>
  <c r="T477" i="7"/>
  <c r="R477" i="7"/>
  <c r="P477" i="7"/>
  <c r="BI476" i="7"/>
  <c r="BH476" i="7"/>
  <c r="BG476" i="7"/>
  <c r="BF476" i="7"/>
  <c r="T476" i="7"/>
  <c r="R476" i="7"/>
  <c r="P476" i="7"/>
  <c r="BI475" i="7"/>
  <c r="BH475" i="7"/>
  <c r="BG475" i="7"/>
  <c r="BF475" i="7"/>
  <c r="T475" i="7"/>
  <c r="R475" i="7"/>
  <c r="P475" i="7"/>
  <c r="BI474" i="7"/>
  <c r="BH474" i="7"/>
  <c r="BG474" i="7"/>
  <c r="BF474" i="7"/>
  <c r="T474" i="7"/>
  <c r="R474" i="7"/>
  <c r="P474" i="7"/>
  <c r="BI472" i="7"/>
  <c r="BH472" i="7"/>
  <c r="BG472" i="7"/>
  <c r="BF472" i="7"/>
  <c r="T472" i="7"/>
  <c r="R472" i="7"/>
  <c r="P472" i="7"/>
  <c r="BI471" i="7"/>
  <c r="BH471" i="7"/>
  <c r="BG471" i="7"/>
  <c r="BF471" i="7"/>
  <c r="T471" i="7"/>
  <c r="R471" i="7"/>
  <c r="P471" i="7"/>
  <c r="BI469" i="7"/>
  <c r="BH469" i="7"/>
  <c r="BG469" i="7"/>
  <c r="BF469" i="7"/>
  <c r="T469" i="7"/>
  <c r="R469" i="7"/>
  <c r="P469" i="7"/>
  <c r="BI464" i="7"/>
  <c r="BH464" i="7"/>
  <c r="BG464" i="7"/>
  <c r="BF464" i="7"/>
  <c r="T464" i="7"/>
  <c r="R464" i="7"/>
  <c r="P464" i="7"/>
  <c r="BI462" i="7"/>
  <c r="BH462" i="7"/>
  <c r="BG462" i="7"/>
  <c r="BF462" i="7"/>
  <c r="T462" i="7"/>
  <c r="R462" i="7"/>
  <c r="P462" i="7"/>
  <c r="BI460" i="7"/>
  <c r="BH460" i="7"/>
  <c r="BG460" i="7"/>
  <c r="BF460" i="7"/>
  <c r="T460" i="7"/>
  <c r="R460" i="7"/>
  <c r="P460" i="7"/>
  <c r="BI457" i="7"/>
  <c r="BH457" i="7"/>
  <c r="BG457" i="7"/>
  <c r="BF457" i="7"/>
  <c r="T457" i="7"/>
  <c r="R457" i="7"/>
  <c r="P457" i="7"/>
  <c r="BI455" i="7"/>
  <c r="BH455" i="7"/>
  <c r="BG455" i="7"/>
  <c r="BF455" i="7"/>
  <c r="T455" i="7"/>
  <c r="R455" i="7"/>
  <c r="P455" i="7"/>
  <c r="BI452" i="7"/>
  <c r="BH452" i="7"/>
  <c r="BG452" i="7"/>
  <c r="BF452" i="7"/>
  <c r="T452" i="7"/>
  <c r="R452" i="7"/>
  <c r="P452" i="7"/>
  <c r="BI450" i="7"/>
  <c r="BH450" i="7"/>
  <c r="BG450" i="7"/>
  <c r="BF450" i="7"/>
  <c r="T450" i="7"/>
  <c r="R450" i="7"/>
  <c r="P450" i="7"/>
  <c r="BI440" i="7"/>
  <c r="BH440" i="7"/>
  <c r="BG440" i="7"/>
  <c r="BF440" i="7"/>
  <c r="T440" i="7"/>
  <c r="R440" i="7"/>
  <c r="P440" i="7"/>
  <c r="BI437" i="7"/>
  <c r="BH437" i="7"/>
  <c r="BG437" i="7"/>
  <c r="BF437" i="7"/>
  <c r="T437" i="7"/>
  <c r="R437" i="7"/>
  <c r="P437" i="7"/>
  <c r="BI435" i="7"/>
  <c r="BH435" i="7"/>
  <c r="BG435" i="7"/>
  <c r="BF435" i="7"/>
  <c r="T435" i="7"/>
  <c r="R435" i="7"/>
  <c r="P435" i="7"/>
  <c r="BI431" i="7"/>
  <c r="BH431" i="7"/>
  <c r="BG431" i="7"/>
  <c r="BF431" i="7"/>
  <c r="T431" i="7"/>
  <c r="R431" i="7"/>
  <c r="P431" i="7"/>
  <c r="BI430" i="7"/>
  <c r="BH430" i="7"/>
  <c r="BG430" i="7"/>
  <c r="BF430" i="7"/>
  <c r="T430" i="7"/>
  <c r="R430" i="7"/>
  <c r="P430" i="7"/>
  <c r="BI429" i="7"/>
  <c r="BH429" i="7"/>
  <c r="BG429" i="7"/>
  <c r="BF429" i="7"/>
  <c r="T429" i="7"/>
  <c r="R429" i="7"/>
  <c r="P429" i="7"/>
  <c r="BI428" i="7"/>
  <c r="BH428" i="7"/>
  <c r="BG428" i="7"/>
  <c r="BF428" i="7"/>
  <c r="T428" i="7"/>
  <c r="R428" i="7"/>
  <c r="P428" i="7"/>
  <c r="BI426" i="7"/>
  <c r="BH426" i="7"/>
  <c r="BG426" i="7"/>
  <c r="BF426" i="7"/>
  <c r="T426" i="7"/>
  <c r="R426" i="7"/>
  <c r="P426" i="7"/>
  <c r="BI423" i="7"/>
  <c r="BH423" i="7"/>
  <c r="BG423" i="7"/>
  <c r="BF423" i="7"/>
  <c r="T423" i="7"/>
  <c r="R423" i="7"/>
  <c r="P423" i="7"/>
  <c r="BI421" i="7"/>
  <c r="BH421" i="7"/>
  <c r="BG421" i="7"/>
  <c r="BF421" i="7"/>
  <c r="T421" i="7"/>
  <c r="R421" i="7"/>
  <c r="P421" i="7"/>
  <c r="BI420" i="7"/>
  <c r="BH420" i="7"/>
  <c r="BG420" i="7"/>
  <c r="BF420" i="7"/>
  <c r="T420" i="7"/>
  <c r="R420" i="7"/>
  <c r="P420" i="7"/>
  <c r="BI417" i="7"/>
  <c r="BH417" i="7"/>
  <c r="BG417" i="7"/>
  <c r="BF417" i="7"/>
  <c r="T417" i="7"/>
  <c r="R417" i="7"/>
  <c r="P417" i="7"/>
  <c r="BI414" i="7"/>
  <c r="BH414" i="7"/>
  <c r="BG414" i="7"/>
  <c r="BF414" i="7"/>
  <c r="T414" i="7"/>
  <c r="R414" i="7"/>
  <c r="P414" i="7"/>
  <c r="BI409" i="7"/>
  <c r="BH409" i="7"/>
  <c r="BG409" i="7"/>
  <c r="BF409" i="7"/>
  <c r="T409" i="7"/>
  <c r="R409" i="7"/>
  <c r="P409" i="7"/>
  <c r="BI408" i="7"/>
  <c r="BH408" i="7"/>
  <c r="BG408" i="7"/>
  <c r="BF408" i="7"/>
  <c r="T408" i="7"/>
  <c r="R408" i="7"/>
  <c r="P408" i="7"/>
  <c r="BI405" i="7"/>
  <c r="BH405" i="7"/>
  <c r="BG405" i="7"/>
  <c r="BF405" i="7"/>
  <c r="T405" i="7"/>
  <c r="R405" i="7"/>
  <c r="P405" i="7"/>
  <c r="BI403" i="7"/>
  <c r="BH403" i="7"/>
  <c r="BG403" i="7"/>
  <c r="BF403" i="7"/>
  <c r="T403" i="7"/>
  <c r="R403" i="7"/>
  <c r="P403" i="7"/>
  <c r="BI402" i="7"/>
  <c r="BH402" i="7"/>
  <c r="BG402" i="7"/>
  <c r="BF402" i="7"/>
  <c r="T402" i="7"/>
  <c r="R402" i="7"/>
  <c r="P402" i="7"/>
  <c r="BI400" i="7"/>
  <c r="BH400" i="7"/>
  <c r="BG400" i="7"/>
  <c r="BF400" i="7"/>
  <c r="T400" i="7"/>
  <c r="R400" i="7"/>
  <c r="P400" i="7"/>
  <c r="BI398" i="7"/>
  <c r="BH398" i="7"/>
  <c r="BG398" i="7"/>
  <c r="BF398" i="7"/>
  <c r="T398" i="7"/>
  <c r="R398" i="7"/>
  <c r="P398" i="7"/>
  <c r="BI392" i="7"/>
  <c r="BH392" i="7"/>
  <c r="BG392" i="7"/>
  <c r="BF392" i="7"/>
  <c r="T392" i="7"/>
  <c r="R392" i="7"/>
  <c r="P392" i="7"/>
  <c r="BI391" i="7"/>
  <c r="BH391" i="7"/>
  <c r="BG391" i="7"/>
  <c r="BF391" i="7"/>
  <c r="T391" i="7"/>
  <c r="R391" i="7"/>
  <c r="P391" i="7"/>
  <c r="BI387" i="7"/>
  <c r="BH387" i="7"/>
  <c r="BG387" i="7"/>
  <c r="BF387" i="7"/>
  <c r="T387" i="7"/>
  <c r="R387" i="7"/>
  <c r="P387" i="7"/>
  <c r="BI333" i="7"/>
  <c r="BH333" i="7"/>
  <c r="BG333" i="7"/>
  <c r="BF333" i="7"/>
  <c r="T333" i="7"/>
  <c r="R333" i="7"/>
  <c r="P333" i="7"/>
  <c r="BI325" i="7"/>
  <c r="BH325" i="7"/>
  <c r="BG325" i="7"/>
  <c r="BF325" i="7"/>
  <c r="T325" i="7"/>
  <c r="R325" i="7"/>
  <c r="P325" i="7"/>
  <c r="BI323" i="7"/>
  <c r="BH323" i="7"/>
  <c r="BG323" i="7"/>
  <c r="BF323" i="7"/>
  <c r="T323" i="7"/>
  <c r="R323" i="7"/>
  <c r="P323" i="7"/>
  <c r="BI321" i="7"/>
  <c r="BH321" i="7"/>
  <c r="BG321" i="7"/>
  <c r="BF321" i="7"/>
  <c r="T321" i="7"/>
  <c r="R321" i="7"/>
  <c r="P321" i="7"/>
  <c r="BI318" i="7"/>
  <c r="BH318" i="7"/>
  <c r="BG318" i="7"/>
  <c r="BF318" i="7"/>
  <c r="T318" i="7"/>
  <c r="R318" i="7"/>
  <c r="P318" i="7"/>
  <c r="BI316" i="7"/>
  <c r="BH316" i="7"/>
  <c r="BG316" i="7"/>
  <c r="BF316" i="7"/>
  <c r="T316" i="7"/>
  <c r="R316" i="7"/>
  <c r="P316" i="7"/>
  <c r="BI313" i="7"/>
  <c r="BH313" i="7"/>
  <c r="BG313" i="7"/>
  <c r="BF313" i="7"/>
  <c r="T313" i="7"/>
  <c r="R313" i="7"/>
  <c r="P313" i="7"/>
  <c r="BI312" i="7"/>
  <c r="BH312" i="7"/>
  <c r="BG312" i="7"/>
  <c r="BF312" i="7"/>
  <c r="T312" i="7"/>
  <c r="R312" i="7"/>
  <c r="P312" i="7"/>
  <c r="BI309" i="7"/>
  <c r="BH309" i="7"/>
  <c r="BG309" i="7"/>
  <c r="BF309" i="7"/>
  <c r="T309" i="7"/>
  <c r="R309" i="7"/>
  <c r="P309" i="7"/>
  <c r="BI308" i="7"/>
  <c r="BH308" i="7"/>
  <c r="BG308" i="7"/>
  <c r="BF308" i="7"/>
  <c r="T308" i="7"/>
  <c r="R308" i="7"/>
  <c r="P308" i="7"/>
  <c r="BI300" i="7"/>
  <c r="BH300" i="7"/>
  <c r="BG300" i="7"/>
  <c r="BF300" i="7"/>
  <c r="T300" i="7"/>
  <c r="R300" i="7"/>
  <c r="P300" i="7"/>
  <c r="BI298" i="7"/>
  <c r="BH298" i="7"/>
  <c r="BG298" i="7"/>
  <c r="BF298" i="7"/>
  <c r="T298" i="7"/>
  <c r="R298" i="7"/>
  <c r="P298" i="7"/>
  <c r="BI165" i="7"/>
  <c r="BH165" i="7"/>
  <c r="BG165" i="7"/>
  <c r="BF165" i="7"/>
  <c r="T165" i="7"/>
  <c r="R165" i="7"/>
  <c r="P165" i="7"/>
  <c r="BI163" i="7"/>
  <c r="BH163" i="7"/>
  <c r="BG163" i="7"/>
  <c r="BF163" i="7"/>
  <c r="T163" i="7"/>
  <c r="R163" i="7"/>
  <c r="P163"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51" i="7"/>
  <c r="BH151" i="7"/>
  <c r="BG151" i="7"/>
  <c r="BF151" i="7"/>
  <c r="T151" i="7"/>
  <c r="R151" i="7"/>
  <c r="P151" i="7"/>
  <c r="BI148" i="7"/>
  <c r="BH148" i="7"/>
  <c r="BG148" i="7"/>
  <c r="BF148" i="7"/>
  <c r="T148" i="7"/>
  <c r="R148" i="7"/>
  <c r="P148" i="7"/>
  <c r="BI144" i="7"/>
  <c r="BH144" i="7"/>
  <c r="BG144" i="7"/>
  <c r="BF144" i="7"/>
  <c r="T144" i="7"/>
  <c r="R144" i="7"/>
  <c r="P144" i="7"/>
  <c r="BI137" i="7"/>
  <c r="BH137" i="7"/>
  <c r="BG137" i="7"/>
  <c r="BF137" i="7"/>
  <c r="T137" i="7"/>
  <c r="R137" i="7"/>
  <c r="P137" i="7"/>
  <c r="BI132" i="7"/>
  <c r="BH132" i="7"/>
  <c r="BG132" i="7"/>
  <c r="BF132" i="7"/>
  <c r="T132" i="7"/>
  <c r="R132" i="7"/>
  <c r="P132" i="7"/>
  <c r="J126" i="7"/>
  <c r="J125" i="7"/>
  <c r="F125" i="7"/>
  <c r="F123" i="7"/>
  <c r="E121" i="7"/>
  <c r="J94" i="7"/>
  <c r="J93" i="7"/>
  <c r="F93" i="7"/>
  <c r="F91" i="7"/>
  <c r="E89" i="7"/>
  <c r="J20" i="7"/>
  <c r="E20" i="7"/>
  <c r="F126" i="7" s="1"/>
  <c r="J19" i="7"/>
  <c r="J14" i="7"/>
  <c r="J91" i="7"/>
  <c r="E7" i="7"/>
  <c r="E117" i="7"/>
  <c r="J39" i="6"/>
  <c r="J38" i="6"/>
  <c r="AY100" i="1" s="1"/>
  <c r="J37" i="6"/>
  <c r="AX100" i="1" s="1"/>
  <c r="BI192" i="6"/>
  <c r="BH192" i="6"/>
  <c r="BG192" i="6"/>
  <c r="BF192" i="6"/>
  <c r="T192" i="6"/>
  <c r="T191" i="6" s="1"/>
  <c r="R192" i="6"/>
  <c r="R191" i="6" s="1"/>
  <c r="P192" i="6"/>
  <c r="P191" i="6" s="1"/>
  <c r="BI190" i="6"/>
  <c r="BH190" i="6"/>
  <c r="BG190" i="6"/>
  <c r="BF190" i="6"/>
  <c r="T190" i="6"/>
  <c r="R190" i="6"/>
  <c r="P190" i="6"/>
  <c r="BI188" i="6"/>
  <c r="BH188" i="6"/>
  <c r="BG188" i="6"/>
  <c r="BF188" i="6"/>
  <c r="T188" i="6"/>
  <c r="R188" i="6"/>
  <c r="P188" i="6"/>
  <c r="BI187" i="6"/>
  <c r="BH187" i="6"/>
  <c r="BG187" i="6"/>
  <c r="BF187" i="6"/>
  <c r="T187" i="6"/>
  <c r="R187" i="6"/>
  <c r="P187" i="6"/>
  <c r="BI172" i="6"/>
  <c r="BH172" i="6"/>
  <c r="BG172" i="6"/>
  <c r="BF172" i="6"/>
  <c r="T172" i="6"/>
  <c r="R172" i="6"/>
  <c r="P172" i="6"/>
  <c r="BI165" i="6"/>
  <c r="BH165" i="6"/>
  <c r="BG165" i="6"/>
  <c r="BF165" i="6"/>
  <c r="T165" i="6"/>
  <c r="R165" i="6"/>
  <c r="P165" i="6"/>
  <c r="BI162" i="6"/>
  <c r="BH162" i="6"/>
  <c r="BG162" i="6"/>
  <c r="BF162" i="6"/>
  <c r="T162" i="6"/>
  <c r="R162" i="6"/>
  <c r="P162" i="6"/>
  <c r="BI160" i="6"/>
  <c r="BH160" i="6"/>
  <c r="BG160" i="6"/>
  <c r="BF160" i="6"/>
  <c r="T160" i="6"/>
  <c r="R160" i="6"/>
  <c r="P160" i="6"/>
  <c r="BI158" i="6"/>
  <c r="BH158" i="6"/>
  <c r="BG158" i="6"/>
  <c r="BF158" i="6"/>
  <c r="T158" i="6"/>
  <c r="R158" i="6"/>
  <c r="P158" i="6"/>
  <c r="BI157" i="6"/>
  <c r="BH157" i="6"/>
  <c r="BG157" i="6"/>
  <c r="BF157" i="6"/>
  <c r="T157" i="6"/>
  <c r="R157" i="6"/>
  <c r="P157"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3" i="6"/>
  <c r="BH143" i="6"/>
  <c r="BG143" i="6"/>
  <c r="BF143" i="6"/>
  <c r="T143" i="6"/>
  <c r="R143" i="6"/>
  <c r="P143" i="6"/>
  <c r="BI138" i="6"/>
  <c r="BH138" i="6"/>
  <c r="BG138" i="6"/>
  <c r="BF138" i="6"/>
  <c r="T138" i="6"/>
  <c r="R138" i="6"/>
  <c r="P138" i="6"/>
  <c r="BI136" i="6"/>
  <c r="BH136" i="6"/>
  <c r="BG136" i="6"/>
  <c r="BF136" i="6"/>
  <c r="T136" i="6"/>
  <c r="R136" i="6"/>
  <c r="P136" i="6"/>
  <c r="BI134" i="6"/>
  <c r="BH134" i="6"/>
  <c r="BG134" i="6"/>
  <c r="BF134" i="6"/>
  <c r="T134" i="6"/>
  <c r="R134" i="6"/>
  <c r="P134" i="6"/>
  <c r="BI133" i="6"/>
  <c r="BH133" i="6"/>
  <c r="BG133" i="6"/>
  <c r="BF133" i="6"/>
  <c r="T133" i="6"/>
  <c r="R133" i="6"/>
  <c r="P133" i="6"/>
  <c r="BI132" i="6"/>
  <c r="BH132" i="6"/>
  <c r="BG132" i="6"/>
  <c r="BF132" i="6"/>
  <c r="T132" i="6"/>
  <c r="R132" i="6"/>
  <c r="P132" i="6"/>
  <c r="BI130" i="6"/>
  <c r="BH130" i="6"/>
  <c r="BG130" i="6"/>
  <c r="BF130" i="6"/>
  <c r="T130" i="6"/>
  <c r="R130" i="6"/>
  <c r="P130" i="6"/>
  <c r="BI128" i="6"/>
  <c r="BH128" i="6"/>
  <c r="BG128" i="6"/>
  <c r="BF128" i="6"/>
  <c r="T128" i="6"/>
  <c r="R128" i="6"/>
  <c r="P128" i="6"/>
  <c r="J122" i="6"/>
  <c r="J121" i="6"/>
  <c r="F121" i="6"/>
  <c r="F119" i="6"/>
  <c r="E117" i="6"/>
  <c r="J94" i="6"/>
  <c r="J93" i="6"/>
  <c r="F93" i="6"/>
  <c r="F91" i="6"/>
  <c r="E89" i="6"/>
  <c r="J20" i="6"/>
  <c r="E20" i="6"/>
  <c r="F122" i="6"/>
  <c r="J19" i="6"/>
  <c r="J14" i="6"/>
  <c r="J119" i="6" s="1"/>
  <c r="E7" i="6"/>
  <c r="E113" i="6" s="1"/>
  <c r="J39" i="5"/>
  <c r="J38" i="5"/>
  <c r="AY99" i="1"/>
  <c r="J37" i="5"/>
  <c r="AX99" i="1"/>
  <c r="BI274" i="5"/>
  <c r="BH274" i="5"/>
  <c r="BG274" i="5"/>
  <c r="BF274" i="5"/>
  <c r="T274" i="5"/>
  <c r="R274" i="5"/>
  <c r="P274" i="5"/>
  <c r="BI272" i="5"/>
  <c r="BH272" i="5"/>
  <c r="BG272" i="5"/>
  <c r="BF272" i="5"/>
  <c r="T272" i="5"/>
  <c r="R272" i="5"/>
  <c r="P272" i="5"/>
  <c r="BI270" i="5"/>
  <c r="BH270" i="5"/>
  <c r="BG270" i="5"/>
  <c r="BF270" i="5"/>
  <c r="T270" i="5"/>
  <c r="R270" i="5"/>
  <c r="P270" i="5"/>
  <c r="BI262" i="5"/>
  <c r="BH262" i="5"/>
  <c r="BG262" i="5"/>
  <c r="BF262" i="5"/>
  <c r="T262" i="5"/>
  <c r="R262" i="5"/>
  <c r="P262" i="5"/>
  <c r="BI260" i="5"/>
  <c r="BH260" i="5"/>
  <c r="BG260" i="5"/>
  <c r="BF260" i="5"/>
  <c r="T260" i="5"/>
  <c r="R260" i="5"/>
  <c r="P260" i="5"/>
  <c r="BI255" i="5"/>
  <c r="BH255" i="5"/>
  <c r="BG255" i="5"/>
  <c r="BF255" i="5"/>
  <c r="T255" i="5"/>
  <c r="R255" i="5"/>
  <c r="P255" i="5"/>
  <c r="BI251" i="5"/>
  <c r="BH251" i="5"/>
  <c r="BG251" i="5"/>
  <c r="BF251" i="5"/>
  <c r="T251" i="5"/>
  <c r="R251" i="5"/>
  <c r="P251" i="5"/>
  <c r="BI245" i="5"/>
  <c r="BH245" i="5"/>
  <c r="BG245" i="5"/>
  <c r="BF245" i="5"/>
  <c r="T245" i="5"/>
  <c r="R245" i="5"/>
  <c r="P245" i="5"/>
  <c r="BI240" i="5"/>
  <c r="BH240" i="5"/>
  <c r="BG240" i="5"/>
  <c r="BF240" i="5"/>
  <c r="T240" i="5"/>
  <c r="R240" i="5"/>
  <c r="P240" i="5"/>
  <c r="BI235" i="5"/>
  <c r="BH235" i="5"/>
  <c r="BG235" i="5"/>
  <c r="BF235" i="5"/>
  <c r="T235" i="5"/>
  <c r="R235" i="5"/>
  <c r="P235" i="5"/>
  <c r="BI233" i="5"/>
  <c r="BH233" i="5"/>
  <c r="BG233" i="5"/>
  <c r="BF233" i="5"/>
  <c r="T233" i="5"/>
  <c r="R233" i="5"/>
  <c r="P233" i="5"/>
  <c r="BI228" i="5"/>
  <c r="BH228" i="5"/>
  <c r="BG228" i="5"/>
  <c r="BF228" i="5"/>
  <c r="T228" i="5"/>
  <c r="R228" i="5"/>
  <c r="P228" i="5"/>
  <c r="BI224" i="5"/>
  <c r="BH224" i="5"/>
  <c r="BG224" i="5"/>
  <c r="BF224" i="5"/>
  <c r="T224" i="5"/>
  <c r="R224" i="5"/>
  <c r="P224" i="5"/>
  <c r="BI219" i="5"/>
  <c r="BH219" i="5"/>
  <c r="BG219" i="5"/>
  <c r="BF219" i="5"/>
  <c r="T219" i="5"/>
  <c r="R219" i="5"/>
  <c r="P219" i="5"/>
  <c r="BI216" i="5"/>
  <c r="BH216" i="5"/>
  <c r="BG216" i="5"/>
  <c r="BF216" i="5"/>
  <c r="T216" i="5"/>
  <c r="R216" i="5"/>
  <c r="P216" i="5"/>
  <c r="BI213" i="5"/>
  <c r="BH213" i="5"/>
  <c r="BG213" i="5"/>
  <c r="BF213" i="5"/>
  <c r="T213" i="5"/>
  <c r="R213" i="5"/>
  <c r="P213" i="5"/>
  <c r="BI211" i="5"/>
  <c r="BH211" i="5"/>
  <c r="BG211" i="5"/>
  <c r="BF211" i="5"/>
  <c r="T211" i="5"/>
  <c r="R211" i="5"/>
  <c r="P211" i="5"/>
  <c r="BI209" i="5"/>
  <c r="BH209" i="5"/>
  <c r="BG209" i="5"/>
  <c r="BF209" i="5"/>
  <c r="T209" i="5"/>
  <c r="R209" i="5"/>
  <c r="P209" i="5"/>
  <c r="BI199" i="5"/>
  <c r="BH199" i="5"/>
  <c r="BG199" i="5"/>
  <c r="BF199" i="5"/>
  <c r="T199" i="5"/>
  <c r="R199" i="5"/>
  <c r="P199" i="5"/>
  <c r="BI195" i="5"/>
  <c r="BH195" i="5"/>
  <c r="BG195" i="5"/>
  <c r="BF195" i="5"/>
  <c r="T195" i="5"/>
  <c r="R195" i="5"/>
  <c r="P195" i="5"/>
  <c r="BI190" i="5"/>
  <c r="BH190" i="5"/>
  <c r="BG190" i="5"/>
  <c r="BF190" i="5"/>
  <c r="T190" i="5"/>
  <c r="R190" i="5"/>
  <c r="P190" i="5"/>
  <c r="BI189" i="5"/>
  <c r="BH189" i="5"/>
  <c r="BG189" i="5"/>
  <c r="BF189" i="5"/>
  <c r="T189" i="5"/>
  <c r="R189" i="5"/>
  <c r="P189" i="5"/>
  <c r="BI182" i="5"/>
  <c r="BH182" i="5"/>
  <c r="BG182" i="5"/>
  <c r="BF182" i="5"/>
  <c r="T182" i="5"/>
  <c r="R182" i="5"/>
  <c r="P182" i="5"/>
  <c r="BI173" i="5"/>
  <c r="BH173" i="5"/>
  <c r="BG173" i="5"/>
  <c r="BF173" i="5"/>
  <c r="T173" i="5"/>
  <c r="R173" i="5"/>
  <c r="P173" i="5"/>
  <c r="BI168" i="5"/>
  <c r="BH168" i="5"/>
  <c r="BG168" i="5"/>
  <c r="BF168" i="5"/>
  <c r="T168" i="5"/>
  <c r="R168" i="5"/>
  <c r="P168" i="5"/>
  <c r="BI166" i="5"/>
  <c r="BH166" i="5"/>
  <c r="BG166" i="5"/>
  <c r="BF166" i="5"/>
  <c r="T166" i="5"/>
  <c r="R166" i="5"/>
  <c r="P166" i="5"/>
  <c r="BI164" i="5"/>
  <c r="BH164" i="5"/>
  <c r="BG164" i="5"/>
  <c r="BF164" i="5"/>
  <c r="T164" i="5"/>
  <c r="R164" i="5"/>
  <c r="P164" i="5"/>
  <c r="BI159" i="5"/>
  <c r="BH159" i="5"/>
  <c r="BG159" i="5"/>
  <c r="BF159" i="5"/>
  <c r="T159" i="5"/>
  <c r="R159" i="5"/>
  <c r="P159" i="5"/>
  <c r="BI157" i="5"/>
  <c r="BH157" i="5"/>
  <c r="BG157" i="5"/>
  <c r="BF157" i="5"/>
  <c r="T157" i="5"/>
  <c r="R157" i="5"/>
  <c r="P157" i="5"/>
  <c r="BI152" i="5"/>
  <c r="BH152" i="5"/>
  <c r="BG152" i="5"/>
  <c r="BF152" i="5"/>
  <c r="T152" i="5"/>
  <c r="R152" i="5"/>
  <c r="P152" i="5"/>
  <c r="BI141" i="5"/>
  <c r="BH141" i="5"/>
  <c r="BG141" i="5"/>
  <c r="BF141" i="5"/>
  <c r="T141" i="5"/>
  <c r="R141" i="5"/>
  <c r="P141" i="5"/>
  <c r="BI135" i="5"/>
  <c r="BH135" i="5"/>
  <c r="BG135" i="5"/>
  <c r="BF135" i="5"/>
  <c r="T135" i="5"/>
  <c r="R135" i="5"/>
  <c r="P135" i="5"/>
  <c r="BI129" i="5"/>
  <c r="BH129" i="5"/>
  <c r="BG129" i="5"/>
  <c r="BF129" i="5"/>
  <c r="T129" i="5"/>
  <c r="R129" i="5"/>
  <c r="P129" i="5"/>
  <c r="J123" i="5"/>
  <c r="J122" i="5"/>
  <c r="F122" i="5"/>
  <c r="F120" i="5"/>
  <c r="E118" i="5"/>
  <c r="J94" i="5"/>
  <c r="J93" i="5"/>
  <c r="F93" i="5"/>
  <c r="F91" i="5"/>
  <c r="E89" i="5"/>
  <c r="J20" i="5"/>
  <c r="E20" i="5"/>
  <c r="F123" i="5"/>
  <c r="J19" i="5"/>
  <c r="J14" i="5"/>
  <c r="J120" i="5" s="1"/>
  <c r="E7" i="5"/>
  <c r="E114" i="5" s="1"/>
  <c r="J39" i="4"/>
  <c r="J38" i="4"/>
  <c r="AY98" i="1"/>
  <c r="J37" i="4"/>
  <c r="AX98" i="1"/>
  <c r="BI651" i="4"/>
  <c r="BH651" i="4"/>
  <c r="BG651" i="4"/>
  <c r="BF651" i="4"/>
  <c r="T651" i="4"/>
  <c r="T650" i="4"/>
  <c r="R651" i="4"/>
  <c r="R650" i="4"/>
  <c r="P651" i="4"/>
  <c r="P650" i="4"/>
  <c r="BI649" i="4"/>
  <c r="BH649" i="4"/>
  <c r="BG649" i="4"/>
  <c r="BF649" i="4"/>
  <c r="T649" i="4"/>
  <c r="R649" i="4"/>
  <c r="P649" i="4"/>
  <c r="BI644" i="4"/>
  <c r="BH644" i="4"/>
  <c r="BG644" i="4"/>
  <c r="BF644" i="4"/>
  <c r="T644" i="4"/>
  <c r="R644" i="4"/>
  <c r="P644" i="4"/>
  <c r="BI641" i="4"/>
  <c r="BH641" i="4"/>
  <c r="BG641" i="4"/>
  <c r="BF641" i="4"/>
  <c r="T641" i="4"/>
  <c r="R641" i="4"/>
  <c r="P641" i="4"/>
  <c r="BI636" i="4"/>
  <c r="BH636" i="4"/>
  <c r="BG636" i="4"/>
  <c r="BF636" i="4"/>
  <c r="T636" i="4"/>
  <c r="R636" i="4"/>
  <c r="P636" i="4"/>
  <c r="BI631" i="4"/>
  <c r="BH631" i="4"/>
  <c r="BG631" i="4"/>
  <c r="BF631" i="4"/>
  <c r="T631" i="4"/>
  <c r="R631" i="4"/>
  <c r="P631" i="4"/>
  <c r="BI622" i="4"/>
  <c r="BH622" i="4"/>
  <c r="BG622" i="4"/>
  <c r="BF622" i="4"/>
  <c r="T622" i="4"/>
  <c r="R622" i="4"/>
  <c r="P622" i="4"/>
  <c r="BI618" i="4"/>
  <c r="BH618" i="4"/>
  <c r="BG618" i="4"/>
  <c r="BF618" i="4"/>
  <c r="T618" i="4"/>
  <c r="R618" i="4"/>
  <c r="P618" i="4"/>
  <c r="BI614" i="4"/>
  <c r="BH614" i="4"/>
  <c r="BG614" i="4"/>
  <c r="BF614" i="4"/>
  <c r="T614" i="4"/>
  <c r="R614" i="4"/>
  <c r="P614" i="4"/>
  <c r="BI605" i="4"/>
  <c r="BH605" i="4"/>
  <c r="BG605" i="4"/>
  <c r="BF605" i="4"/>
  <c r="T605" i="4"/>
  <c r="R605" i="4"/>
  <c r="P605" i="4"/>
  <c r="BI597" i="4"/>
  <c r="BH597" i="4"/>
  <c r="BG597" i="4"/>
  <c r="BF597" i="4"/>
  <c r="T597" i="4"/>
  <c r="R597" i="4"/>
  <c r="P597" i="4"/>
  <c r="BI595" i="4"/>
  <c r="BH595" i="4"/>
  <c r="BG595" i="4"/>
  <c r="BF595" i="4"/>
  <c r="T595" i="4"/>
  <c r="R595" i="4"/>
  <c r="P595" i="4"/>
  <c r="BI593" i="4"/>
  <c r="BH593" i="4"/>
  <c r="BG593" i="4"/>
  <c r="BF593" i="4"/>
  <c r="T593" i="4"/>
  <c r="R593" i="4"/>
  <c r="P593" i="4"/>
  <c r="BI590" i="4"/>
  <c r="BH590" i="4"/>
  <c r="BG590" i="4"/>
  <c r="BF590" i="4"/>
  <c r="T590" i="4"/>
  <c r="R590" i="4"/>
  <c r="P590" i="4"/>
  <c r="BI588" i="4"/>
  <c r="BH588" i="4"/>
  <c r="BG588" i="4"/>
  <c r="BF588" i="4"/>
  <c r="T588" i="4"/>
  <c r="R588" i="4"/>
  <c r="P588" i="4"/>
  <c r="BI583" i="4"/>
  <c r="BH583" i="4"/>
  <c r="BG583" i="4"/>
  <c r="BF583" i="4"/>
  <c r="T583" i="4"/>
  <c r="R583" i="4"/>
  <c r="P583" i="4"/>
  <c r="BI579" i="4"/>
  <c r="BH579" i="4"/>
  <c r="BG579" i="4"/>
  <c r="BF579" i="4"/>
  <c r="T579" i="4"/>
  <c r="R579" i="4"/>
  <c r="P579" i="4"/>
  <c r="BI573" i="4"/>
  <c r="BH573" i="4"/>
  <c r="BG573" i="4"/>
  <c r="BF573" i="4"/>
  <c r="T573" i="4"/>
  <c r="R573" i="4"/>
  <c r="P573" i="4"/>
  <c r="BI570" i="4"/>
  <c r="BH570" i="4"/>
  <c r="BG570" i="4"/>
  <c r="BF570" i="4"/>
  <c r="T570" i="4"/>
  <c r="R570" i="4"/>
  <c r="P570" i="4"/>
  <c r="BI565" i="4"/>
  <c r="BH565" i="4"/>
  <c r="BG565" i="4"/>
  <c r="BF565" i="4"/>
  <c r="T565" i="4"/>
  <c r="R565" i="4"/>
  <c r="P565" i="4"/>
  <c r="BI561" i="4"/>
  <c r="BH561" i="4"/>
  <c r="BG561" i="4"/>
  <c r="BF561" i="4"/>
  <c r="T561" i="4"/>
  <c r="R561" i="4"/>
  <c r="P561" i="4"/>
  <c r="BI556" i="4"/>
  <c r="BH556" i="4"/>
  <c r="BG556" i="4"/>
  <c r="BF556" i="4"/>
  <c r="T556" i="4"/>
  <c r="R556" i="4"/>
  <c r="P556" i="4"/>
  <c r="BI552" i="4"/>
  <c r="BH552" i="4"/>
  <c r="BG552" i="4"/>
  <c r="BF552" i="4"/>
  <c r="T552" i="4"/>
  <c r="R552" i="4"/>
  <c r="P552" i="4"/>
  <c r="BI550" i="4"/>
  <c r="BH550" i="4"/>
  <c r="BG550" i="4"/>
  <c r="BF550" i="4"/>
  <c r="T550" i="4"/>
  <c r="R550" i="4"/>
  <c r="P550" i="4"/>
  <c r="BI545" i="4"/>
  <c r="BH545" i="4"/>
  <c r="BG545" i="4"/>
  <c r="BF545" i="4"/>
  <c r="T545" i="4"/>
  <c r="R545" i="4"/>
  <c r="P545" i="4"/>
  <c r="BI540" i="4"/>
  <c r="BH540" i="4"/>
  <c r="BG540" i="4"/>
  <c r="BF540" i="4"/>
  <c r="T540" i="4"/>
  <c r="R540" i="4"/>
  <c r="P540" i="4"/>
  <c r="BI538" i="4"/>
  <c r="BH538" i="4"/>
  <c r="BG538" i="4"/>
  <c r="BF538" i="4"/>
  <c r="T538" i="4"/>
  <c r="R538" i="4"/>
  <c r="P538" i="4"/>
  <c r="BI533" i="4"/>
  <c r="BH533" i="4"/>
  <c r="BG533" i="4"/>
  <c r="BF533" i="4"/>
  <c r="T533" i="4"/>
  <c r="R533" i="4"/>
  <c r="P533" i="4"/>
  <c r="BI527" i="4"/>
  <c r="BH527" i="4"/>
  <c r="BG527" i="4"/>
  <c r="BF527" i="4"/>
  <c r="T527" i="4"/>
  <c r="R527" i="4"/>
  <c r="P527" i="4"/>
  <c r="BI524" i="4"/>
  <c r="BH524" i="4"/>
  <c r="BG524" i="4"/>
  <c r="BF524" i="4"/>
  <c r="T524" i="4"/>
  <c r="R524" i="4"/>
  <c r="P524" i="4"/>
  <c r="BI518" i="4"/>
  <c r="BH518" i="4"/>
  <c r="BG518" i="4"/>
  <c r="BF518" i="4"/>
  <c r="T518" i="4"/>
  <c r="R518" i="4"/>
  <c r="P518" i="4"/>
  <c r="BI513" i="4"/>
  <c r="BH513" i="4"/>
  <c r="BG513" i="4"/>
  <c r="BF513" i="4"/>
  <c r="T513" i="4"/>
  <c r="R513" i="4"/>
  <c r="P513" i="4"/>
  <c r="BI509" i="4"/>
  <c r="BH509" i="4"/>
  <c r="BG509" i="4"/>
  <c r="BF509" i="4"/>
  <c r="T509" i="4"/>
  <c r="R509" i="4"/>
  <c r="P509" i="4"/>
  <c r="BI500" i="4"/>
  <c r="BH500" i="4"/>
  <c r="BG500" i="4"/>
  <c r="BF500" i="4"/>
  <c r="T500" i="4"/>
  <c r="R500" i="4"/>
  <c r="P500" i="4"/>
  <c r="BI498" i="4"/>
  <c r="BH498" i="4"/>
  <c r="BG498" i="4"/>
  <c r="BF498" i="4"/>
  <c r="T498" i="4"/>
  <c r="R498" i="4"/>
  <c r="P498" i="4"/>
  <c r="BI494" i="4"/>
  <c r="BH494" i="4"/>
  <c r="BG494" i="4"/>
  <c r="BF494" i="4"/>
  <c r="T494" i="4"/>
  <c r="R494" i="4"/>
  <c r="P494" i="4"/>
  <c r="BI490" i="4"/>
  <c r="BH490" i="4"/>
  <c r="BG490" i="4"/>
  <c r="BF490" i="4"/>
  <c r="T490" i="4"/>
  <c r="R490" i="4"/>
  <c r="P490" i="4"/>
  <c r="BI482" i="4"/>
  <c r="BH482" i="4"/>
  <c r="BG482" i="4"/>
  <c r="BF482" i="4"/>
  <c r="T482" i="4"/>
  <c r="R482" i="4"/>
  <c r="P482" i="4"/>
  <c r="BI474" i="4"/>
  <c r="BH474" i="4"/>
  <c r="BG474" i="4"/>
  <c r="BF474" i="4"/>
  <c r="T474" i="4"/>
  <c r="R474" i="4"/>
  <c r="P474" i="4"/>
  <c r="BI469" i="4"/>
  <c r="BH469" i="4"/>
  <c r="BG469" i="4"/>
  <c r="BF469" i="4"/>
  <c r="T469" i="4"/>
  <c r="T468" i="4" s="1"/>
  <c r="R469" i="4"/>
  <c r="R468" i="4" s="1"/>
  <c r="P469" i="4"/>
  <c r="P468" i="4" s="1"/>
  <c r="BI464" i="4"/>
  <c r="BH464" i="4"/>
  <c r="BG464" i="4"/>
  <c r="BF464" i="4"/>
  <c r="T464" i="4"/>
  <c r="R464" i="4"/>
  <c r="P464" i="4"/>
  <c r="BI461" i="4"/>
  <c r="BH461" i="4"/>
  <c r="BG461" i="4"/>
  <c r="BF461" i="4"/>
  <c r="T461" i="4"/>
  <c r="R461" i="4"/>
  <c r="P461" i="4"/>
  <c r="BI455" i="4"/>
  <c r="BH455" i="4"/>
  <c r="BG455" i="4"/>
  <c r="BF455" i="4"/>
  <c r="T455" i="4"/>
  <c r="R455" i="4"/>
  <c r="P455" i="4"/>
  <c r="BI451" i="4"/>
  <c r="BH451" i="4"/>
  <c r="BG451" i="4"/>
  <c r="BF451" i="4"/>
  <c r="T451" i="4"/>
  <c r="R451" i="4"/>
  <c r="P451" i="4"/>
  <c r="BI449" i="4"/>
  <c r="BH449" i="4"/>
  <c r="BG449" i="4"/>
  <c r="BF449" i="4"/>
  <c r="T449" i="4"/>
  <c r="R449" i="4"/>
  <c r="P449" i="4"/>
  <c r="BI444" i="4"/>
  <c r="BH444" i="4"/>
  <c r="BG444" i="4"/>
  <c r="BF444" i="4"/>
  <c r="T444" i="4"/>
  <c r="R444" i="4"/>
  <c r="P444" i="4"/>
  <c r="BI436" i="4"/>
  <c r="BH436" i="4"/>
  <c r="BG436" i="4"/>
  <c r="BF436" i="4"/>
  <c r="T436" i="4"/>
  <c r="R436" i="4"/>
  <c r="P436" i="4"/>
  <c r="BI432" i="4"/>
  <c r="BH432" i="4"/>
  <c r="BG432" i="4"/>
  <c r="BF432" i="4"/>
  <c r="T432" i="4"/>
  <c r="R432" i="4"/>
  <c r="P432" i="4"/>
  <c r="BI428" i="4"/>
  <c r="BH428" i="4"/>
  <c r="BG428" i="4"/>
  <c r="BF428" i="4"/>
  <c r="T428" i="4"/>
  <c r="R428" i="4"/>
  <c r="P428" i="4"/>
  <c r="BI423" i="4"/>
  <c r="BH423" i="4"/>
  <c r="BG423" i="4"/>
  <c r="BF423" i="4"/>
  <c r="T423" i="4"/>
  <c r="R423" i="4"/>
  <c r="P423" i="4"/>
  <c r="BI420" i="4"/>
  <c r="BH420" i="4"/>
  <c r="BG420" i="4"/>
  <c r="BF420" i="4"/>
  <c r="T420" i="4"/>
  <c r="R420" i="4"/>
  <c r="P420" i="4"/>
  <c r="BI416" i="4"/>
  <c r="BH416" i="4"/>
  <c r="BG416" i="4"/>
  <c r="BF416" i="4"/>
  <c r="T416" i="4"/>
  <c r="R416" i="4"/>
  <c r="P416" i="4"/>
  <c r="BI413" i="4"/>
  <c r="BH413" i="4"/>
  <c r="BG413" i="4"/>
  <c r="BF413" i="4"/>
  <c r="T413" i="4"/>
  <c r="R413" i="4"/>
  <c r="P413" i="4"/>
  <c r="BI408" i="4"/>
  <c r="BH408" i="4"/>
  <c r="BG408" i="4"/>
  <c r="BF408" i="4"/>
  <c r="T408" i="4"/>
  <c r="R408" i="4"/>
  <c r="P408" i="4"/>
  <c r="BI405" i="4"/>
  <c r="BH405" i="4"/>
  <c r="BG405" i="4"/>
  <c r="BF405" i="4"/>
  <c r="T405" i="4"/>
  <c r="R405" i="4"/>
  <c r="P405" i="4"/>
  <c r="BI401" i="4"/>
  <c r="BH401" i="4"/>
  <c r="BG401" i="4"/>
  <c r="BF401" i="4"/>
  <c r="T401" i="4"/>
  <c r="R401" i="4"/>
  <c r="P401" i="4"/>
  <c r="BI398" i="4"/>
  <c r="BH398" i="4"/>
  <c r="BG398" i="4"/>
  <c r="BF398" i="4"/>
  <c r="T398" i="4"/>
  <c r="R398" i="4"/>
  <c r="P398" i="4"/>
  <c r="BI390" i="4"/>
  <c r="BH390" i="4"/>
  <c r="BG390" i="4"/>
  <c r="BF390" i="4"/>
  <c r="T390" i="4"/>
  <c r="R390" i="4"/>
  <c r="P390" i="4"/>
  <c r="BI385" i="4"/>
  <c r="BH385" i="4"/>
  <c r="BG385" i="4"/>
  <c r="BF385" i="4"/>
  <c r="T385" i="4"/>
  <c r="R385" i="4"/>
  <c r="P385" i="4"/>
  <c r="BI382" i="4"/>
  <c r="BH382" i="4"/>
  <c r="BG382" i="4"/>
  <c r="BF382" i="4"/>
  <c r="T382" i="4"/>
  <c r="R382" i="4"/>
  <c r="P382" i="4"/>
  <c r="BI378" i="4"/>
  <c r="BH378" i="4"/>
  <c r="BG378" i="4"/>
  <c r="BF378" i="4"/>
  <c r="T378" i="4"/>
  <c r="R378" i="4"/>
  <c r="P378" i="4"/>
  <c r="BI375" i="4"/>
  <c r="BH375" i="4"/>
  <c r="BG375" i="4"/>
  <c r="BF375" i="4"/>
  <c r="T375" i="4"/>
  <c r="R375" i="4"/>
  <c r="P375" i="4"/>
  <c r="BI371" i="4"/>
  <c r="BH371" i="4"/>
  <c r="BG371" i="4"/>
  <c r="BF371" i="4"/>
  <c r="T371" i="4"/>
  <c r="R371" i="4"/>
  <c r="P371" i="4"/>
  <c r="BI368" i="4"/>
  <c r="BH368" i="4"/>
  <c r="BG368" i="4"/>
  <c r="BF368" i="4"/>
  <c r="T368" i="4"/>
  <c r="R368" i="4"/>
  <c r="P368" i="4"/>
  <c r="BI364" i="4"/>
  <c r="BH364" i="4"/>
  <c r="BG364" i="4"/>
  <c r="BF364" i="4"/>
  <c r="T364" i="4"/>
  <c r="R364" i="4"/>
  <c r="P364" i="4"/>
  <c r="BI360" i="4"/>
  <c r="BH360" i="4"/>
  <c r="BG360" i="4"/>
  <c r="BF360" i="4"/>
  <c r="T360" i="4"/>
  <c r="R360" i="4"/>
  <c r="P360" i="4"/>
  <c r="BI358" i="4"/>
  <c r="BH358" i="4"/>
  <c r="BG358" i="4"/>
  <c r="BF358" i="4"/>
  <c r="T358" i="4"/>
  <c r="R358" i="4"/>
  <c r="P358" i="4"/>
  <c r="BI354" i="4"/>
  <c r="BH354" i="4"/>
  <c r="BG354" i="4"/>
  <c r="BF354" i="4"/>
  <c r="T354" i="4"/>
  <c r="R354" i="4"/>
  <c r="P354" i="4"/>
  <c r="BI349" i="4"/>
  <c r="BH349" i="4"/>
  <c r="BG349" i="4"/>
  <c r="BF349" i="4"/>
  <c r="T349" i="4"/>
  <c r="R349" i="4"/>
  <c r="P349" i="4"/>
  <c r="BI347" i="4"/>
  <c r="BH347" i="4"/>
  <c r="BG347" i="4"/>
  <c r="BF347" i="4"/>
  <c r="T347" i="4"/>
  <c r="R347" i="4"/>
  <c r="P347" i="4"/>
  <c r="BI343" i="4"/>
  <c r="BH343" i="4"/>
  <c r="BG343" i="4"/>
  <c r="BF343" i="4"/>
  <c r="T343" i="4"/>
  <c r="R343" i="4"/>
  <c r="P343" i="4"/>
  <c r="BI332" i="4"/>
  <c r="BH332" i="4"/>
  <c r="BG332" i="4"/>
  <c r="BF332" i="4"/>
  <c r="T332" i="4"/>
  <c r="R332" i="4"/>
  <c r="P332" i="4"/>
  <c r="BI325" i="4"/>
  <c r="BH325" i="4"/>
  <c r="BG325" i="4"/>
  <c r="BF325" i="4"/>
  <c r="T325" i="4"/>
  <c r="R325" i="4"/>
  <c r="P325" i="4"/>
  <c r="BI320" i="4"/>
  <c r="BH320" i="4"/>
  <c r="BG320" i="4"/>
  <c r="BF320" i="4"/>
  <c r="T320" i="4"/>
  <c r="R320" i="4"/>
  <c r="P320" i="4"/>
  <c r="BI315" i="4"/>
  <c r="BH315" i="4"/>
  <c r="BG315" i="4"/>
  <c r="BF315" i="4"/>
  <c r="T315" i="4"/>
  <c r="R315" i="4"/>
  <c r="P315" i="4"/>
  <c r="BI310" i="4"/>
  <c r="BH310" i="4"/>
  <c r="BG310" i="4"/>
  <c r="BF310" i="4"/>
  <c r="T310" i="4"/>
  <c r="R310" i="4"/>
  <c r="P310" i="4"/>
  <c r="BI305" i="4"/>
  <c r="BH305" i="4"/>
  <c r="BG305" i="4"/>
  <c r="BF305" i="4"/>
  <c r="T305" i="4"/>
  <c r="R305" i="4"/>
  <c r="P305" i="4"/>
  <c r="BI298" i="4"/>
  <c r="BH298" i="4"/>
  <c r="BG298" i="4"/>
  <c r="BF298" i="4"/>
  <c r="T298" i="4"/>
  <c r="R298" i="4"/>
  <c r="P298" i="4"/>
  <c r="BI293" i="4"/>
  <c r="BH293" i="4"/>
  <c r="BG293" i="4"/>
  <c r="BF293" i="4"/>
  <c r="T293" i="4"/>
  <c r="R293" i="4"/>
  <c r="P293" i="4"/>
  <c r="BI283" i="4"/>
  <c r="BH283" i="4"/>
  <c r="BG283" i="4"/>
  <c r="BF283" i="4"/>
  <c r="T283" i="4"/>
  <c r="R283" i="4"/>
  <c r="P283" i="4"/>
  <c r="BI275" i="4"/>
  <c r="BH275" i="4"/>
  <c r="BG275" i="4"/>
  <c r="BF275" i="4"/>
  <c r="T275" i="4"/>
  <c r="R275" i="4"/>
  <c r="P275" i="4"/>
  <c r="BI273" i="4"/>
  <c r="BH273" i="4"/>
  <c r="BG273" i="4"/>
  <c r="BF273" i="4"/>
  <c r="T273" i="4"/>
  <c r="R273" i="4"/>
  <c r="P273" i="4"/>
  <c r="BI269" i="4"/>
  <c r="BH269" i="4"/>
  <c r="BG269" i="4"/>
  <c r="BF269" i="4"/>
  <c r="T269" i="4"/>
  <c r="R269" i="4"/>
  <c r="P269" i="4"/>
  <c r="BI266" i="4"/>
  <c r="BH266" i="4"/>
  <c r="BG266" i="4"/>
  <c r="BF266" i="4"/>
  <c r="T266" i="4"/>
  <c r="R266" i="4"/>
  <c r="P266" i="4"/>
  <c r="BI259" i="4"/>
  <c r="BH259" i="4"/>
  <c r="BG259" i="4"/>
  <c r="BF259" i="4"/>
  <c r="T259" i="4"/>
  <c r="R259" i="4"/>
  <c r="P259"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5" i="4"/>
  <c r="BH245" i="4"/>
  <c r="BG245" i="4"/>
  <c r="BF245" i="4"/>
  <c r="T245" i="4"/>
  <c r="R245" i="4"/>
  <c r="P245" i="4"/>
  <c r="BI241" i="4"/>
  <c r="BH241" i="4"/>
  <c r="BG241" i="4"/>
  <c r="BF241" i="4"/>
  <c r="T241" i="4"/>
  <c r="R241" i="4"/>
  <c r="P241" i="4"/>
  <c r="BI227" i="4"/>
  <c r="BH227" i="4"/>
  <c r="BG227" i="4"/>
  <c r="BF227" i="4"/>
  <c r="T227" i="4"/>
  <c r="R227" i="4"/>
  <c r="P227" i="4"/>
  <c r="BI218" i="4"/>
  <c r="BH218" i="4"/>
  <c r="BG218" i="4"/>
  <c r="BF218" i="4"/>
  <c r="T218" i="4"/>
  <c r="R218" i="4"/>
  <c r="P218" i="4"/>
  <c r="BI216" i="4"/>
  <c r="BH216" i="4"/>
  <c r="BG216" i="4"/>
  <c r="BF216" i="4"/>
  <c r="T216" i="4"/>
  <c r="R216" i="4"/>
  <c r="P216" i="4"/>
  <c r="BI213" i="4"/>
  <c r="BH213" i="4"/>
  <c r="BG213" i="4"/>
  <c r="BF213" i="4"/>
  <c r="T213" i="4"/>
  <c r="R213" i="4"/>
  <c r="P213" i="4"/>
  <c r="BI211" i="4"/>
  <c r="BH211" i="4"/>
  <c r="BG211" i="4"/>
  <c r="BF211" i="4"/>
  <c r="T211" i="4"/>
  <c r="R211" i="4"/>
  <c r="P211" i="4"/>
  <c r="BI206" i="4"/>
  <c r="BH206" i="4"/>
  <c r="BG206" i="4"/>
  <c r="BF206" i="4"/>
  <c r="T206" i="4"/>
  <c r="R206" i="4"/>
  <c r="P206" i="4"/>
  <c r="BI195" i="4"/>
  <c r="BH195" i="4"/>
  <c r="BG195" i="4"/>
  <c r="BF195" i="4"/>
  <c r="T195" i="4"/>
  <c r="R195" i="4"/>
  <c r="P195" i="4"/>
  <c r="BI189" i="4"/>
  <c r="BH189" i="4"/>
  <c r="BG189" i="4"/>
  <c r="BF189" i="4"/>
  <c r="T189" i="4"/>
  <c r="R189" i="4"/>
  <c r="P189" i="4"/>
  <c r="BI184" i="4"/>
  <c r="BH184" i="4"/>
  <c r="BG184" i="4"/>
  <c r="BF184" i="4"/>
  <c r="T184" i="4"/>
  <c r="R184" i="4"/>
  <c r="P184" i="4"/>
  <c r="BI181" i="4"/>
  <c r="BH181" i="4"/>
  <c r="BG181" i="4"/>
  <c r="BF181" i="4"/>
  <c r="T181" i="4"/>
  <c r="R181" i="4"/>
  <c r="P181" i="4"/>
  <c r="BI176" i="4"/>
  <c r="BH176" i="4"/>
  <c r="BG176" i="4"/>
  <c r="BF176" i="4"/>
  <c r="T176" i="4"/>
  <c r="R176" i="4"/>
  <c r="P176" i="4"/>
  <c r="BI170" i="4"/>
  <c r="BH170" i="4"/>
  <c r="BG170" i="4"/>
  <c r="BF170" i="4"/>
  <c r="T170" i="4"/>
  <c r="R170" i="4"/>
  <c r="P170" i="4"/>
  <c r="BI165" i="4"/>
  <c r="BH165" i="4"/>
  <c r="BG165" i="4"/>
  <c r="BF165" i="4"/>
  <c r="T165" i="4"/>
  <c r="R165" i="4"/>
  <c r="P165" i="4"/>
  <c r="BI151" i="4"/>
  <c r="BH151" i="4"/>
  <c r="BG151" i="4"/>
  <c r="BF151" i="4"/>
  <c r="T151" i="4"/>
  <c r="R151" i="4"/>
  <c r="P151" i="4"/>
  <c r="BI148" i="4"/>
  <c r="BH148" i="4"/>
  <c r="BG148" i="4"/>
  <c r="BF148" i="4"/>
  <c r="T148" i="4"/>
  <c r="R148" i="4"/>
  <c r="P148" i="4"/>
  <c r="BI137" i="4"/>
  <c r="BH137" i="4"/>
  <c r="BG137" i="4"/>
  <c r="BF137" i="4"/>
  <c r="T137" i="4"/>
  <c r="R137" i="4"/>
  <c r="P137" i="4"/>
  <c r="J131" i="4"/>
  <c r="J130" i="4"/>
  <c r="F130" i="4"/>
  <c r="F128" i="4"/>
  <c r="E126" i="4"/>
  <c r="J94" i="4"/>
  <c r="J93" i="4"/>
  <c r="F93" i="4"/>
  <c r="F91" i="4"/>
  <c r="E89" i="4"/>
  <c r="J20" i="4"/>
  <c r="E20" i="4"/>
  <c r="F131" i="4"/>
  <c r="J19" i="4"/>
  <c r="J14" i="4"/>
  <c r="J128" i="4" s="1"/>
  <c r="E7" i="4"/>
  <c r="E122" i="4" s="1"/>
  <c r="J39" i="3"/>
  <c r="J38" i="3"/>
  <c r="AY97" i="1"/>
  <c r="J37" i="3"/>
  <c r="AX97" i="1"/>
  <c r="BI330" i="3"/>
  <c r="BH330" i="3"/>
  <c r="BG330" i="3"/>
  <c r="BF330" i="3"/>
  <c r="T330" i="3"/>
  <c r="T329" i="3"/>
  <c r="R330" i="3"/>
  <c r="R329" i="3"/>
  <c r="P330" i="3"/>
  <c r="P329" i="3"/>
  <c r="BI328" i="3"/>
  <c r="BH328" i="3"/>
  <c r="BG328" i="3"/>
  <c r="BF328" i="3"/>
  <c r="T328" i="3"/>
  <c r="R328" i="3"/>
  <c r="P328" i="3"/>
  <c r="BI326" i="3"/>
  <c r="BH326" i="3"/>
  <c r="BG326" i="3"/>
  <c r="BF326" i="3"/>
  <c r="T326" i="3"/>
  <c r="R326" i="3"/>
  <c r="P326"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3" i="3"/>
  <c r="BH313" i="3"/>
  <c r="BG313" i="3"/>
  <c r="BF313" i="3"/>
  <c r="T313" i="3"/>
  <c r="R313" i="3"/>
  <c r="P313" i="3"/>
  <c r="BI312" i="3"/>
  <c r="BH312" i="3"/>
  <c r="BG312" i="3"/>
  <c r="BF312" i="3"/>
  <c r="T312" i="3"/>
  <c r="R312" i="3"/>
  <c r="P312" i="3"/>
  <c r="BI310" i="3"/>
  <c r="BH310" i="3"/>
  <c r="BG310" i="3"/>
  <c r="BF310" i="3"/>
  <c r="T310" i="3"/>
  <c r="R310" i="3"/>
  <c r="P310" i="3"/>
  <c r="BI309" i="3"/>
  <c r="BH309" i="3"/>
  <c r="BG309" i="3"/>
  <c r="BF309" i="3"/>
  <c r="T309" i="3"/>
  <c r="R309" i="3"/>
  <c r="P309"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9" i="3"/>
  <c r="BH299" i="3"/>
  <c r="BG299" i="3"/>
  <c r="BF299" i="3"/>
  <c r="T299" i="3"/>
  <c r="R299" i="3"/>
  <c r="P299" i="3"/>
  <c r="BI298" i="3"/>
  <c r="BH298" i="3"/>
  <c r="BG298" i="3"/>
  <c r="BF298" i="3"/>
  <c r="T298" i="3"/>
  <c r="R298" i="3"/>
  <c r="P298" i="3"/>
  <c r="BI296" i="3"/>
  <c r="BH296" i="3"/>
  <c r="BG296" i="3"/>
  <c r="BF296" i="3"/>
  <c r="T296" i="3"/>
  <c r="R296" i="3"/>
  <c r="P296" i="3"/>
  <c r="BI295" i="3"/>
  <c r="BH295" i="3"/>
  <c r="BG295" i="3"/>
  <c r="BF295" i="3"/>
  <c r="T295" i="3"/>
  <c r="R295" i="3"/>
  <c r="P295" i="3"/>
  <c r="BI293" i="3"/>
  <c r="BH293" i="3"/>
  <c r="BG293" i="3"/>
  <c r="BF293" i="3"/>
  <c r="T293" i="3"/>
  <c r="R293" i="3"/>
  <c r="P293" i="3"/>
  <c r="BI286" i="3"/>
  <c r="BH286" i="3"/>
  <c r="BG286" i="3"/>
  <c r="BF286" i="3"/>
  <c r="T286" i="3"/>
  <c r="R286" i="3"/>
  <c r="P286" i="3"/>
  <c r="BI283" i="3"/>
  <c r="BH283" i="3"/>
  <c r="BG283" i="3"/>
  <c r="BF283" i="3"/>
  <c r="T283" i="3"/>
  <c r="R283" i="3"/>
  <c r="P283" i="3"/>
  <c r="BI280" i="3"/>
  <c r="BH280" i="3"/>
  <c r="BG280" i="3"/>
  <c r="BF280" i="3"/>
  <c r="T280" i="3"/>
  <c r="R280" i="3"/>
  <c r="P280" i="3"/>
  <c r="BI278" i="3"/>
  <c r="BH278" i="3"/>
  <c r="BG278" i="3"/>
  <c r="BF278" i="3"/>
  <c r="T278" i="3"/>
  <c r="R278" i="3"/>
  <c r="P278" i="3"/>
  <c r="BI277" i="3"/>
  <c r="BH277" i="3"/>
  <c r="BG277" i="3"/>
  <c r="BF277" i="3"/>
  <c r="T277" i="3"/>
  <c r="R277" i="3"/>
  <c r="P277" i="3"/>
  <c r="BI275" i="3"/>
  <c r="BH275" i="3"/>
  <c r="BG275" i="3"/>
  <c r="BF275" i="3"/>
  <c r="T275" i="3"/>
  <c r="R275" i="3"/>
  <c r="P275" i="3"/>
  <c r="BI271" i="3"/>
  <c r="BH271" i="3"/>
  <c r="BG271" i="3"/>
  <c r="BF271" i="3"/>
  <c r="T271" i="3"/>
  <c r="R271" i="3"/>
  <c r="P271" i="3"/>
  <c r="BI268" i="3"/>
  <c r="BH268" i="3"/>
  <c r="BG268" i="3"/>
  <c r="BF268" i="3"/>
  <c r="T268" i="3"/>
  <c r="R268" i="3"/>
  <c r="P268" i="3"/>
  <c r="BI266" i="3"/>
  <c r="BH266" i="3"/>
  <c r="BG266" i="3"/>
  <c r="BF266" i="3"/>
  <c r="T266" i="3"/>
  <c r="R266" i="3"/>
  <c r="P266" i="3"/>
  <c r="BI263" i="3"/>
  <c r="BH263" i="3"/>
  <c r="BG263" i="3"/>
  <c r="BF263" i="3"/>
  <c r="T263" i="3"/>
  <c r="R263" i="3"/>
  <c r="P263" i="3"/>
  <c r="BI262" i="3"/>
  <c r="BH262" i="3"/>
  <c r="BG262" i="3"/>
  <c r="BF262" i="3"/>
  <c r="T262" i="3"/>
  <c r="R262" i="3"/>
  <c r="P262" i="3"/>
  <c r="BI260" i="3"/>
  <c r="BH260" i="3"/>
  <c r="BG260" i="3"/>
  <c r="BF260" i="3"/>
  <c r="T260" i="3"/>
  <c r="R260" i="3"/>
  <c r="P260"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2" i="3"/>
  <c r="BH252" i="3"/>
  <c r="BG252" i="3"/>
  <c r="BF252" i="3"/>
  <c r="T252" i="3"/>
  <c r="R252" i="3"/>
  <c r="P252" i="3"/>
  <c r="BI249" i="3"/>
  <c r="BH249" i="3"/>
  <c r="BG249" i="3"/>
  <c r="BF249" i="3"/>
  <c r="T249" i="3"/>
  <c r="R249" i="3"/>
  <c r="P249" i="3"/>
  <c r="BI245" i="3"/>
  <c r="BH245" i="3"/>
  <c r="BG245" i="3"/>
  <c r="BF245" i="3"/>
  <c r="T245" i="3"/>
  <c r="R245" i="3"/>
  <c r="P245" i="3"/>
  <c r="BI243" i="3"/>
  <c r="BH243" i="3"/>
  <c r="BG243" i="3"/>
  <c r="BF243" i="3"/>
  <c r="T243" i="3"/>
  <c r="R243" i="3"/>
  <c r="P243" i="3"/>
  <c r="BI242" i="3"/>
  <c r="BH242" i="3"/>
  <c r="BG242" i="3"/>
  <c r="BF242" i="3"/>
  <c r="T242" i="3"/>
  <c r="R242" i="3"/>
  <c r="P242" i="3"/>
  <c r="BI240" i="3"/>
  <c r="BH240" i="3"/>
  <c r="BG240" i="3"/>
  <c r="BF240" i="3"/>
  <c r="T240" i="3"/>
  <c r="R240" i="3"/>
  <c r="P240" i="3"/>
  <c r="BI238" i="3"/>
  <c r="BH238" i="3"/>
  <c r="BG238" i="3"/>
  <c r="BF238" i="3"/>
  <c r="T238" i="3"/>
  <c r="R238" i="3"/>
  <c r="P238" i="3"/>
  <c r="BI232" i="3"/>
  <c r="BH232" i="3"/>
  <c r="BG232" i="3"/>
  <c r="BF232" i="3"/>
  <c r="T232" i="3"/>
  <c r="R232" i="3"/>
  <c r="P232" i="3"/>
  <c r="BI231" i="3"/>
  <c r="BH231" i="3"/>
  <c r="BG231" i="3"/>
  <c r="BF231" i="3"/>
  <c r="T231" i="3"/>
  <c r="R231" i="3"/>
  <c r="P231" i="3"/>
  <c r="BI229" i="3"/>
  <c r="BH229" i="3"/>
  <c r="BG229" i="3"/>
  <c r="BF229" i="3"/>
  <c r="T229" i="3"/>
  <c r="R229" i="3"/>
  <c r="P229" i="3"/>
  <c r="BI211" i="3"/>
  <c r="BH211" i="3"/>
  <c r="BG211" i="3"/>
  <c r="BF211" i="3"/>
  <c r="T211" i="3"/>
  <c r="R211" i="3"/>
  <c r="P211" i="3"/>
  <c r="BI209" i="3"/>
  <c r="BH209" i="3"/>
  <c r="BG209" i="3"/>
  <c r="BF209" i="3"/>
  <c r="T209" i="3"/>
  <c r="R209" i="3"/>
  <c r="P209" i="3"/>
  <c r="BI207" i="3"/>
  <c r="BH207" i="3"/>
  <c r="BG207" i="3"/>
  <c r="BF207" i="3"/>
  <c r="T207" i="3"/>
  <c r="R207" i="3"/>
  <c r="P207" i="3"/>
  <c r="BI204" i="3"/>
  <c r="BH204" i="3"/>
  <c r="BG204" i="3"/>
  <c r="BF204" i="3"/>
  <c r="T204" i="3"/>
  <c r="R204" i="3"/>
  <c r="P204" i="3"/>
  <c r="BI202" i="3"/>
  <c r="BH202" i="3"/>
  <c r="BG202" i="3"/>
  <c r="BF202" i="3"/>
  <c r="T202" i="3"/>
  <c r="R202" i="3"/>
  <c r="P202" i="3"/>
  <c r="BI199" i="3"/>
  <c r="BH199" i="3"/>
  <c r="BG199" i="3"/>
  <c r="BF199" i="3"/>
  <c r="T199" i="3"/>
  <c r="R199" i="3"/>
  <c r="P199" i="3"/>
  <c r="BI198" i="3"/>
  <c r="BH198" i="3"/>
  <c r="BG198" i="3"/>
  <c r="BF198" i="3"/>
  <c r="T198" i="3"/>
  <c r="R198" i="3"/>
  <c r="P198" i="3"/>
  <c r="BI195" i="3"/>
  <c r="BH195" i="3"/>
  <c r="BG195" i="3"/>
  <c r="BF195" i="3"/>
  <c r="T195" i="3"/>
  <c r="R195" i="3"/>
  <c r="P195" i="3"/>
  <c r="BI194" i="3"/>
  <c r="BH194" i="3"/>
  <c r="BG194" i="3"/>
  <c r="BF194" i="3"/>
  <c r="T194" i="3"/>
  <c r="R194" i="3"/>
  <c r="P194" i="3"/>
  <c r="BI190" i="3"/>
  <c r="BH190" i="3"/>
  <c r="BG190" i="3"/>
  <c r="BF190" i="3"/>
  <c r="T190" i="3"/>
  <c r="R190" i="3"/>
  <c r="P190" i="3"/>
  <c r="BI189" i="3"/>
  <c r="BH189" i="3"/>
  <c r="BG189" i="3"/>
  <c r="BF189" i="3"/>
  <c r="T189" i="3"/>
  <c r="R189" i="3"/>
  <c r="P189" i="3"/>
  <c r="BI168" i="3"/>
  <c r="BH168" i="3"/>
  <c r="BG168" i="3"/>
  <c r="BF168" i="3"/>
  <c r="T168" i="3"/>
  <c r="R168" i="3"/>
  <c r="P168" i="3"/>
  <c r="BI166" i="3"/>
  <c r="BH166" i="3"/>
  <c r="BG166" i="3"/>
  <c r="BF166" i="3"/>
  <c r="T166" i="3"/>
  <c r="R166" i="3"/>
  <c r="P166" i="3"/>
  <c r="BI138" i="3"/>
  <c r="BH138" i="3"/>
  <c r="BG138" i="3"/>
  <c r="BF138" i="3"/>
  <c r="T138" i="3"/>
  <c r="R138" i="3"/>
  <c r="P138" i="3"/>
  <c r="BI134" i="3"/>
  <c r="BH134" i="3"/>
  <c r="BG134" i="3"/>
  <c r="BF134" i="3"/>
  <c r="T134" i="3"/>
  <c r="R134" i="3"/>
  <c r="P134" i="3"/>
  <c r="BI130" i="3"/>
  <c r="BH130" i="3"/>
  <c r="BG130" i="3"/>
  <c r="BF130" i="3"/>
  <c r="T130" i="3"/>
  <c r="R130" i="3"/>
  <c r="P130" i="3"/>
  <c r="J124" i="3"/>
  <c r="J123" i="3"/>
  <c r="F123" i="3"/>
  <c r="F121" i="3"/>
  <c r="E119" i="3"/>
  <c r="J94" i="3"/>
  <c r="J93" i="3"/>
  <c r="F93" i="3"/>
  <c r="F91" i="3"/>
  <c r="E89" i="3"/>
  <c r="J20" i="3"/>
  <c r="E20" i="3"/>
  <c r="F124" i="3" s="1"/>
  <c r="J19" i="3"/>
  <c r="J14" i="3"/>
  <c r="J121" i="3" s="1"/>
  <c r="E7" i="3"/>
  <c r="E115" i="3"/>
  <c r="J39" i="2"/>
  <c r="J38" i="2"/>
  <c r="AY96" i="1"/>
  <c r="J37" i="2"/>
  <c r="AX96" i="1" s="1"/>
  <c r="BI952" i="2"/>
  <c r="BH952" i="2"/>
  <c r="BG952" i="2"/>
  <c r="BF952" i="2"/>
  <c r="T952" i="2"/>
  <c r="R952" i="2"/>
  <c r="P952" i="2"/>
  <c r="BI950" i="2"/>
  <c r="BH950" i="2"/>
  <c r="BG950" i="2"/>
  <c r="BF950" i="2"/>
  <c r="T950" i="2"/>
  <c r="R950" i="2"/>
  <c r="P950" i="2"/>
  <c r="BI948" i="2"/>
  <c r="BH948" i="2"/>
  <c r="BG948" i="2"/>
  <c r="BF948" i="2"/>
  <c r="T948" i="2"/>
  <c r="R948" i="2"/>
  <c r="P948" i="2"/>
  <c r="BI946" i="2"/>
  <c r="BH946" i="2"/>
  <c r="BG946" i="2"/>
  <c r="BF946" i="2"/>
  <c r="T946" i="2"/>
  <c r="R946" i="2"/>
  <c r="P946" i="2"/>
  <c r="BI944" i="2"/>
  <c r="BH944" i="2"/>
  <c r="BG944" i="2"/>
  <c r="BF944" i="2"/>
  <c r="T944" i="2"/>
  <c r="R944" i="2"/>
  <c r="P944" i="2"/>
  <c r="BI942" i="2"/>
  <c r="BH942" i="2"/>
  <c r="BG942" i="2"/>
  <c r="BF942" i="2"/>
  <c r="T942" i="2"/>
  <c r="R942" i="2"/>
  <c r="P942" i="2"/>
  <c r="BI936" i="2"/>
  <c r="BH936" i="2"/>
  <c r="BG936" i="2"/>
  <c r="BF936" i="2"/>
  <c r="T936" i="2"/>
  <c r="R936" i="2"/>
  <c r="P936" i="2"/>
  <c r="BI934" i="2"/>
  <c r="BH934" i="2"/>
  <c r="BG934" i="2"/>
  <c r="BF934" i="2"/>
  <c r="T934" i="2"/>
  <c r="R934" i="2"/>
  <c r="P934" i="2"/>
  <c r="BI932" i="2"/>
  <c r="BH932" i="2"/>
  <c r="BG932" i="2"/>
  <c r="BF932" i="2"/>
  <c r="T932" i="2"/>
  <c r="R932" i="2"/>
  <c r="P932" i="2"/>
  <c r="BI925" i="2"/>
  <c r="BH925" i="2"/>
  <c r="BG925" i="2"/>
  <c r="BF925" i="2"/>
  <c r="T925" i="2"/>
  <c r="R925" i="2"/>
  <c r="P925" i="2"/>
  <c r="BI922" i="2"/>
  <c r="BH922" i="2"/>
  <c r="BG922" i="2"/>
  <c r="BF922" i="2"/>
  <c r="T922" i="2"/>
  <c r="R922" i="2"/>
  <c r="P922" i="2"/>
  <c r="BI916" i="2"/>
  <c r="BH916" i="2"/>
  <c r="BG916" i="2"/>
  <c r="BF916" i="2"/>
  <c r="T916" i="2"/>
  <c r="R916" i="2"/>
  <c r="P916" i="2"/>
  <c r="BI914" i="2"/>
  <c r="BH914" i="2"/>
  <c r="BG914" i="2"/>
  <c r="BF914" i="2"/>
  <c r="T914" i="2"/>
  <c r="R914" i="2"/>
  <c r="P914" i="2"/>
  <c r="BI912" i="2"/>
  <c r="BH912" i="2"/>
  <c r="BG912" i="2"/>
  <c r="BF912" i="2"/>
  <c r="T912" i="2"/>
  <c r="R912" i="2"/>
  <c r="P912" i="2"/>
  <c r="BI910" i="2"/>
  <c r="BH910" i="2"/>
  <c r="BG910" i="2"/>
  <c r="BF910" i="2"/>
  <c r="T910" i="2"/>
  <c r="R910" i="2"/>
  <c r="P910" i="2"/>
  <c r="BI904" i="2"/>
  <c r="BH904" i="2"/>
  <c r="BG904" i="2"/>
  <c r="BF904" i="2"/>
  <c r="T904" i="2"/>
  <c r="R904" i="2"/>
  <c r="P904" i="2"/>
  <c r="BI902" i="2"/>
  <c r="BH902" i="2"/>
  <c r="BG902" i="2"/>
  <c r="BF902" i="2"/>
  <c r="T902" i="2"/>
  <c r="R902" i="2"/>
  <c r="P902" i="2"/>
  <c r="BI901" i="2"/>
  <c r="BH901" i="2"/>
  <c r="BG901" i="2"/>
  <c r="BF901" i="2"/>
  <c r="T901" i="2"/>
  <c r="R901" i="2"/>
  <c r="P901" i="2"/>
  <c r="BI900" i="2"/>
  <c r="BH900" i="2"/>
  <c r="BG900" i="2"/>
  <c r="BF900" i="2"/>
  <c r="T900" i="2"/>
  <c r="R900" i="2"/>
  <c r="P900" i="2"/>
  <c r="BI899" i="2"/>
  <c r="BH899" i="2"/>
  <c r="BG899" i="2"/>
  <c r="BF899" i="2"/>
  <c r="T899" i="2"/>
  <c r="R899" i="2"/>
  <c r="P899" i="2"/>
  <c r="BI898" i="2"/>
  <c r="BH898" i="2"/>
  <c r="BG898" i="2"/>
  <c r="BF898" i="2"/>
  <c r="T898" i="2"/>
  <c r="R898" i="2"/>
  <c r="P898" i="2"/>
  <c r="BI897" i="2"/>
  <c r="BH897" i="2"/>
  <c r="BG897" i="2"/>
  <c r="BF897" i="2"/>
  <c r="T897" i="2"/>
  <c r="R897" i="2"/>
  <c r="P897" i="2"/>
  <c r="BI896" i="2"/>
  <c r="BH896" i="2"/>
  <c r="BG896" i="2"/>
  <c r="BF896" i="2"/>
  <c r="T896" i="2"/>
  <c r="R896" i="2"/>
  <c r="P896" i="2"/>
  <c r="BI895" i="2"/>
  <c r="BH895" i="2"/>
  <c r="BG895" i="2"/>
  <c r="BF895" i="2"/>
  <c r="T895" i="2"/>
  <c r="R895" i="2"/>
  <c r="P895" i="2"/>
  <c r="BI894" i="2"/>
  <c r="BH894" i="2"/>
  <c r="BG894" i="2"/>
  <c r="BF894" i="2"/>
  <c r="T894" i="2"/>
  <c r="R894" i="2"/>
  <c r="P894" i="2"/>
  <c r="BI893" i="2"/>
  <c r="BH893" i="2"/>
  <c r="BG893" i="2"/>
  <c r="BF893" i="2"/>
  <c r="T893" i="2"/>
  <c r="R893" i="2"/>
  <c r="P893" i="2"/>
  <c r="BI892" i="2"/>
  <c r="BH892" i="2"/>
  <c r="BG892" i="2"/>
  <c r="BF892" i="2"/>
  <c r="T892" i="2"/>
  <c r="R892" i="2"/>
  <c r="P892" i="2"/>
  <c r="BI891" i="2"/>
  <c r="BH891" i="2"/>
  <c r="BG891" i="2"/>
  <c r="BF891" i="2"/>
  <c r="T891" i="2"/>
  <c r="R891" i="2"/>
  <c r="P891" i="2"/>
  <c r="BI890" i="2"/>
  <c r="BH890" i="2"/>
  <c r="BG890" i="2"/>
  <c r="BF890" i="2"/>
  <c r="T890" i="2"/>
  <c r="R890" i="2"/>
  <c r="P890" i="2"/>
  <c r="BI889" i="2"/>
  <c r="BH889" i="2"/>
  <c r="BG889" i="2"/>
  <c r="BF889" i="2"/>
  <c r="T889" i="2"/>
  <c r="R889" i="2"/>
  <c r="P889" i="2"/>
  <c r="BI888" i="2"/>
  <c r="BH888" i="2"/>
  <c r="BG888" i="2"/>
  <c r="BF888" i="2"/>
  <c r="T888" i="2"/>
  <c r="R888" i="2"/>
  <c r="P888" i="2"/>
  <c r="BI887" i="2"/>
  <c r="BH887" i="2"/>
  <c r="BG887" i="2"/>
  <c r="BF887" i="2"/>
  <c r="T887" i="2"/>
  <c r="R887" i="2"/>
  <c r="P887" i="2"/>
  <c r="BI886" i="2"/>
  <c r="BH886" i="2"/>
  <c r="BG886" i="2"/>
  <c r="BF886" i="2"/>
  <c r="T886" i="2"/>
  <c r="R886" i="2"/>
  <c r="P886" i="2"/>
  <c r="BI885" i="2"/>
  <c r="BH885" i="2"/>
  <c r="BG885" i="2"/>
  <c r="BF885" i="2"/>
  <c r="T885" i="2"/>
  <c r="R885" i="2"/>
  <c r="P885" i="2"/>
  <c r="BI884" i="2"/>
  <c r="BH884" i="2"/>
  <c r="BG884" i="2"/>
  <c r="BF884" i="2"/>
  <c r="T884" i="2"/>
  <c r="R884" i="2"/>
  <c r="P884" i="2"/>
  <c r="BI883" i="2"/>
  <c r="BH883" i="2"/>
  <c r="BG883" i="2"/>
  <c r="BF883" i="2"/>
  <c r="T883" i="2"/>
  <c r="R883" i="2"/>
  <c r="P883" i="2"/>
  <c r="BI882" i="2"/>
  <c r="BH882" i="2"/>
  <c r="BG882" i="2"/>
  <c r="BF882" i="2"/>
  <c r="T882" i="2"/>
  <c r="R882" i="2"/>
  <c r="P882" i="2"/>
  <c r="BI881" i="2"/>
  <c r="BH881" i="2"/>
  <c r="BG881" i="2"/>
  <c r="BF881" i="2"/>
  <c r="T881" i="2"/>
  <c r="R881" i="2"/>
  <c r="P881" i="2"/>
  <c r="BI880" i="2"/>
  <c r="BH880" i="2"/>
  <c r="BG880" i="2"/>
  <c r="BF880" i="2"/>
  <c r="T880" i="2"/>
  <c r="R880" i="2"/>
  <c r="P880" i="2"/>
  <c r="BI879" i="2"/>
  <c r="BH879" i="2"/>
  <c r="BG879" i="2"/>
  <c r="BF879" i="2"/>
  <c r="T879" i="2"/>
  <c r="R879" i="2"/>
  <c r="P879" i="2"/>
  <c r="BI878" i="2"/>
  <c r="BH878" i="2"/>
  <c r="BG878" i="2"/>
  <c r="BF878" i="2"/>
  <c r="T878" i="2"/>
  <c r="R878" i="2"/>
  <c r="P878" i="2"/>
  <c r="BI876" i="2"/>
  <c r="BH876" i="2"/>
  <c r="BG876" i="2"/>
  <c r="BF876" i="2"/>
  <c r="T876" i="2"/>
  <c r="R876" i="2"/>
  <c r="P876" i="2"/>
  <c r="BI874" i="2"/>
  <c r="BH874" i="2"/>
  <c r="BG874" i="2"/>
  <c r="BF874" i="2"/>
  <c r="T874" i="2"/>
  <c r="R874" i="2"/>
  <c r="P874" i="2"/>
  <c r="BI872" i="2"/>
  <c r="BH872" i="2"/>
  <c r="BG872" i="2"/>
  <c r="BF872" i="2"/>
  <c r="T872" i="2"/>
  <c r="R872" i="2"/>
  <c r="P872" i="2"/>
  <c r="BI871" i="2"/>
  <c r="BH871" i="2"/>
  <c r="BG871" i="2"/>
  <c r="BF871" i="2"/>
  <c r="T871" i="2"/>
  <c r="R871" i="2"/>
  <c r="P871" i="2"/>
  <c r="BI869" i="2"/>
  <c r="BH869" i="2"/>
  <c r="BG869" i="2"/>
  <c r="BF869" i="2"/>
  <c r="T869" i="2"/>
  <c r="R869" i="2"/>
  <c r="P869" i="2"/>
  <c r="BI867" i="2"/>
  <c r="BH867" i="2"/>
  <c r="BG867" i="2"/>
  <c r="BF867" i="2"/>
  <c r="T867" i="2"/>
  <c r="R867" i="2"/>
  <c r="P867" i="2"/>
  <c r="BI865" i="2"/>
  <c r="BH865" i="2"/>
  <c r="BG865" i="2"/>
  <c r="BF865" i="2"/>
  <c r="T865" i="2"/>
  <c r="R865" i="2"/>
  <c r="P865" i="2"/>
  <c r="BI863" i="2"/>
  <c r="BH863" i="2"/>
  <c r="BG863" i="2"/>
  <c r="BF863" i="2"/>
  <c r="T863" i="2"/>
  <c r="R863" i="2"/>
  <c r="P863" i="2"/>
  <c r="BI862" i="2"/>
  <c r="BH862" i="2"/>
  <c r="BG862" i="2"/>
  <c r="BF862" i="2"/>
  <c r="T862" i="2"/>
  <c r="R862" i="2"/>
  <c r="P862" i="2"/>
  <c r="BI857" i="2"/>
  <c r="BH857" i="2"/>
  <c r="BG857" i="2"/>
  <c r="BF857" i="2"/>
  <c r="T857" i="2"/>
  <c r="R857" i="2"/>
  <c r="P857" i="2"/>
  <c r="BI855" i="2"/>
  <c r="BH855" i="2"/>
  <c r="BG855" i="2"/>
  <c r="BF855" i="2"/>
  <c r="T855" i="2"/>
  <c r="R855" i="2"/>
  <c r="P855" i="2"/>
  <c r="BI852" i="2"/>
  <c r="BH852" i="2"/>
  <c r="BG852" i="2"/>
  <c r="BF852" i="2"/>
  <c r="T852" i="2"/>
  <c r="R852" i="2"/>
  <c r="P852" i="2"/>
  <c r="BI850" i="2"/>
  <c r="BH850" i="2"/>
  <c r="BG850" i="2"/>
  <c r="BF850" i="2"/>
  <c r="T850" i="2"/>
  <c r="R850" i="2"/>
  <c r="P850" i="2"/>
  <c r="BI844" i="2"/>
  <c r="BH844" i="2"/>
  <c r="BG844" i="2"/>
  <c r="BF844" i="2"/>
  <c r="T844" i="2"/>
  <c r="R844" i="2"/>
  <c r="P844" i="2"/>
  <c r="BI843" i="2"/>
  <c r="BH843" i="2"/>
  <c r="BG843" i="2"/>
  <c r="BF843" i="2"/>
  <c r="T843" i="2"/>
  <c r="R843" i="2"/>
  <c r="P843" i="2"/>
  <c r="BI838" i="2"/>
  <c r="BH838" i="2"/>
  <c r="BG838" i="2"/>
  <c r="BF838" i="2"/>
  <c r="T838" i="2"/>
  <c r="R838" i="2"/>
  <c r="P838" i="2"/>
  <c r="BI836" i="2"/>
  <c r="BH836" i="2"/>
  <c r="BG836" i="2"/>
  <c r="BF836" i="2"/>
  <c r="T836" i="2"/>
  <c r="R836" i="2"/>
  <c r="P836" i="2"/>
  <c r="BI835" i="2"/>
  <c r="BH835" i="2"/>
  <c r="BG835" i="2"/>
  <c r="BF835" i="2"/>
  <c r="T835" i="2"/>
  <c r="R835" i="2"/>
  <c r="P835" i="2"/>
  <c r="BI833" i="2"/>
  <c r="BH833" i="2"/>
  <c r="BG833" i="2"/>
  <c r="BF833" i="2"/>
  <c r="T833" i="2"/>
  <c r="R833" i="2"/>
  <c r="P833" i="2"/>
  <c r="BI831" i="2"/>
  <c r="BH831" i="2"/>
  <c r="BG831" i="2"/>
  <c r="BF831" i="2"/>
  <c r="T831" i="2"/>
  <c r="R831" i="2"/>
  <c r="P831" i="2"/>
  <c r="BI826" i="2"/>
  <c r="BH826" i="2"/>
  <c r="BG826" i="2"/>
  <c r="BF826" i="2"/>
  <c r="T826" i="2"/>
  <c r="R826" i="2"/>
  <c r="P826" i="2"/>
  <c r="BI824" i="2"/>
  <c r="BH824" i="2"/>
  <c r="BG824" i="2"/>
  <c r="BF824" i="2"/>
  <c r="T824" i="2"/>
  <c r="R824" i="2"/>
  <c r="P824"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4" i="2"/>
  <c r="BH814" i="2"/>
  <c r="BG814" i="2"/>
  <c r="BF814" i="2"/>
  <c r="T814" i="2"/>
  <c r="R814" i="2"/>
  <c r="P814" i="2"/>
  <c r="BI812" i="2"/>
  <c r="BH812" i="2"/>
  <c r="BG812" i="2"/>
  <c r="BF812" i="2"/>
  <c r="T812" i="2"/>
  <c r="R812" i="2"/>
  <c r="P812" i="2"/>
  <c r="BI810" i="2"/>
  <c r="BH810" i="2"/>
  <c r="BG810" i="2"/>
  <c r="BF810" i="2"/>
  <c r="T810" i="2"/>
  <c r="R810" i="2"/>
  <c r="P810" i="2"/>
  <c r="BI808" i="2"/>
  <c r="BH808" i="2"/>
  <c r="BG808" i="2"/>
  <c r="BF808" i="2"/>
  <c r="T808" i="2"/>
  <c r="R808" i="2"/>
  <c r="P808" i="2"/>
  <c r="BI804" i="2"/>
  <c r="BH804" i="2"/>
  <c r="BG804" i="2"/>
  <c r="BF804" i="2"/>
  <c r="T804" i="2"/>
  <c r="R804" i="2"/>
  <c r="P804" i="2"/>
  <c r="BI802" i="2"/>
  <c r="BH802" i="2"/>
  <c r="BG802" i="2"/>
  <c r="BF802" i="2"/>
  <c r="T802" i="2"/>
  <c r="R802" i="2"/>
  <c r="P802"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3" i="2"/>
  <c r="BH773" i="2"/>
  <c r="BG773" i="2"/>
  <c r="BF773" i="2"/>
  <c r="T773" i="2"/>
  <c r="R773" i="2"/>
  <c r="P773" i="2"/>
  <c r="BI771" i="2"/>
  <c r="BH771" i="2"/>
  <c r="BG771" i="2"/>
  <c r="BF771" i="2"/>
  <c r="T771" i="2"/>
  <c r="R771" i="2"/>
  <c r="P771" i="2"/>
  <c r="BI768" i="2"/>
  <c r="BH768" i="2"/>
  <c r="BG768" i="2"/>
  <c r="BF768" i="2"/>
  <c r="T768" i="2"/>
  <c r="R768" i="2"/>
  <c r="P768" i="2"/>
  <c r="BI757" i="2"/>
  <c r="BH757" i="2"/>
  <c r="BG757" i="2"/>
  <c r="BF757" i="2"/>
  <c r="T757" i="2"/>
  <c r="R757" i="2"/>
  <c r="P757" i="2"/>
  <c r="BI755" i="2"/>
  <c r="BH755" i="2"/>
  <c r="BG755" i="2"/>
  <c r="BF755" i="2"/>
  <c r="T755" i="2"/>
  <c r="R755" i="2"/>
  <c r="P755" i="2"/>
  <c r="BI753" i="2"/>
  <c r="BH753" i="2"/>
  <c r="BG753" i="2"/>
  <c r="BF753" i="2"/>
  <c r="T753" i="2"/>
  <c r="R753" i="2"/>
  <c r="P753" i="2"/>
  <c r="BI751" i="2"/>
  <c r="BH751" i="2"/>
  <c r="BG751" i="2"/>
  <c r="BF751" i="2"/>
  <c r="T751" i="2"/>
  <c r="R751" i="2"/>
  <c r="P751" i="2"/>
  <c r="BI749" i="2"/>
  <c r="BH749" i="2"/>
  <c r="BG749" i="2"/>
  <c r="BF749" i="2"/>
  <c r="T749" i="2"/>
  <c r="R749" i="2"/>
  <c r="P749" i="2"/>
  <c r="BI747" i="2"/>
  <c r="BH747" i="2"/>
  <c r="BG747" i="2"/>
  <c r="BF747" i="2"/>
  <c r="T747" i="2"/>
  <c r="R747" i="2"/>
  <c r="P747" i="2"/>
  <c r="BI745" i="2"/>
  <c r="BH745" i="2"/>
  <c r="BG745" i="2"/>
  <c r="BF745" i="2"/>
  <c r="T745" i="2"/>
  <c r="R745" i="2"/>
  <c r="P745" i="2"/>
  <c r="BI742" i="2"/>
  <c r="BH742" i="2"/>
  <c r="BG742" i="2"/>
  <c r="BF742" i="2"/>
  <c r="T742" i="2"/>
  <c r="T741" i="2"/>
  <c r="R742" i="2"/>
  <c r="R741" i="2"/>
  <c r="P742" i="2"/>
  <c r="P741" i="2"/>
  <c r="BI740" i="2"/>
  <c r="BH740" i="2"/>
  <c r="BG740" i="2"/>
  <c r="BF740" i="2"/>
  <c r="T740" i="2"/>
  <c r="R740" i="2"/>
  <c r="P740" i="2"/>
  <c r="BI736" i="2"/>
  <c r="BH736" i="2"/>
  <c r="BG736" i="2"/>
  <c r="BF736" i="2"/>
  <c r="T736" i="2"/>
  <c r="R736" i="2"/>
  <c r="P736" i="2"/>
  <c r="BI734" i="2"/>
  <c r="BH734" i="2"/>
  <c r="BG734" i="2"/>
  <c r="BF734" i="2"/>
  <c r="T734" i="2"/>
  <c r="R734" i="2"/>
  <c r="P734" i="2"/>
  <c r="BI733" i="2"/>
  <c r="BH733" i="2"/>
  <c r="BG733" i="2"/>
  <c r="BF733" i="2"/>
  <c r="T733" i="2"/>
  <c r="R733" i="2"/>
  <c r="P733" i="2"/>
  <c r="BI731" i="2"/>
  <c r="BH731" i="2"/>
  <c r="BG731" i="2"/>
  <c r="BF731" i="2"/>
  <c r="T731" i="2"/>
  <c r="R731" i="2"/>
  <c r="P731" i="2"/>
  <c r="BI726" i="2"/>
  <c r="BH726" i="2"/>
  <c r="BG726" i="2"/>
  <c r="BF726" i="2"/>
  <c r="T726" i="2"/>
  <c r="R726" i="2"/>
  <c r="P726" i="2"/>
  <c r="BI725" i="2"/>
  <c r="BH725" i="2"/>
  <c r="BG725" i="2"/>
  <c r="BF725" i="2"/>
  <c r="T725" i="2"/>
  <c r="R725" i="2"/>
  <c r="P725" i="2"/>
  <c r="BI723" i="2"/>
  <c r="BH723" i="2"/>
  <c r="BG723" i="2"/>
  <c r="BF723" i="2"/>
  <c r="T723" i="2"/>
  <c r="R723" i="2"/>
  <c r="P723" i="2"/>
  <c r="BI721" i="2"/>
  <c r="BH721" i="2"/>
  <c r="BG721" i="2"/>
  <c r="BF721" i="2"/>
  <c r="T721" i="2"/>
  <c r="R721" i="2"/>
  <c r="P721" i="2"/>
  <c r="BI719" i="2"/>
  <c r="BH719" i="2"/>
  <c r="BG719" i="2"/>
  <c r="BF719" i="2"/>
  <c r="T719" i="2"/>
  <c r="R719" i="2"/>
  <c r="P719" i="2"/>
  <c r="BI713" i="2"/>
  <c r="BH713" i="2"/>
  <c r="BG713" i="2"/>
  <c r="BF713" i="2"/>
  <c r="T713" i="2"/>
  <c r="R713" i="2"/>
  <c r="P713" i="2"/>
  <c r="BI711" i="2"/>
  <c r="BH711" i="2"/>
  <c r="BG711" i="2"/>
  <c r="BF711" i="2"/>
  <c r="T711" i="2"/>
  <c r="R711" i="2"/>
  <c r="P711" i="2"/>
  <c r="BI709" i="2"/>
  <c r="BH709" i="2"/>
  <c r="BG709" i="2"/>
  <c r="BF709" i="2"/>
  <c r="T709" i="2"/>
  <c r="R709" i="2"/>
  <c r="P709" i="2"/>
  <c r="BI705" i="2"/>
  <c r="BH705" i="2"/>
  <c r="BG705" i="2"/>
  <c r="BF705" i="2"/>
  <c r="T705" i="2"/>
  <c r="R705" i="2"/>
  <c r="P705" i="2"/>
  <c r="BI703" i="2"/>
  <c r="BH703" i="2"/>
  <c r="BG703" i="2"/>
  <c r="BF703" i="2"/>
  <c r="T703" i="2"/>
  <c r="R703" i="2"/>
  <c r="P703" i="2"/>
  <c r="BI701" i="2"/>
  <c r="BH701" i="2"/>
  <c r="BG701" i="2"/>
  <c r="BF701" i="2"/>
  <c r="T701" i="2"/>
  <c r="R701" i="2"/>
  <c r="P701" i="2"/>
  <c r="BI699" i="2"/>
  <c r="BH699" i="2"/>
  <c r="BG699" i="2"/>
  <c r="BF699" i="2"/>
  <c r="T699" i="2"/>
  <c r="R699" i="2"/>
  <c r="P699" i="2"/>
  <c r="BI696" i="2"/>
  <c r="BH696" i="2"/>
  <c r="BG696" i="2"/>
  <c r="BF696" i="2"/>
  <c r="T696" i="2"/>
  <c r="R696" i="2"/>
  <c r="P696" i="2"/>
  <c r="BI694" i="2"/>
  <c r="BH694" i="2"/>
  <c r="BG694" i="2"/>
  <c r="BF694" i="2"/>
  <c r="T694" i="2"/>
  <c r="R694" i="2"/>
  <c r="P694" i="2"/>
  <c r="BI692" i="2"/>
  <c r="BH692" i="2"/>
  <c r="BG692" i="2"/>
  <c r="BF692" i="2"/>
  <c r="T692" i="2"/>
  <c r="R692" i="2"/>
  <c r="P692" i="2"/>
  <c r="BI688" i="2"/>
  <c r="BH688" i="2"/>
  <c r="BG688" i="2"/>
  <c r="BF688" i="2"/>
  <c r="T688" i="2"/>
  <c r="R688" i="2"/>
  <c r="P688" i="2"/>
  <c r="BI685" i="2"/>
  <c r="BH685" i="2"/>
  <c r="BG685" i="2"/>
  <c r="BF685" i="2"/>
  <c r="T685" i="2"/>
  <c r="R685" i="2"/>
  <c r="P685" i="2"/>
  <c r="BI679" i="2"/>
  <c r="BH679" i="2"/>
  <c r="BG679" i="2"/>
  <c r="BF679" i="2"/>
  <c r="T679" i="2"/>
  <c r="R679" i="2"/>
  <c r="P679" i="2"/>
  <c r="BI676" i="2"/>
  <c r="BH676" i="2"/>
  <c r="BG676" i="2"/>
  <c r="BF676" i="2"/>
  <c r="T676" i="2"/>
  <c r="R676" i="2"/>
  <c r="P676" i="2"/>
  <c r="BI675" i="2"/>
  <c r="BH675" i="2"/>
  <c r="BG675" i="2"/>
  <c r="BF675" i="2"/>
  <c r="T675" i="2"/>
  <c r="R675" i="2"/>
  <c r="P675" i="2"/>
  <c r="BI670" i="2"/>
  <c r="BH670" i="2"/>
  <c r="BG670" i="2"/>
  <c r="BF670" i="2"/>
  <c r="T670" i="2"/>
  <c r="R670" i="2"/>
  <c r="P670" i="2"/>
  <c r="BI664" i="2"/>
  <c r="BH664" i="2"/>
  <c r="BG664" i="2"/>
  <c r="BF664" i="2"/>
  <c r="T664" i="2"/>
  <c r="R664" i="2"/>
  <c r="P664" i="2"/>
  <c r="BI658" i="2"/>
  <c r="BH658" i="2"/>
  <c r="BG658" i="2"/>
  <c r="BF658" i="2"/>
  <c r="T658" i="2"/>
  <c r="R658" i="2"/>
  <c r="P658" i="2"/>
  <c r="BI647" i="2"/>
  <c r="BH647" i="2"/>
  <c r="BG647" i="2"/>
  <c r="BF647" i="2"/>
  <c r="T647" i="2"/>
  <c r="R647" i="2"/>
  <c r="P647" i="2"/>
  <c r="BI640" i="2"/>
  <c r="BH640" i="2"/>
  <c r="BG640" i="2"/>
  <c r="BF640" i="2"/>
  <c r="T640" i="2"/>
  <c r="R640" i="2"/>
  <c r="P640" i="2"/>
  <c r="BI637" i="2"/>
  <c r="BH637" i="2"/>
  <c r="BG637" i="2"/>
  <c r="BF637" i="2"/>
  <c r="T637" i="2"/>
  <c r="R637" i="2"/>
  <c r="P637" i="2"/>
  <c r="BI636" i="2"/>
  <c r="BH636" i="2"/>
  <c r="BG636" i="2"/>
  <c r="BF636" i="2"/>
  <c r="T636" i="2"/>
  <c r="R636" i="2"/>
  <c r="P636" i="2"/>
  <c r="BI632" i="2"/>
  <c r="BH632" i="2"/>
  <c r="BG632" i="2"/>
  <c r="BF632" i="2"/>
  <c r="T632" i="2"/>
  <c r="R632" i="2"/>
  <c r="P632" i="2"/>
  <c r="BI631" i="2"/>
  <c r="BH631" i="2"/>
  <c r="BG631" i="2"/>
  <c r="BF631" i="2"/>
  <c r="T631" i="2"/>
  <c r="R631" i="2"/>
  <c r="P631" i="2"/>
  <c r="BI627" i="2"/>
  <c r="BH627" i="2"/>
  <c r="BG627" i="2"/>
  <c r="BF627" i="2"/>
  <c r="T627" i="2"/>
  <c r="R627" i="2"/>
  <c r="P627" i="2"/>
  <c r="BI625" i="2"/>
  <c r="BH625" i="2"/>
  <c r="BG625" i="2"/>
  <c r="BF625" i="2"/>
  <c r="T625" i="2"/>
  <c r="R625" i="2"/>
  <c r="P625" i="2"/>
  <c r="BI623" i="2"/>
  <c r="BH623" i="2"/>
  <c r="BG623" i="2"/>
  <c r="BF623" i="2"/>
  <c r="T623" i="2"/>
  <c r="R623" i="2"/>
  <c r="P623" i="2"/>
  <c r="BI621" i="2"/>
  <c r="BH621" i="2"/>
  <c r="BG621" i="2"/>
  <c r="BF621" i="2"/>
  <c r="T621" i="2"/>
  <c r="R621" i="2"/>
  <c r="P621" i="2"/>
  <c r="BI619" i="2"/>
  <c r="BH619" i="2"/>
  <c r="BG619" i="2"/>
  <c r="BF619" i="2"/>
  <c r="T619" i="2"/>
  <c r="R619" i="2"/>
  <c r="P619" i="2"/>
  <c r="BI613" i="2"/>
  <c r="BH613" i="2"/>
  <c r="BG613" i="2"/>
  <c r="BF613" i="2"/>
  <c r="T613" i="2"/>
  <c r="R613" i="2"/>
  <c r="P613" i="2"/>
  <c r="BI611" i="2"/>
  <c r="BH611" i="2"/>
  <c r="BG611" i="2"/>
  <c r="BF611" i="2"/>
  <c r="T611" i="2"/>
  <c r="R611" i="2"/>
  <c r="P611" i="2"/>
  <c r="BI606" i="2"/>
  <c r="BH606" i="2"/>
  <c r="BG606" i="2"/>
  <c r="BF606" i="2"/>
  <c r="T606" i="2"/>
  <c r="R606" i="2"/>
  <c r="P606" i="2"/>
  <c r="BI604" i="2"/>
  <c r="BH604" i="2"/>
  <c r="BG604" i="2"/>
  <c r="BF604" i="2"/>
  <c r="T604" i="2"/>
  <c r="R604" i="2"/>
  <c r="P604" i="2"/>
  <c r="BI602" i="2"/>
  <c r="BH602" i="2"/>
  <c r="BG602" i="2"/>
  <c r="BF602" i="2"/>
  <c r="T602" i="2"/>
  <c r="R602" i="2"/>
  <c r="P602" i="2"/>
  <c r="BI600" i="2"/>
  <c r="BH600" i="2"/>
  <c r="BG600" i="2"/>
  <c r="BF600" i="2"/>
  <c r="T600" i="2"/>
  <c r="R600" i="2"/>
  <c r="P600" i="2"/>
  <c r="BI598" i="2"/>
  <c r="BH598" i="2"/>
  <c r="BG598" i="2"/>
  <c r="BF598" i="2"/>
  <c r="T598" i="2"/>
  <c r="R598" i="2"/>
  <c r="P598" i="2"/>
  <c r="BI596" i="2"/>
  <c r="BH596" i="2"/>
  <c r="BG596" i="2"/>
  <c r="BF596" i="2"/>
  <c r="T596" i="2"/>
  <c r="R596" i="2"/>
  <c r="P596" i="2"/>
  <c r="BI594" i="2"/>
  <c r="BH594" i="2"/>
  <c r="BG594" i="2"/>
  <c r="BF594" i="2"/>
  <c r="T594" i="2"/>
  <c r="R594" i="2"/>
  <c r="P594" i="2"/>
  <c r="BI568" i="2"/>
  <c r="BH568" i="2"/>
  <c r="BG568" i="2"/>
  <c r="BF568" i="2"/>
  <c r="T568" i="2"/>
  <c r="R568" i="2"/>
  <c r="P568" i="2"/>
  <c r="BI566" i="2"/>
  <c r="BH566" i="2"/>
  <c r="BG566" i="2"/>
  <c r="BF566" i="2"/>
  <c r="T566" i="2"/>
  <c r="R566" i="2"/>
  <c r="P566" i="2"/>
  <c r="BI562" i="2"/>
  <c r="BH562" i="2"/>
  <c r="BG562" i="2"/>
  <c r="BF562" i="2"/>
  <c r="T562" i="2"/>
  <c r="R562" i="2"/>
  <c r="P562" i="2"/>
  <c r="BI560" i="2"/>
  <c r="BH560" i="2"/>
  <c r="BG560" i="2"/>
  <c r="BF560" i="2"/>
  <c r="T560" i="2"/>
  <c r="R560" i="2"/>
  <c r="P560" i="2"/>
  <c r="BI558" i="2"/>
  <c r="BH558" i="2"/>
  <c r="BG558" i="2"/>
  <c r="BF558" i="2"/>
  <c r="T558" i="2"/>
  <c r="R558" i="2"/>
  <c r="P558" i="2"/>
  <c r="BI548" i="2"/>
  <c r="BH548" i="2"/>
  <c r="BG548" i="2"/>
  <c r="BF548" i="2"/>
  <c r="T548" i="2"/>
  <c r="R548" i="2"/>
  <c r="P548" i="2"/>
  <c r="BI546" i="2"/>
  <c r="BH546" i="2"/>
  <c r="BG546" i="2"/>
  <c r="BF546" i="2"/>
  <c r="T546" i="2"/>
  <c r="R546" i="2"/>
  <c r="P546" i="2"/>
  <c r="BI527" i="2"/>
  <c r="BH527" i="2"/>
  <c r="BG527" i="2"/>
  <c r="BF527" i="2"/>
  <c r="T527" i="2"/>
  <c r="R527" i="2"/>
  <c r="P527" i="2"/>
  <c r="BI522" i="2"/>
  <c r="BH522" i="2"/>
  <c r="BG522" i="2"/>
  <c r="BF522" i="2"/>
  <c r="T522" i="2"/>
  <c r="R522" i="2"/>
  <c r="P522" i="2"/>
  <c r="BI520" i="2"/>
  <c r="BH520" i="2"/>
  <c r="BG520" i="2"/>
  <c r="BF520" i="2"/>
  <c r="T520" i="2"/>
  <c r="R520" i="2"/>
  <c r="P520" i="2"/>
  <c r="BI514" i="2"/>
  <c r="BH514" i="2"/>
  <c r="BG514" i="2"/>
  <c r="BF514" i="2"/>
  <c r="T514" i="2"/>
  <c r="R514" i="2"/>
  <c r="P514" i="2"/>
  <c r="BI511" i="2"/>
  <c r="BH511" i="2"/>
  <c r="BG511" i="2"/>
  <c r="BF511" i="2"/>
  <c r="T511" i="2"/>
  <c r="R511" i="2"/>
  <c r="P511" i="2"/>
  <c r="BI509" i="2"/>
  <c r="BH509" i="2"/>
  <c r="BG509" i="2"/>
  <c r="BF509" i="2"/>
  <c r="T509" i="2"/>
  <c r="R509" i="2"/>
  <c r="P509" i="2"/>
  <c r="BI507" i="2"/>
  <c r="BH507" i="2"/>
  <c r="BG507" i="2"/>
  <c r="BF507" i="2"/>
  <c r="T507" i="2"/>
  <c r="R507" i="2"/>
  <c r="P507" i="2"/>
  <c r="BI500" i="2"/>
  <c r="BH500" i="2"/>
  <c r="BG500" i="2"/>
  <c r="BF500" i="2"/>
  <c r="T500" i="2"/>
  <c r="R500" i="2"/>
  <c r="P500" i="2"/>
  <c r="BI492" i="2"/>
  <c r="BH492" i="2"/>
  <c r="BG492" i="2"/>
  <c r="BF492" i="2"/>
  <c r="T492" i="2"/>
  <c r="R492" i="2"/>
  <c r="P492" i="2"/>
  <c r="BI491" i="2"/>
  <c r="BH491" i="2"/>
  <c r="BG491" i="2"/>
  <c r="BF491" i="2"/>
  <c r="T491" i="2"/>
  <c r="R491" i="2"/>
  <c r="P491" i="2"/>
  <c r="BI490" i="2"/>
  <c r="BH490" i="2"/>
  <c r="BG490" i="2"/>
  <c r="BF490" i="2"/>
  <c r="T490" i="2"/>
  <c r="R490" i="2"/>
  <c r="P490" i="2"/>
  <c r="BI488" i="2"/>
  <c r="BH488" i="2"/>
  <c r="BG488" i="2"/>
  <c r="BF488" i="2"/>
  <c r="T488" i="2"/>
  <c r="R488" i="2"/>
  <c r="P488" i="2"/>
  <c r="BI487" i="2"/>
  <c r="BH487" i="2"/>
  <c r="BG487" i="2"/>
  <c r="BF487" i="2"/>
  <c r="T487" i="2"/>
  <c r="R487" i="2"/>
  <c r="P487" i="2"/>
  <c r="BI469" i="2"/>
  <c r="BH469" i="2"/>
  <c r="BG469" i="2"/>
  <c r="BF469" i="2"/>
  <c r="T469" i="2"/>
  <c r="R469" i="2"/>
  <c r="P469" i="2"/>
  <c r="BI468" i="2"/>
  <c r="BH468" i="2"/>
  <c r="BG468" i="2"/>
  <c r="BF468" i="2"/>
  <c r="T468" i="2"/>
  <c r="R468" i="2"/>
  <c r="P468" i="2"/>
  <c r="BI451" i="2"/>
  <c r="BH451" i="2"/>
  <c r="BG451" i="2"/>
  <c r="BF451" i="2"/>
  <c r="T451" i="2"/>
  <c r="R451" i="2"/>
  <c r="P451" i="2"/>
  <c r="BI439" i="2"/>
  <c r="BH439" i="2"/>
  <c r="BG439" i="2"/>
  <c r="BF439" i="2"/>
  <c r="T439" i="2"/>
  <c r="R439" i="2"/>
  <c r="P439" i="2"/>
  <c r="BI431" i="2"/>
  <c r="BH431" i="2"/>
  <c r="BG431" i="2"/>
  <c r="BF431" i="2"/>
  <c r="T431" i="2"/>
  <c r="R431" i="2"/>
  <c r="P431" i="2"/>
  <c r="BI421" i="2"/>
  <c r="BH421" i="2"/>
  <c r="BG421" i="2"/>
  <c r="BF421" i="2"/>
  <c r="T421" i="2"/>
  <c r="R421" i="2"/>
  <c r="P421" i="2"/>
  <c r="BI417" i="2"/>
  <c r="BH417" i="2"/>
  <c r="BG417" i="2"/>
  <c r="BF417" i="2"/>
  <c r="T417" i="2"/>
  <c r="R417" i="2"/>
  <c r="P417" i="2"/>
  <c r="BI415" i="2"/>
  <c r="BH415" i="2"/>
  <c r="BG415" i="2"/>
  <c r="BF415" i="2"/>
  <c r="T415" i="2"/>
  <c r="R415" i="2"/>
  <c r="P415" i="2"/>
  <c r="BI414" i="2"/>
  <c r="BH414" i="2"/>
  <c r="BG414" i="2"/>
  <c r="BF414" i="2"/>
  <c r="T414" i="2"/>
  <c r="R414" i="2"/>
  <c r="P414" i="2"/>
  <c r="BI413" i="2"/>
  <c r="BH413" i="2"/>
  <c r="BG413" i="2"/>
  <c r="BF413" i="2"/>
  <c r="T413" i="2"/>
  <c r="R413" i="2"/>
  <c r="P413" i="2"/>
  <c r="BI411" i="2"/>
  <c r="BH411" i="2"/>
  <c r="BG411" i="2"/>
  <c r="BF411" i="2"/>
  <c r="T411" i="2"/>
  <c r="R411" i="2"/>
  <c r="P411" i="2"/>
  <c r="BI408" i="2"/>
  <c r="BH408" i="2"/>
  <c r="BG408" i="2"/>
  <c r="BF408" i="2"/>
  <c r="T408" i="2"/>
  <c r="R408" i="2"/>
  <c r="P408" i="2"/>
  <c r="BI406" i="2"/>
  <c r="BH406" i="2"/>
  <c r="BG406" i="2"/>
  <c r="BF406" i="2"/>
  <c r="T406" i="2"/>
  <c r="R406" i="2"/>
  <c r="P406" i="2"/>
  <c r="BI404" i="2"/>
  <c r="BH404" i="2"/>
  <c r="BG404" i="2"/>
  <c r="BF404" i="2"/>
  <c r="T404" i="2"/>
  <c r="R404" i="2"/>
  <c r="P404" i="2"/>
  <c r="BI398" i="2"/>
  <c r="BH398" i="2"/>
  <c r="BG398" i="2"/>
  <c r="BF398" i="2"/>
  <c r="T398" i="2"/>
  <c r="R398" i="2"/>
  <c r="P398" i="2"/>
  <c r="BI395" i="2"/>
  <c r="BH395" i="2"/>
  <c r="BG395" i="2"/>
  <c r="BF395" i="2"/>
  <c r="T395" i="2"/>
  <c r="R395" i="2"/>
  <c r="P395" i="2"/>
  <c r="BI392" i="2"/>
  <c r="BH392" i="2"/>
  <c r="BG392" i="2"/>
  <c r="BF392" i="2"/>
  <c r="T392" i="2"/>
  <c r="R392" i="2"/>
  <c r="P392" i="2"/>
  <c r="BI390" i="2"/>
  <c r="BH390" i="2"/>
  <c r="BG390" i="2"/>
  <c r="BF390" i="2"/>
  <c r="T390" i="2"/>
  <c r="R390" i="2"/>
  <c r="P390" i="2"/>
  <c r="BI388" i="2"/>
  <c r="BH388" i="2"/>
  <c r="BG388" i="2"/>
  <c r="BF388" i="2"/>
  <c r="T388" i="2"/>
  <c r="R388" i="2"/>
  <c r="P388" i="2"/>
  <c r="BI382" i="2"/>
  <c r="BH382" i="2"/>
  <c r="BG382" i="2"/>
  <c r="BF382" i="2"/>
  <c r="T382" i="2"/>
  <c r="R382" i="2"/>
  <c r="P382" i="2"/>
  <c r="BI378" i="2"/>
  <c r="BH378" i="2"/>
  <c r="BG378" i="2"/>
  <c r="BF378" i="2"/>
  <c r="T378" i="2"/>
  <c r="R378" i="2"/>
  <c r="P378" i="2"/>
  <c r="BI376" i="2"/>
  <c r="BH376" i="2"/>
  <c r="BG376" i="2"/>
  <c r="BF376" i="2"/>
  <c r="T376" i="2"/>
  <c r="R376" i="2"/>
  <c r="P376" i="2"/>
  <c r="BI367" i="2"/>
  <c r="BH367" i="2"/>
  <c r="BG367" i="2"/>
  <c r="BF367" i="2"/>
  <c r="T367" i="2"/>
  <c r="R367" i="2"/>
  <c r="P367" i="2"/>
  <c r="BI363" i="2"/>
  <c r="BH363" i="2"/>
  <c r="BG363" i="2"/>
  <c r="BF363" i="2"/>
  <c r="T363" i="2"/>
  <c r="R363" i="2"/>
  <c r="P363" i="2"/>
  <c r="BI360" i="2"/>
  <c r="BH360" i="2"/>
  <c r="BG360" i="2"/>
  <c r="BF360" i="2"/>
  <c r="T360" i="2"/>
  <c r="R360" i="2"/>
  <c r="P360" i="2"/>
  <c r="BI359" i="2"/>
  <c r="BH359" i="2"/>
  <c r="BG359" i="2"/>
  <c r="BF359" i="2"/>
  <c r="T359" i="2"/>
  <c r="R359" i="2"/>
  <c r="P359" i="2"/>
  <c r="BI355" i="2"/>
  <c r="BH355" i="2"/>
  <c r="BG355" i="2"/>
  <c r="BF355" i="2"/>
  <c r="T355" i="2"/>
  <c r="R355" i="2"/>
  <c r="P355" i="2"/>
  <c r="BI349" i="2"/>
  <c r="BH349" i="2"/>
  <c r="BG349" i="2"/>
  <c r="BF349" i="2"/>
  <c r="T349" i="2"/>
  <c r="R349" i="2"/>
  <c r="P349" i="2"/>
  <c r="BI326" i="2"/>
  <c r="BH326" i="2"/>
  <c r="BG326" i="2"/>
  <c r="BF326" i="2"/>
  <c r="T326" i="2"/>
  <c r="R326" i="2"/>
  <c r="P326" i="2"/>
  <c r="BI313" i="2"/>
  <c r="BH313" i="2"/>
  <c r="BG313" i="2"/>
  <c r="BF313" i="2"/>
  <c r="T313" i="2"/>
  <c r="R313" i="2"/>
  <c r="P313" i="2"/>
  <c r="BI311" i="2"/>
  <c r="BH311" i="2"/>
  <c r="BG311" i="2"/>
  <c r="BF311" i="2"/>
  <c r="T311" i="2"/>
  <c r="R311" i="2"/>
  <c r="P311" i="2"/>
  <c r="BI308" i="2"/>
  <c r="BH308" i="2"/>
  <c r="BG308" i="2"/>
  <c r="BF308" i="2"/>
  <c r="T308" i="2"/>
  <c r="R308" i="2"/>
  <c r="P308" i="2"/>
  <c r="BI306" i="2"/>
  <c r="BH306" i="2"/>
  <c r="BG306" i="2"/>
  <c r="BF306" i="2"/>
  <c r="T306" i="2"/>
  <c r="R306" i="2"/>
  <c r="P306" i="2"/>
  <c r="BI300" i="2"/>
  <c r="BH300" i="2"/>
  <c r="BG300" i="2"/>
  <c r="BF300" i="2"/>
  <c r="T300" i="2"/>
  <c r="R300" i="2"/>
  <c r="P300" i="2"/>
  <c r="BI298" i="2"/>
  <c r="BH298" i="2"/>
  <c r="BG298" i="2"/>
  <c r="BF298" i="2"/>
  <c r="T298" i="2"/>
  <c r="R298" i="2"/>
  <c r="P298" i="2"/>
  <c r="BI266" i="2"/>
  <c r="BH266" i="2"/>
  <c r="BG266" i="2"/>
  <c r="BF266" i="2"/>
  <c r="T266" i="2"/>
  <c r="R266" i="2"/>
  <c r="P266" i="2"/>
  <c r="BI262" i="2"/>
  <c r="BH262" i="2"/>
  <c r="BG262" i="2"/>
  <c r="BF262" i="2"/>
  <c r="T262" i="2"/>
  <c r="R262" i="2"/>
  <c r="P262" i="2"/>
  <c r="BI261" i="2"/>
  <c r="BH261" i="2"/>
  <c r="BG261" i="2"/>
  <c r="BF261" i="2"/>
  <c r="T261" i="2"/>
  <c r="R261" i="2"/>
  <c r="P261" i="2"/>
  <c r="BI259" i="2"/>
  <c r="BH259" i="2"/>
  <c r="BG259" i="2"/>
  <c r="BF259" i="2"/>
  <c r="T259" i="2"/>
  <c r="R259" i="2"/>
  <c r="P259" i="2"/>
  <c r="BI257" i="2"/>
  <c r="BH257" i="2"/>
  <c r="BG257" i="2"/>
  <c r="BF257" i="2"/>
  <c r="T257" i="2"/>
  <c r="R257" i="2"/>
  <c r="P257" i="2"/>
  <c r="BI251" i="2"/>
  <c r="BH251" i="2"/>
  <c r="BG251" i="2"/>
  <c r="BF251" i="2"/>
  <c r="T251" i="2"/>
  <c r="R251" i="2"/>
  <c r="P251" i="2"/>
  <c r="BI247" i="2"/>
  <c r="BH247" i="2"/>
  <c r="BG247" i="2"/>
  <c r="BF247" i="2"/>
  <c r="T247" i="2"/>
  <c r="R247" i="2"/>
  <c r="P247" i="2"/>
  <c r="BI243" i="2"/>
  <c r="BH243" i="2"/>
  <c r="BG243" i="2"/>
  <c r="BF243" i="2"/>
  <c r="T243" i="2"/>
  <c r="R243" i="2"/>
  <c r="P243" i="2"/>
  <c r="BI239" i="2"/>
  <c r="BH239" i="2"/>
  <c r="BG239" i="2"/>
  <c r="BF239" i="2"/>
  <c r="T239" i="2"/>
  <c r="R239" i="2"/>
  <c r="P239" i="2"/>
  <c r="BI235" i="2"/>
  <c r="BH235" i="2"/>
  <c r="BG235" i="2"/>
  <c r="BF235" i="2"/>
  <c r="T235" i="2"/>
  <c r="R235" i="2"/>
  <c r="P235" i="2"/>
  <c r="BI227" i="2"/>
  <c r="BH227" i="2"/>
  <c r="BG227" i="2"/>
  <c r="BF227" i="2"/>
  <c r="T227" i="2"/>
  <c r="R227" i="2"/>
  <c r="P227" i="2"/>
  <c r="BI225" i="2"/>
  <c r="BH225" i="2"/>
  <c r="BG225" i="2"/>
  <c r="BF225" i="2"/>
  <c r="T225" i="2"/>
  <c r="R225" i="2"/>
  <c r="P225" i="2"/>
  <c r="BI201" i="2"/>
  <c r="BH201" i="2"/>
  <c r="BG201" i="2"/>
  <c r="BF201" i="2"/>
  <c r="T201" i="2"/>
  <c r="R201" i="2"/>
  <c r="P201" i="2"/>
  <c r="BI199" i="2"/>
  <c r="BH199" i="2"/>
  <c r="BG199" i="2"/>
  <c r="BF199" i="2"/>
  <c r="T199" i="2"/>
  <c r="R199" i="2"/>
  <c r="P199" i="2"/>
  <c r="BI158" i="2"/>
  <c r="BH158" i="2"/>
  <c r="BG158" i="2"/>
  <c r="BF158" i="2"/>
  <c r="T158" i="2"/>
  <c r="R158" i="2"/>
  <c r="P158" i="2"/>
  <c r="BI155" i="2"/>
  <c r="BH155" i="2"/>
  <c r="BG155" i="2"/>
  <c r="BF155" i="2"/>
  <c r="T155" i="2"/>
  <c r="R155" i="2"/>
  <c r="P155" i="2"/>
  <c r="BI152" i="2"/>
  <c r="BH152" i="2"/>
  <c r="BG152" i="2"/>
  <c r="BF152" i="2"/>
  <c r="T152" i="2"/>
  <c r="R152" i="2"/>
  <c r="P152" i="2"/>
  <c r="BI149" i="2"/>
  <c r="BH149" i="2"/>
  <c r="BG149" i="2"/>
  <c r="BF149" i="2"/>
  <c r="T149" i="2"/>
  <c r="R149" i="2"/>
  <c r="P149" i="2"/>
  <c r="BI145" i="2"/>
  <c r="BH145" i="2"/>
  <c r="BG145" i="2"/>
  <c r="BF145" i="2"/>
  <c r="T145" i="2"/>
  <c r="R145" i="2"/>
  <c r="P145" i="2"/>
  <c r="BI143" i="2"/>
  <c r="BH143" i="2"/>
  <c r="BG143" i="2"/>
  <c r="BF143" i="2"/>
  <c r="T143" i="2"/>
  <c r="R143" i="2"/>
  <c r="P143" i="2"/>
  <c r="BI142" i="2"/>
  <c r="BH142" i="2"/>
  <c r="BG142" i="2"/>
  <c r="BF142" i="2"/>
  <c r="T142" i="2"/>
  <c r="R142" i="2"/>
  <c r="P142" i="2"/>
  <c r="BI141" i="2"/>
  <c r="BH141" i="2"/>
  <c r="BG141" i="2"/>
  <c r="BF141" i="2"/>
  <c r="T141" i="2"/>
  <c r="R141" i="2"/>
  <c r="P141" i="2"/>
  <c r="J135" i="2"/>
  <c r="J134" i="2"/>
  <c r="F134" i="2"/>
  <c r="F132" i="2"/>
  <c r="E130" i="2"/>
  <c r="J94" i="2"/>
  <c r="J93" i="2"/>
  <c r="F93" i="2"/>
  <c r="F91" i="2"/>
  <c r="E89" i="2"/>
  <c r="J20" i="2"/>
  <c r="E20" i="2"/>
  <c r="F94" i="2"/>
  <c r="J19" i="2"/>
  <c r="J14" i="2"/>
  <c r="J132" i="2" s="1"/>
  <c r="E7" i="2"/>
  <c r="E85" i="2" s="1"/>
  <c r="L90" i="1"/>
  <c r="AM90" i="1"/>
  <c r="AM89" i="1"/>
  <c r="L89" i="1"/>
  <c r="AM87" i="1"/>
  <c r="L87" i="1"/>
  <c r="L85" i="1"/>
  <c r="L84" i="1"/>
  <c r="J950" i="2"/>
  <c r="J946" i="2"/>
  <c r="BK932" i="2"/>
  <c r="J901" i="2"/>
  <c r="J896" i="2"/>
  <c r="BK892" i="2"/>
  <c r="BK882" i="2"/>
  <c r="J867" i="2"/>
  <c r="BK857" i="2"/>
  <c r="BK831" i="2"/>
  <c r="BK810" i="2"/>
  <c r="J773" i="2"/>
  <c r="J736" i="2"/>
  <c r="J711" i="2"/>
  <c r="J685" i="2"/>
  <c r="J664" i="2"/>
  <c r="BK623" i="2"/>
  <c r="BK619" i="2"/>
  <c r="J566" i="2"/>
  <c r="J511" i="2"/>
  <c r="BK491" i="2"/>
  <c r="J411" i="2"/>
  <c r="BK376" i="2"/>
  <c r="BK349" i="2"/>
  <c r="BK243" i="2"/>
  <c r="J199" i="2"/>
  <c r="BK142" i="2"/>
  <c r="J934" i="2"/>
  <c r="BK922" i="2"/>
  <c r="J914" i="2"/>
  <c r="BK910" i="2"/>
  <c r="J898" i="2"/>
  <c r="J889" i="2"/>
  <c r="BK884" i="2"/>
  <c r="BK871" i="2"/>
  <c r="J836" i="2"/>
  <c r="J824" i="2"/>
  <c r="J814" i="2"/>
  <c r="BK773" i="2"/>
  <c r="BK755" i="2"/>
  <c r="J733" i="2"/>
  <c r="BK705" i="2"/>
  <c r="J701" i="2"/>
  <c r="BK640" i="2"/>
  <c r="J625" i="2"/>
  <c r="J613" i="2"/>
  <c r="J487" i="2"/>
  <c r="BK413" i="2"/>
  <c r="BK398" i="2"/>
  <c r="BK367" i="2"/>
  <c r="J300" i="2"/>
  <c r="BK261" i="2"/>
  <c r="BK235" i="2"/>
  <c r="BK152" i="2"/>
  <c r="BK942" i="2"/>
  <c r="BK916" i="2"/>
  <c r="J892" i="2"/>
  <c r="J886" i="2"/>
  <c r="J876" i="2"/>
  <c r="J863" i="2"/>
  <c r="BK850" i="2"/>
  <c r="BK824" i="2"/>
  <c r="J804" i="2"/>
  <c r="BK757" i="2"/>
  <c r="J745" i="2"/>
  <c r="J723" i="2"/>
  <c r="J692" i="2"/>
  <c r="J679" i="2"/>
  <c r="BK632" i="2"/>
  <c r="J604" i="2"/>
  <c r="J546" i="2"/>
  <c r="BK500" i="2"/>
  <c r="J468" i="2"/>
  <c r="J421" i="2"/>
  <c r="BK404" i="2"/>
  <c r="J349" i="2"/>
  <c r="J261" i="2"/>
  <c r="J243" i="2"/>
  <c r="J152" i="2"/>
  <c r="BK934" i="2"/>
  <c r="BK914" i="2"/>
  <c r="J897" i="2"/>
  <c r="BK881" i="2"/>
  <c r="BK878" i="2"/>
  <c r="BK855" i="2"/>
  <c r="BK838" i="2"/>
  <c r="BK814" i="2"/>
  <c r="BK804" i="2"/>
  <c r="J749" i="2"/>
  <c r="BK736" i="2"/>
  <c r="J699" i="2"/>
  <c r="BK696" i="2"/>
  <c r="J694" i="2"/>
  <c r="BK692" i="2"/>
  <c r="BK688" i="2"/>
  <c r="BK675" i="2"/>
  <c r="BK658" i="2"/>
  <c r="BK637" i="2"/>
  <c r="BK625" i="2"/>
  <c r="J623" i="2"/>
  <c r="BK611" i="2"/>
  <c r="BK594" i="2"/>
  <c r="BK566" i="2"/>
  <c r="J520" i="2"/>
  <c r="J509" i="2"/>
  <c r="J488" i="2"/>
  <c r="BK431" i="2"/>
  <c r="BK411" i="2"/>
  <c r="J398" i="2"/>
  <c r="J390" i="2"/>
  <c r="BK360" i="2"/>
  <c r="J266" i="2"/>
  <c r="J251" i="2"/>
  <c r="BK158" i="2"/>
  <c r="AS123" i="1"/>
  <c r="AS112" i="1"/>
  <c r="BK321" i="3"/>
  <c r="BK312" i="3"/>
  <c r="BK305" i="3"/>
  <c r="J295" i="3"/>
  <c r="BK268" i="3"/>
  <c r="J249" i="3"/>
  <c r="BK232" i="3"/>
  <c r="BK195" i="3"/>
  <c r="BK134" i="3"/>
  <c r="BK324" i="3"/>
  <c r="BK306" i="3"/>
  <c r="BK302" i="3"/>
  <c r="BK293" i="3"/>
  <c r="BK271" i="3"/>
  <c r="BK257" i="3"/>
  <c r="J211" i="3"/>
  <c r="J195" i="3"/>
  <c r="J308" i="3"/>
  <c r="J302" i="3"/>
  <c r="J293" i="3"/>
  <c r="J271" i="3"/>
  <c r="BK249" i="3"/>
  <c r="J232" i="3"/>
  <c r="J209" i="3"/>
  <c r="J194" i="3"/>
  <c r="J134" i="3"/>
  <c r="BK320" i="3"/>
  <c r="J313" i="3"/>
  <c r="J301" i="3"/>
  <c r="BK286" i="3"/>
  <c r="BK266" i="3"/>
  <c r="BK260" i="3"/>
  <c r="BK238" i="3"/>
  <c r="J189" i="3"/>
  <c r="BK618" i="4"/>
  <c r="J579" i="4"/>
  <c r="J561" i="4"/>
  <c r="BK545" i="4"/>
  <c r="BK518" i="4"/>
  <c r="BK482" i="4"/>
  <c r="J455" i="4"/>
  <c r="J416" i="4"/>
  <c r="J368" i="4"/>
  <c r="J347" i="4"/>
  <c r="BK298" i="4"/>
  <c r="J259" i="4"/>
  <c r="BK245" i="4"/>
  <c r="BK213" i="4"/>
  <c r="J181" i="4"/>
  <c r="J649" i="4"/>
  <c r="J590" i="4"/>
  <c r="BK552" i="4"/>
  <c r="J513" i="4"/>
  <c r="J490" i="4"/>
  <c r="J444" i="4"/>
  <c r="BK416" i="4"/>
  <c r="BK382" i="4"/>
  <c r="BK332" i="4"/>
  <c r="BK269" i="4"/>
  <c r="J227" i="4"/>
  <c r="BK170" i="4"/>
  <c r="J148" i="4"/>
  <c r="BK649" i="4"/>
  <c r="J622" i="4"/>
  <c r="BK597" i="4"/>
  <c r="BK570" i="4"/>
  <c r="BK533" i="4"/>
  <c r="BK494" i="4"/>
  <c r="BK444" i="4"/>
  <c r="J408" i="4"/>
  <c r="BK385" i="4"/>
  <c r="BK371" i="4"/>
  <c r="J354" i="4"/>
  <c r="BK305" i="4"/>
  <c r="BK227" i="4"/>
  <c r="BK181" i="4"/>
  <c r="BK644" i="4"/>
  <c r="BK595" i="4"/>
  <c r="J583" i="4"/>
  <c r="J527" i="4"/>
  <c r="J428" i="4"/>
  <c r="J378" i="4"/>
  <c r="BK315" i="4"/>
  <c r="J266" i="4"/>
  <c r="J241" i="4"/>
  <c r="J189" i="4"/>
  <c r="BK137" i="4"/>
  <c r="BK270" i="5"/>
  <c r="BK255" i="5"/>
  <c r="BK168" i="5"/>
  <c r="BK274" i="5"/>
  <c r="BK235" i="5"/>
  <c r="J190" i="5"/>
  <c r="BK166" i="5"/>
  <c r="BK141" i="5"/>
  <c r="BK251" i="5"/>
  <c r="J228" i="5"/>
  <c r="J211" i="5"/>
  <c r="J159" i="5"/>
  <c r="J262" i="5"/>
  <c r="BK224" i="5"/>
  <c r="BK209" i="5"/>
  <c r="BK135" i="5"/>
  <c r="BK188" i="6"/>
  <c r="BK158" i="6"/>
  <c r="BK150" i="6"/>
  <c r="BK133" i="6"/>
  <c r="J190" i="6"/>
  <c r="J160" i="6"/>
  <c r="J143" i="6"/>
  <c r="BK128" i="6"/>
  <c r="J162" i="6"/>
  <c r="BK154" i="6"/>
  <c r="J134" i="6"/>
  <c r="BK538" i="7"/>
  <c r="BK527" i="7"/>
  <c r="J477" i="7"/>
  <c r="J472" i="7"/>
  <c r="J462" i="7"/>
  <c r="J414" i="7"/>
  <c r="J321" i="7"/>
  <c r="J165" i="7"/>
  <c r="BK148" i="7"/>
  <c r="J546" i="7"/>
  <c r="BK541" i="7"/>
  <c r="J534" i="7"/>
  <c r="J523" i="7"/>
  <c r="BK514" i="7"/>
  <c r="J501" i="7"/>
  <c r="BK489" i="7"/>
  <c r="J484" i="7"/>
  <c r="J464" i="7"/>
  <c r="J450" i="7"/>
  <c r="BK430" i="7"/>
  <c r="BK409" i="7"/>
  <c r="BK403" i="7"/>
  <c r="J398" i="7"/>
  <c r="BK321" i="7"/>
  <c r="BK308" i="7"/>
  <c r="BK163" i="7"/>
  <c r="J158" i="7"/>
  <c r="J132" i="7"/>
  <c r="J525" i="7"/>
  <c r="J518" i="7"/>
  <c r="BK508" i="7"/>
  <c r="J503" i="7"/>
  <c r="J499" i="7"/>
  <c r="BK496" i="7"/>
  <c r="BK490" i="7"/>
  <c r="J482" i="7"/>
  <c r="BK475" i="7"/>
  <c r="BK471" i="7"/>
  <c r="J455" i="7"/>
  <c r="J430" i="7"/>
  <c r="BK428" i="7"/>
  <c r="J423" i="7"/>
  <c r="J420" i="7"/>
  <c r="BK398" i="7"/>
  <c r="BK391" i="7"/>
  <c r="BK325" i="7"/>
  <c r="J318" i="7"/>
  <c r="J309" i="7"/>
  <c r="BK161" i="7"/>
  <c r="J540" i="7"/>
  <c r="BK529" i="7"/>
  <c r="BK523" i="7"/>
  <c r="J514" i="7"/>
  <c r="J507" i="7"/>
  <c r="BK502" i="7"/>
  <c r="BK498" i="7"/>
  <c r="BK495" i="7"/>
  <c r="BK491" i="7"/>
  <c r="J487" i="7"/>
  <c r="J480" i="7"/>
  <c r="J471" i="7"/>
  <c r="BK440" i="7"/>
  <c r="J429" i="7"/>
  <c r="BK420" i="7"/>
  <c r="J403" i="7"/>
  <c r="BK333" i="7"/>
  <c r="J148" i="7"/>
  <c r="BK238" i="8"/>
  <c r="J226" i="8"/>
  <c r="BK214" i="8"/>
  <c r="BK213" i="8"/>
  <c r="BK196" i="8"/>
  <c r="J186" i="8"/>
  <c r="BK173" i="8"/>
  <c r="J158" i="8"/>
  <c r="J136" i="8"/>
  <c r="BK135" i="8"/>
  <c r="J216" i="8"/>
  <c r="BK192" i="8"/>
  <c r="BK163" i="8"/>
  <c r="J133" i="8"/>
  <c r="BK216" i="8"/>
  <c r="BK186" i="8"/>
  <c r="J173" i="8"/>
  <c r="BK158" i="8"/>
  <c r="J238" i="8"/>
  <c r="BK226" i="8"/>
  <c r="J178" i="8"/>
  <c r="J135" i="8"/>
  <c r="J129" i="8"/>
  <c r="BK135" i="9"/>
  <c r="J126" i="9"/>
  <c r="J138" i="9"/>
  <c r="BK134" i="9"/>
  <c r="BK299" i="10"/>
  <c r="J262" i="10"/>
  <c r="BK253" i="10"/>
  <c r="J217" i="10"/>
  <c r="BK199" i="10"/>
  <c r="J145" i="10"/>
  <c r="BK327" i="10"/>
  <c r="J312" i="10"/>
  <c r="BK287" i="10"/>
  <c r="J253" i="10"/>
  <c r="J194" i="10"/>
  <c r="J183" i="10"/>
  <c r="BK333" i="10"/>
  <c r="J277" i="10"/>
  <c r="J238" i="10"/>
  <c r="BK209" i="10"/>
  <c r="BK183" i="10"/>
  <c r="J131" i="10"/>
  <c r="BK329" i="10"/>
  <c r="BK304" i="10"/>
  <c r="J227" i="10"/>
  <c r="BK203" i="10"/>
  <c r="J171" i="10"/>
  <c r="BK145" i="10"/>
  <c r="J269" i="11"/>
  <c r="J261" i="11"/>
  <c r="BK243" i="11"/>
  <c r="J229" i="11"/>
  <c r="J218" i="11"/>
  <c r="J193" i="11"/>
  <c r="J277" i="11"/>
  <c r="BK266" i="11"/>
  <c r="BK256" i="11"/>
  <c r="BK238" i="11"/>
  <c r="J210" i="11"/>
  <c r="BK190" i="11"/>
  <c r="J144" i="11"/>
  <c r="J131" i="11"/>
  <c r="BK275" i="11"/>
  <c r="J267" i="11"/>
  <c r="BK249" i="11"/>
  <c r="J246" i="11"/>
  <c r="BK218" i="11"/>
  <c r="BK198" i="11"/>
  <c r="J285" i="11"/>
  <c r="J275" i="11"/>
  <c r="BK267" i="11"/>
  <c r="BK251" i="11"/>
  <c r="J219" i="11"/>
  <c r="J194" i="11"/>
  <c r="J146" i="11"/>
  <c r="J134" i="12"/>
  <c r="J131" i="12"/>
  <c r="BK131" i="12"/>
  <c r="J133" i="12"/>
  <c r="J268" i="13"/>
  <c r="J260" i="13"/>
  <c r="J246" i="13"/>
  <c r="J241" i="13"/>
  <c r="J218" i="13"/>
  <c r="BK201" i="13"/>
  <c r="BK188" i="13"/>
  <c r="BK143" i="13"/>
  <c r="J279" i="13"/>
  <c r="J272" i="13"/>
  <c r="BK260" i="13"/>
  <c r="BK241" i="13"/>
  <c r="BK273" i="13"/>
  <c r="J264" i="13"/>
  <c r="J261" i="13"/>
  <c r="J243" i="13"/>
  <c r="J232" i="13"/>
  <c r="BK210" i="13"/>
  <c r="J190" i="13"/>
  <c r="BK133" i="13"/>
  <c r="J258" i="13"/>
  <c r="BK225" i="13"/>
  <c r="J208" i="13"/>
  <c r="BK190" i="13"/>
  <c r="J126" i="14"/>
  <c r="BK130" i="14"/>
  <c r="BK135" i="14"/>
  <c r="J130" i="14"/>
  <c r="BK284" i="15"/>
  <c r="J278" i="15"/>
  <c r="BK273" i="15"/>
  <c r="BK269" i="15"/>
  <c r="BK264" i="15"/>
  <c r="BK260" i="15"/>
  <c r="J255" i="15"/>
  <c r="BK251" i="15"/>
  <c r="J240" i="15"/>
  <c r="J218" i="15"/>
  <c r="J202" i="15"/>
  <c r="BK184" i="15"/>
  <c r="J171" i="15"/>
  <c r="J141" i="15"/>
  <c r="BK302" i="15"/>
  <c r="BK293" i="15"/>
  <c r="BK287" i="15"/>
  <c r="BK282" i="15"/>
  <c r="BK276" i="15"/>
  <c r="J270" i="15"/>
  <c r="J264" i="15"/>
  <c r="BK254" i="15"/>
  <c r="BK249" i="15"/>
  <c r="BK230" i="15"/>
  <c r="J224" i="15"/>
  <c r="J193" i="15"/>
  <c r="J170" i="15"/>
  <c r="J294" i="15"/>
  <c r="BK288" i="15"/>
  <c r="BK283" i="15"/>
  <c r="J276" i="15"/>
  <c r="J262" i="15"/>
  <c r="J256" i="15"/>
  <c r="J248" i="15"/>
  <c r="BK239" i="15"/>
  <c r="BK221" i="15"/>
  <c r="BK202" i="15"/>
  <c r="J184" i="15"/>
  <c r="BK173" i="15"/>
  <c r="BK144" i="15"/>
  <c r="BK177" i="15"/>
  <c r="BK151" i="15"/>
  <c r="J137" i="15"/>
  <c r="BK139" i="16"/>
  <c r="J133" i="16"/>
  <c r="J139" i="16"/>
  <c r="J132" i="16"/>
  <c r="J315" i="17"/>
  <c r="J296" i="17"/>
  <c r="J288" i="17"/>
  <c r="J283" i="17"/>
  <c r="J273" i="17"/>
  <c r="BK255" i="17"/>
  <c r="J241" i="17"/>
  <c r="J222" i="17"/>
  <c r="BK189" i="17"/>
  <c r="J134" i="17"/>
  <c r="BK318" i="17"/>
  <c r="BK312" i="17"/>
  <c r="BK304" i="17"/>
  <c r="J292" i="17"/>
  <c r="BK287" i="17"/>
  <c r="J280" i="17"/>
  <c r="BK276" i="17"/>
  <c r="BK271" i="17"/>
  <c r="BK265" i="17"/>
  <c r="J261" i="17"/>
  <c r="BK244" i="17"/>
  <c r="J228" i="17"/>
  <c r="BK209" i="17"/>
  <c r="J148" i="17"/>
  <c r="BK313" i="17"/>
  <c r="J305" i="17"/>
  <c r="J290" i="17"/>
  <c r="J276" i="17"/>
  <c r="J265" i="17"/>
  <c r="BK252" i="17"/>
  <c r="BK242" i="17"/>
  <c r="BK222" i="17"/>
  <c r="BK204" i="17"/>
  <c r="J189" i="17"/>
  <c r="BK134" i="17"/>
  <c r="BK309" i="17"/>
  <c r="J301" i="17"/>
  <c r="J287" i="17"/>
  <c r="BK279" i="17"/>
  <c r="J267" i="17"/>
  <c r="BK261" i="17"/>
  <c r="J242" i="17"/>
  <c r="BK213" i="17"/>
  <c r="BK184" i="17"/>
  <c r="BK135" i="18"/>
  <c r="BK129" i="18"/>
  <c r="J131" i="18"/>
  <c r="J245" i="19"/>
  <c r="BK237" i="19"/>
  <c r="J228" i="19"/>
  <c r="J214" i="19"/>
  <c r="J188" i="19"/>
  <c r="J162" i="19"/>
  <c r="BK138" i="19"/>
  <c r="J232" i="19"/>
  <c r="BK221" i="19"/>
  <c r="J204" i="19"/>
  <c r="J198" i="19"/>
  <c r="J170" i="19"/>
  <c r="BK158" i="19"/>
  <c r="BK245" i="19"/>
  <c r="J231" i="19"/>
  <c r="BK225" i="19"/>
  <c r="BK207" i="19"/>
  <c r="BK177" i="19"/>
  <c r="BK163" i="19"/>
  <c r="BK134" i="19"/>
  <c r="BK224" i="19"/>
  <c r="BK198" i="19"/>
  <c r="J187" i="19"/>
  <c r="BK170" i="19"/>
  <c r="J148" i="19"/>
  <c r="BK132" i="20"/>
  <c r="BK125" i="20"/>
  <c r="J129" i="20"/>
  <c r="BK129" i="20"/>
  <c r="J188" i="21"/>
  <c r="BK181" i="21"/>
  <c r="BK173" i="21"/>
  <c r="BK159" i="21"/>
  <c r="J152" i="21"/>
  <c r="BK140" i="21"/>
  <c r="BK132" i="21"/>
  <c r="J192" i="21"/>
  <c r="J185" i="21"/>
  <c r="BK169" i="21"/>
  <c r="J158" i="21"/>
  <c r="BK152" i="21"/>
  <c r="BK149" i="21"/>
  <c r="J144" i="21"/>
  <c r="BK147" i="21"/>
  <c r="J140" i="21"/>
  <c r="BK130" i="21"/>
  <c r="J191" i="21"/>
  <c r="J182" i="21"/>
  <c r="BK171" i="21"/>
  <c r="J160" i="21"/>
  <c r="J149" i="21"/>
  <c r="BK141" i="21"/>
  <c r="J132" i="21"/>
  <c r="BK292" i="22"/>
  <c r="BK283" i="22"/>
  <c r="J278" i="22"/>
  <c r="J274" i="22"/>
  <c r="J268" i="22"/>
  <c r="J264" i="22"/>
  <c r="J255" i="22"/>
  <c r="BK247" i="22"/>
  <c r="BK240" i="22"/>
  <c r="BK234" i="22"/>
  <c r="BK229" i="22"/>
  <c r="BK223" i="22"/>
  <c r="BK216" i="22"/>
  <c r="J210" i="22"/>
  <c r="J202" i="22"/>
  <c r="BK196" i="22"/>
  <c r="J193" i="22"/>
  <c r="J175" i="22"/>
  <c r="BK167" i="22"/>
  <c r="BK162" i="22"/>
  <c r="J154" i="22"/>
  <c r="J147" i="22"/>
  <c r="J140" i="22"/>
  <c r="J292" i="22"/>
  <c r="BK282" i="22"/>
  <c r="BK274" i="22"/>
  <c r="BK271" i="22"/>
  <c r="BK263" i="22"/>
  <c r="J245" i="22"/>
  <c r="J233" i="22"/>
  <c r="J227" i="22"/>
  <c r="BK217" i="22"/>
  <c r="J212" i="22"/>
  <c r="J206" i="22"/>
  <c r="BK197" i="22"/>
  <c r="J191" i="22"/>
  <c r="BK188" i="22"/>
  <c r="BK185" i="22"/>
  <c r="J181" i="22"/>
  <c r="BK173" i="22"/>
  <c r="J167" i="22"/>
  <c r="J162" i="22"/>
  <c r="BK158" i="22"/>
  <c r="BK150" i="22"/>
  <c r="BK140" i="22"/>
  <c r="BK298" i="22"/>
  <c r="BK287" i="22"/>
  <c r="J282" i="22"/>
  <c r="BK270" i="22"/>
  <c r="J263" i="22"/>
  <c r="J251" i="22"/>
  <c r="BK245" i="22"/>
  <c r="BK241" i="22"/>
  <c r="J235" i="22"/>
  <c r="BK227" i="22"/>
  <c r="J218" i="22"/>
  <c r="J211" i="22"/>
  <c r="BK207" i="22"/>
  <c r="BK201" i="22"/>
  <c r="J196" i="22"/>
  <c r="J155" i="23"/>
  <c r="J141" i="23"/>
  <c r="J136" i="23"/>
  <c r="J129" i="23"/>
  <c r="J153" i="23"/>
  <c r="BK147" i="23"/>
  <c r="BK138" i="23"/>
  <c r="BK130" i="23"/>
  <c r="BK155" i="23"/>
  <c r="BK148" i="23"/>
  <c r="BK141" i="23"/>
  <c r="BK128" i="23"/>
  <c r="BK138" i="24"/>
  <c r="BK141" i="24"/>
  <c r="J124" i="24"/>
  <c r="J142" i="24"/>
  <c r="BK134" i="24"/>
  <c r="J119" i="24"/>
  <c r="BK952" i="2"/>
  <c r="BK948" i="2"/>
  <c r="BK944" i="2"/>
  <c r="BK912" i="2"/>
  <c r="J900" i="2"/>
  <c r="BK894" i="2"/>
  <c r="J881" i="2"/>
  <c r="BK869" i="2"/>
  <c r="BK863" i="2"/>
  <c r="BK836" i="2"/>
  <c r="BK815" i="2"/>
  <c r="J782" i="2"/>
  <c r="J757" i="2"/>
  <c r="BK734" i="2"/>
  <c r="BK713" i="2"/>
  <c r="BK679" i="2"/>
  <c r="BK670" i="2"/>
  <c r="J631" i="2"/>
  <c r="BK600" i="2"/>
  <c r="BK568" i="2"/>
  <c r="J527" i="2"/>
  <c r="J500" i="2"/>
  <c r="J417" i="2"/>
  <c r="J388" i="2"/>
  <c r="J360" i="2"/>
  <c r="J257" i="2"/>
  <c r="J201" i="2"/>
  <c r="BK143" i="2"/>
  <c r="AS101" i="1"/>
  <c r="BK901" i="2"/>
  <c r="BK890" i="2"/>
  <c r="BK886" i="2"/>
  <c r="J865" i="2"/>
  <c r="J838" i="2"/>
  <c r="BK821" i="2"/>
  <c r="BK802" i="2"/>
  <c r="J768" i="2"/>
  <c r="J753" i="2"/>
  <c r="BK726" i="2"/>
  <c r="J705" i="2"/>
  <c r="J696" i="2"/>
  <c r="J637" i="2"/>
  <c r="J619" i="2"/>
  <c r="J606" i="2"/>
  <c r="J507" i="2"/>
  <c r="BK451" i="2"/>
  <c r="J406" i="2"/>
  <c r="J392" i="2"/>
  <c r="BK311" i="2"/>
  <c r="BK266" i="2"/>
  <c r="BK259" i="2"/>
  <c r="BK201" i="2"/>
  <c r="BK149" i="2"/>
  <c r="J932" i="2"/>
  <c r="J899" i="2"/>
  <c r="J894" i="2"/>
  <c r="J890" i="2"/>
  <c r="J885" i="2"/>
  <c r="BK880" i="2"/>
  <c r="BK867" i="2"/>
  <c r="J843" i="2"/>
  <c r="J819" i="2"/>
  <c r="J784" i="2"/>
  <c r="BK753" i="2"/>
  <c r="J742" i="2"/>
  <c r="J721" i="2"/>
  <c r="BK685" i="2"/>
  <c r="BK664" i="2"/>
  <c r="J621" i="2"/>
  <c r="BK598" i="2"/>
  <c r="BK527" i="2"/>
  <c r="J490" i="2"/>
  <c r="BK439" i="2"/>
  <c r="J415" i="2"/>
  <c r="J367" i="2"/>
  <c r="BK326" i="2"/>
  <c r="BK306" i="2"/>
  <c r="BK251" i="2"/>
  <c r="J155" i="2"/>
  <c r="J141" i="2"/>
  <c r="BK925" i="2"/>
  <c r="J912" i="2"/>
  <c r="BK888" i="2"/>
  <c r="BK879" i="2"/>
  <c r="BK876" i="2"/>
  <c r="J852" i="2"/>
  <c r="BK835" i="2"/>
  <c r="J810" i="2"/>
  <c r="BK771" i="2"/>
  <c r="BK745" i="2"/>
  <c r="BK731" i="2"/>
  <c r="BK723" i="2"/>
  <c r="J709" i="2"/>
  <c r="J627" i="2"/>
  <c r="BK613" i="2"/>
  <c r="J568" i="2"/>
  <c r="J558" i="2"/>
  <c r="BK511" i="2"/>
  <c r="BK490" i="2"/>
  <c r="BK415" i="2"/>
  <c r="BK406" i="2"/>
  <c r="BK388" i="2"/>
  <c r="J376" i="2"/>
  <c r="J259" i="2"/>
  <c r="J225" i="2"/>
  <c r="J142" i="2"/>
  <c r="AS106" i="1"/>
  <c r="BK318" i="3"/>
  <c r="J310" i="3"/>
  <c r="BK298" i="3"/>
  <c r="J275" i="3"/>
  <c r="BK252" i="3"/>
  <c r="J231" i="3"/>
  <c r="BK198" i="3"/>
  <c r="BK168" i="3"/>
  <c r="J330" i="3"/>
  <c r="BK323" i="3"/>
  <c r="BK309" i="3"/>
  <c r="BK304" i="3"/>
  <c r="J299" i="3"/>
  <c r="BK278" i="3"/>
  <c r="BK262" i="3"/>
  <c r="J243" i="3"/>
  <c r="BK202" i="3"/>
  <c r="J168" i="3"/>
  <c r="J304" i="3"/>
  <c r="BK296" i="3"/>
  <c r="J277" i="3"/>
  <c r="J252" i="3"/>
  <c r="J238" i="3"/>
  <c r="J229" i="3"/>
  <c r="BK199" i="3"/>
  <c r="BK138" i="3"/>
  <c r="BK322" i="3"/>
  <c r="J316" i="3"/>
  <c r="BK308" i="3"/>
  <c r="J296" i="3"/>
  <c r="J268" i="3"/>
  <c r="BK259" i="3"/>
  <c r="BK245" i="3"/>
  <c r="J204" i="3"/>
  <c r="BK130" i="3"/>
  <c r="J588" i="4"/>
  <c r="J570" i="4"/>
  <c r="J550" i="4"/>
  <c r="BK524" i="4"/>
  <c r="J498" i="4"/>
  <c r="J464" i="4"/>
  <c r="BK432" i="4"/>
  <c r="BK408" i="4"/>
  <c r="BK375" i="4"/>
  <c r="BK349" i="4"/>
  <c r="J310" i="4"/>
  <c r="BK275" i="4"/>
  <c r="BK254" i="4"/>
  <c r="J218" i="4"/>
  <c r="BK184" i="4"/>
  <c r="J641" i="4"/>
  <c r="BK579" i="4"/>
  <c r="J545" i="4"/>
  <c r="J524" i="4"/>
  <c r="J494" i="4"/>
  <c r="BK461" i="4"/>
  <c r="J423" i="4"/>
  <c r="BK390" i="4"/>
  <c r="BK343" i="4"/>
  <c r="J305" i="4"/>
  <c r="J252" i="4"/>
  <c r="BK195" i="4"/>
  <c r="BK151" i="4"/>
  <c r="J651" i="4"/>
  <c r="J636" i="4"/>
  <c r="BK605" i="4"/>
  <c r="BK583" i="4"/>
  <c r="J540" i="4"/>
  <c r="BK500" i="4"/>
  <c r="BK455" i="4"/>
  <c r="J436" i="4"/>
  <c r="BK405" i="4"/>
  <c r="J382" i="4"/>
  <c r="BK368" i="4"/>
  <c r="J320" i="4"/>
  <c r="BK266" i="4"/>
  <c r="J195" i="4"/>
  <c r="BK636" i="4"/>
  <c r="BK593" i="4"/>
  <c r="BK550" i="4"/>
  <c r="J482" i="4"/>
  <c r="J432" i="4"/>
  <c r="BK398" i="4"/>
  <c r="J358" i="4"/>
  <c r="J332" i="4"/>
  <c r="J293" i="4"/>
  <c r="BK259" i="4"/>
  <c r="BK218" i="4"/>
  <c r="J184" i="4"/>
  <c r="J274" i="5"/>
  <c r="BK262" i="5"/>
  <c r="BK190" i="5"/>
  <c r="BK157" i="5"/>
  <c r="J270" i="5"/>
  <c r="BK211" i="5"/>
  <c r="J173" i="5"/>
  <c r="BK152" i="5"/>
  <c r="J135" i="5"/>
  <c r="BK245" i="5"/>
  <c r="J233" i="5"/>
  <c r="J213" i="5"/>
  <c r="J164" i="5"/>
  <c r="J245" i="5"/>
  <c r="J219" i="5"/>
  <c r="J195" i="5"/>
  <c r="J166" i="5"/>
  <c r="BK187" i="6"/>
  <c r="BK156" i="6"/>
  <c r="BK136" i="6"/>
  <c r="J130" i="6"/>
  <c r="BK162" i="6"/>
  <c r="BK152" i="6"/>
  <c r="J138" i="6"/>
  <c r="BK192" i="6"/>
  <c r="J158" i="6"/>
  <c r="BK143" i="6"/>
  <c r="BK132" i="6"/>
  <c r="BK537" i="7"/>
  <c r="BK525" i="7"/>
  <c r="BK476" i="7"/>
  <c r="BK464" i="7"/>
  <c r="J421" i="7"/>
  <c r="BK323" i="7"/>
  <c r="J313" i="7"/>
  <c r="J308" i="7"/>
  <c r="J152" i="7"/>
  <c r="BK546" i="7"/>
  <c r="J537" i="7"/>
  <c r="BK531" i="7"/>
  <c r="BK517" i="7"/>
  <c r="J505" i="7"/>
  <c r="BK535" i="7"/>
  <c r="BK520" i="7"/>
  <c r="BK510" i="7"/>
  <c r="BK504" i="7"/>
  <c r="J500" i="7"/>
  <c r="J496" i="7"/>
  <c r="J493" i="7"/>
  <c r="J489" i="7"/>
  <c r="BK481" i="7"/>
  <c r="J476" i="7"/>
  <c r="BK462" i="7"/>
  <c r="BK435" i="7"/>
  <c r="J428" i="7"/>
  <c r="J417" i="7"/>
  <c r="BK402" i="7"/>
  <c r="J163" i="7"/>
  <c r="BK204" i="8"/>
  <c r="J192" i="8"/>
  <c r="BK179" i="8"/>
  <c r="J167" i="8"/>
  <c r="J233" i="8"/>
  <c r="BK209" i="8"/>
  <c r="BK164" i="8"/>
  <c r="J144" i="8"/>
  <c r="J228" i="8"/>
  <c r="J204" i="8"/>
  <c r="J179" i="8"/>
  <c r="BK167" i="8"/>
  <c r="J132" i="8"/>
  <c r="BK233" i="8"/>
  <c r="J223" i="8"/>
  <c r="J156" i="8"/>
  <c r="BK133" i="8"/>
  <c r="BK126" i="9"/>
  <c r="J131" i="9"/>
  <c r="BK139" i="9"/>
  <c r="J142" i="9"/>
  <c r="BK131" i="9"/>
  <c r="BK318" i="10"/>
  <c r="J265" i="10"/>
  <c r="BK249" i="10"/>
  <c r="J201" i="10"/>
  <c r="J149" i="10"/>
  <c r="J329" i="10"/>
  <c r="J307" i="10"/>
  <c r="J295" i="10"/>
  <c r="BK255" i="10"/>
  <c r="BK220" i="10"/>
  <c r="BK187" i="10"/>
  <c r="J339" i="10"/>
  <c r="BK292" i="10"/>
  <c r="BK265" i="10"/>
  <c r="J249" i="10"/>
  <c r="J203" i="10"/>
  <c r="BK171" i="10"/>
  <c r="BK343" i="10"/>
  <c r="BK312" i="10"/>
  <c r="BK295" i="10"/>
  <c r="BK273" i="10"/>
  <c r="BK191" i="10"/>
  <c r="BK157" i="10"/>
  <c r="J279" i="11"/>
  <c r="J265" i="11"/>
  <c r="BK254" i="11"/>
  <c r="J238" i="11"/>
  <c r="J225" i="11"/>
  <c r="J206" i="11"/>
  <c r="BK197" i="11"/>
  <c r="BK141" i="11"/>
  <c r="BK268" i="11"/>
  <c r="J264" i="11"/>
  <c r="J241" i="11"/>
  <c r="BK206" i="11"/>
  <c r="BK194" i="11"/>
  <c r="BK146" i="11"/>
  <c r="J134" i="11"/>
  <c r="J278" i="11"/>
  <c r="J268" i="11"/>
  <c r="J254" i="11"/>
  <c r="BK235" i="11"/>
  <c r="J216" i="11"/>
  <c r="BK148" i="11"/>
  <c r="J232" i="11"/>
  <c r="J201" i="11"/>
  <c r="J188" i="11"/>
  <c r="J135" i="12"/>
  <c r="J129" i="12"/>
  <c r="J126" i="12"/>
  <c r="J130" i="12"/>
  <c r="J267" i="13"/>
  <c r="BK259" i="13"/>
  <c r="BK244" i="13"/>
  <c r="BK230" i="13"/>
  <c r="BK208" i="13"/>
  <c r="J197" i="13"/>
  <c r="J147" i="13"/>
  <c r="J130" i="13"/>
  <c r="J276" i="13"/>
  <c r="BK264" i="13"/>
  <c r="BK251" i="13"/>
  <c r="BK232" i="13"/>
  <c r="BK268" i="13"/>
  <c r="J263" i="13"/>
  <c r="J256" i="13"/>
  <c r="BK235" i="13"/>
  <c r="BK218" i="13"/>
  <c r="BK197" i="13"/>
  <c r="J140" i="13"/>
  <c r="BK272" i="13"/>
  <c r="J244" i="13"/>
  <c r="BK219" i="13"/>
  <c r="J201" i="13"/>
  <c r="BK147" i="13"/>
  <c r="J133" i="13"/>
  <c r="J133" i="14"/>
  <c r="J135" i="14"/>
  <c r="J134" i="14"/>
  <c r="BK133" i="14"/>
  <c r="BK296" i="15"/>
  <c r="J283" i="15"/>
  <c r="J277" i="15"/>
  <c r="BK272" i="15"/>
  <c r="J268" i="15"/>
  <c r="BK263" i="15"/>
  <c r="BK258" i="15"/>
  <c r="BK253" i="15"/>
  <c r="BK248" i="15"/>
  <c r="BK236" i="15"/>
  <c r="BK219" i="15"/>
  <c r="J204" i="15"/>
  <c r="J177" i="15"/>
  <c r="J151" i="15"/>
  <c r="BK137" i="15"/>
  <c r="J302" i="15"/>
  <c r="BK294" i="15"/>
  <c r="J289" i="15"/>
  <c r="BK279" i="15"/>
  <c r="BK275" i="15"/>
  <c r="J267" i="15"/>
  <c r="BK261" i="15"/>
  <c r="BK256" i="15"/>
  <c r="J251" i="15"/>
  <c r="J238" i="15"/>
  <c r="J227" i="15"/>
  <c r="BK218" i="15"/>
  <c r="J205" i="15"/>
  <c r="J174" i="15"/>
  <c r="J164" i="15"/>
  <c r="J293" i="15"/>
  <c r="J287" i="15"/>
  <c r="BK280" i="15"/>
  <c r="J273" i="15"/>
  <c r="BK267" i="15"/>
  <c r="J258" i="15"/>
  <c r="J249" i="15"/>
  <c r="J246" i="15"/>
  <c r="J219" i="15"/>
  <c r="BK193" i="15"/>
  <c r="BK181" i="15"/>
  <c r="BK147" i="15"/>
  <c r="J181" i="15"/>
  <c r="BK170" i="15"/>
  <c r="J144" i="15"/>
  <c r="BK133" i="16"/>
  <c r="BK136" i="16"/>
  <c r="BK126" i="16"/>
  <c r="BK129" i="16"/>
  <c r="J311" i="17"/>
  <c r="BK301" i="17"/>
  <c r="BK294" i="17"/>
  <c r="BK285" i="17"/>
  <c r="BK275" i="17"/>
  <c r="J264" i="17"/>
  <c r="BK249" i="17"/>
  <c r="J230" i="17"/>
  <c r="BK201" i="17"/>
  <c r="J146" i="17"/>
  <c r="BK131" i="17"/>
  <c r="BK315" i="17"/>
  <c r="J307" i="17"/>
  <c r="J294" i="17"/>
  <c r="J289" i="17"/>
  <c r="BK282" i="17"/>
  <c r="J277" i="17"/>
  <c r="J272" i="17"/>
  <c r="BK267" i="17"/>
  <c r="BK262" i="17"/>
  <c r="J238" i="17"/>
  <c r="BK219" i="17"/>
  <c r="J206" i="17"/>
  <c r="BK141" i="17"/>
  <c r="BK307" i="17"/>
  <c r="BK293" i="17"/>
  <c r="BK289" i="17"/>
  <c r="BK268" i="17"/>
  <c r="BK257" i="17"/>
  <c r="J244" i="17"/>
  <c r="BK228" i="17"/>
  <c r="BK206" i="17"/>
  <c r="BK190" i="17"/>
  <c r="BK146" i="17"/>
  <c r="J313" i="17"/>
  <c r="BK302" i="17"/>
  <c r="J298" i="17"/>
  <c r="J282" i="17"/>
  <c r="BK277" i="17"/>
  <c r="BK266" i="17"/>
  <c r="BK250" i="17"/>
  <c r="J219" i="17"/>
  <c r="J190" i="17"/>
  <c r="J144" i="17"/>
  <c r="J132" i="18"/>
  <c r="BK133" i="18"/>
  <c r="J126" i="18"/>
  <c r="J242" i="19"/>
  <c r="J235" i="19"/>
  <c r="J224" i="19"/>
  <c r="BK204" i="19"/>
  <c r="BK179" i="19"/>
  <c r="BK146" i="19"/>
  <c r="BK242" i="19"/>
  <c r="BK231" i="19"/>
  <c r="BK218" i="19"/>
  <c r="BK201" i="19"/>
  <c r="J179" i="19"/>
  <c r="BK160" i="19"/>
  <c r="BK247" i="19"/>
  <c r="BK235" i="19"/>
  <c r="J218" i="19"/>
  <c r="J201" i="19"/>
  <c r="J175" i="19"/>
  <c r="BK162" i="19"/>
  <c r="BK228" i="19"/>
  <c r="J226" i="19"/>
  <c r="J211" i="19"/>
  <c r="J196" i="19"/>
  <c r="J172" i="19"/>
  <c r="J158" i="19"/>
  <c r="BK131" i="19"/>
  <c r="BK126" i="20"/>
  <c r="J130" i="20"/>
  <c r="J126" i="20"/>
  <c r="BK191" i="21"/>
  <c r="J183" i="21"/>
  <c r="BK177" i="21"/>
  <c r="J170" i="21"/>
  <c r="BK158" i="21"/>
  <c r="J145" i="21"/>
  <c r="BK133" i="21"/>
  <c r="BK193" i="21"/>
  <c r="J189" i="21"/>
  <c r="BK172" i="21"/>
  <c r="BK161" i="21"/>
  <c r="J154" i="21"/>
  <c r="BK150" i="21"/>
  <c r="BK146" i="21"/>
  <c r="J139" i="21"/>
  <c r="J142" i="21"/>
  <c r="J131" i="21"/>
  <c r="BK192" i="21"/>
  <c r="BK183" i="21"/>
  <c r="BK175" i="21"/>
  <c r="BK168" i="21"/>
  <c r="J159" i="21"/>
  <c r="J147" i="21"/>
  <c r="J136" i="21"/>
  <c r="J133" i="21"/>
  <c r="J293" i="22"/>
  <c r="J284" i="22"/>
  <c r="J280" i="22"/>
  <c r="BK275" i="22"/>
  <c r="BK269" i="22"/>
  <c r="BK265" i="22"/>
  <c r="BK256" i="22"/>
  <c r="J249" i="22"/>
  <c r="J241" i="22"/>
  <c r="BK236" i="22"/>
  <c r="BK230" i="22"/>
  <c r="J219" i="22"/>
  <c r="J214" i="22"/>
  <c r="BK205" i="22"/>
  <c r="J195" i="22"/>
  <c r="BK179" i="22"/>
  <c r="J171" i="22"/>
  <c r="BK164" i="22"/>
  <c r="J160" i="22"/>
  <c r="BK156" i="22"/>
  <c r="BK149" i="22"/>
  <c r="J142" i="22"/>
  <c r="BK133" i="22"/>
  <c r="J289" i="22"/>
  <c r="J281" i="22"/>
  <c r="J275" i="22"/>
  <c r="J270" i="22"/>
  <c r="BK264" i="22"/>
  <c r="J256" i="22"/>
  <c r="BK235" i="22"/>
  <c r="BK231" i="22"/>
  <c r="J221" i="22"/>
  <c r="BK215" i="22"/>
  <c r="BK210" i="22"/>
  <c r="BK202" i="22"/>
  <c r="BK199" i="22"/>
  <c r="BK192" i="22"/>
  <c r="J190" i="22"/>
  <c r="J188" i="22"/>
  <c r="J185" i="22"/>
  <c r="BK181" i="22"/>
  <c r="BK175" i="22"/>
  <c r="J165" i="22"/>
  <c r="J161" i="22"/>
  <c r="J156" i="22"/>
  <c r="J149" i="22"/>
  <c r="BK143" i="22"/>
  <c r="J136" i="22"/>
  <c r="BK293" i="22"/>
  <c r="BK280" i="22"/>
  <c r="BK276" i="22"/>
  <c r="BK268" i="22"/>
  <c r="BK253" i="22"/>
  <c r="J244" i="22"/>
  <c r="J240" i="22"/>
  <c r="J234" i="22"/>
  <c r="J229" i="22"/>
  <c r="J223" i="22"/>
  <c r="BK212" i="22"/>
  <c r="BK206" i="22"/>
  <c r="J200" i="22"/>
  <c r="BK195" i="22"/>
  <c r="BK153" i="23"/>
  <c r="J140" i="23"/>
  <c r="J133" i="23"/>
  <c r="J128" i="23"/>
  <c r="BK152" i="23"/>
  <c r="J144" i="23"/>
  <c r="BK133" i="23"/>
  <c r="J127" i="23"/>
  <c r="BK150" i="23"/>
  <c r="BK144" i="23"/>
  <c r="BK136" i="23"/>
  <c r="J125" i="23"/>
  <c r="BK142" i="24"/>
  <c r="J127" i="24"/>
  <c r="J146" i="24"/>
  <c r="BK131" i="24"/>
  <c r="J141" i="24"/>
  <c r="J131" i="24"/>
  <c r="BK950" i="2"/>
  <c r="J948" i="2"/>
  <c r="J942" i="2"/>
  <c r="J904" i="2"/>
  <c r="BK898" i="2"/>
  <c r="J893" i="2"/>
  <c r="BK883" i="2"/>
  <c r="J871" i="2"/>
  <c r="BK862" i="2"/>
  <c r="BK852" i="2"/>
  <c r="J817" i="2"/>
  <c r="BK786" i="2"/>
  <c r="BK768" i="2"/>
  <c r="BK749" i="2"/>
  <c r="J725" i="2"/>
  <c r="BK694" i="2"/>
  <c r="J675" i="2"/>
  <c r="J632" i="2"/>
  <c r="BK602" i="2"/>
  <c r="J594" i="2"/>
  <c r="BK522" i="2"/>
  <c r="J492" i="2"/>
  <c r="BK414" i="2"/>
  <c r="J378" i="2"/>
  <c r="BK355" i="2"/>
  <c r="BK308" i="2"/>
  <c r="J235" i="2"/>
  <c r="J149" i="2"/>
  <c r="AS109" i="1"/>
  <c r="BK900" i="2"/>
  <c r="J895" i="2"/>
  <c r="J888" i="2"/>
  <c r="J878" i="2"/>
  <c r="J844" i="2"/>
  <c r="J835" i="2"/>
  <c r="BK819" i="2"/>
  <c r="J812" i="2"/>
  <c r="BK784" i="2"/>
  <c r="J747" i="2"/>
  <c r="BK709" i="2"/>
  <c r="J703" i="2"/>
  <c r="J676" i="2"/>
  <c r="J636" i="2"/>
  <c r="J602" i="2"/>
  <c r="BK560" i="2"/>
  <c r="BK558" i="2"/>
  <c r="J548" i="2"/>
  <c r="BK546" i="2"/>
  <c r="J522" i="2"/>
  <c r="BK520" i="2"/>
  <c r="BK509" i="2"/>
  <c r="BK468" i="2"/>
  <c r="BK408" i="2"/>
  <c r="BK382" i="2"/>
  <c r="J313" i="2"/>
  <c r="BK298" i="2"/>
  <c r="BK257" i="2"/>
  <c r="BK199" i="2"/>
  <c r="BK141" i="2"/>
  <c r="J925" i="2"/>
  <c r="BK897" i="2"/>
  <c r="J891" i="2"/>
  <c r="BK889" i="2"/>
  <c r="J884" i="2"/>
  <c r="BK874" i="2"/>
  <c r="J857" i="2"/>
  <c r="J831" i="2"/>
  <c r="J815" i="2"/>
  <c r="BK782" i="2"/>
  <c r="J751" i="2"/>
  <c r="BK733" i="2"/>
  <c r="BK703" i="2"/>
  <c r="J670" i="2"/>
  <c r="BK636" i="2"/>
  <c r="BK606" i="2"/>
  <c r="J562" i="2"/>
  <c r="J514" i="2"/>
  <c r="BK469" i="2"/>
  <c r="J431" i="2"/>
  <c r="J414" i="2"/>
  <c r="J363" i="2"/>
  <c r="BK313" i="2"/>
  <c r="BK300" i="2"/>
  <c r="BK247" i="2"/>
  <c r="BK225" i="2"/>
  <c r="J944" i="2"/>
  <c r="J922" i="2"/>
  <c r="J910" i="2"/>
  <c r="BK885" i="2"/>
  <c r="J880" i="2"/>
  <c r="BK872" i="2"/>
  <c r="BK844" i="2"/>
  <c r="J821" i="2"/>
  <c r="J802" i="2"/>
  <c r="BK747" i="2"/>
  <c r="J734" i="2"/>
  <c r="BK725" i="2"/>
  <c r="J713" i="2"/>
  <c r="J647" i="2"/>
  <c r="J598" i="2"/>
  <c r="BK562" i="2"/>
  <c r="BK514" i="2"/>
  <c r="BK487" i="2"/>
  <c r="J413" i="2"/>
  <c r="J395" i="2"/>
  <c r="J382" i="2"/>
  <c r="J355" i="2"/>
  <c r="BK262" i="2"/>
  <c r="J227" i="2"/>
  <c r="BK145" i="2"/>
  <c r="AS121" i="1"/>
  <c r="J328" i="3"/>
  <c r="J324" i="3"/>
  <c r="J323" i="3"/>
  <c r="J320" i="3"/>
  <c r="BK316" i="3"/>
  <c r="BK299" i="3"/>
  <c r="BK283" i="3"/>
  <c r="J263" i="3"/>
  <c r="BK243" i="3"/>
  <c r="J202" i="3"/>
  <c r="J190" i="3"/>
  <c r="BK328" i="3"/>
  <c r="BK314" i="3"/>
  <c r="J307" i="3"/>
  <c r="BK303" i="3"/>
  <c r="BK295" i="3"/>
  <c r="BK275" i="3"/>
  <c r="J260" i="3"/>
  <c r="BK242" i="3"/>
  <c r="J207" i="3"/>
  <c r="J138" i="3"/>
  <c r="J303" i="3"/>
  <c r="BK300" i="3"/>
  <c r="J283" i="3"/>
  <c r="J255" i="3"/>
  <c r="J245" i="3"/>
  <c r="BK231" i="3"/>
  <c r="BK207" i="3"/>
  <c r="BK189" i="3"/>
  <c r="BK330" i="3"/>
  <c r="J321" i="3"/>
  <c r="J314" i="3"/>
  <c r="J309" i="3"/>
  <c r="J278" i="3"/>
  <c r="BK263" i="3"/>
  <c r="J257" i="3"/>
  <c r="J240" i="3"/>
  <c r="J199" i="3"/>
  <c r="BK622" i="4"/>
  <c r="BK565" i="4"/>
  <c r="J552" i="4"/>
  <c r="J538" i="4"/>
  <c r="BK509" i="4"/>
  <c r="J474" i="4"/>
  <c r="J449" i="4"/>
  <c r="J405" i="4"/>
  <c r="J371" i="4"/>
  <c r="BK354" i="4"/>
  <c r="J315" i="4"/>
  <c r="J283" i="4"/>
  <c r="J273" i="4"/>
  <c r="BK252" i="4"/>
  <c r="BK206" i="4"/>
  <c r="BK148" i="4"/>
  <c r="J605" i="4"/>
  <c r="J556" i="4"/>
  <c r="J500" i="4"/>
  <c r="BK474" i="4"/>
  <c r="BK428" i="4"/>
  <c r="BK413" i="4"/>
  <c r="J364" i="4"/>
  <c r="BK310" i="4"/>
  <c r="BK273" i="4"/>
  <c r="BK250" i="4"/>
  <c r="BK189" i="4"/>
  <c r="J137" i="4"/>
  <c r="J644" i="4"/>
  <c r="J618" i="4"/>
  <c r="J595" i="4"/>
  <c r="J573" i="4"/>
  <c r="J509" i="4"/>
  <c r="J451" i="4"/>
  <c r="BK423" i="4"/>
  <c r="BK401" i="4"/>
  <c r="BK378" i="4"/>
  <c r="J360" i="4"/>
  <c r="BK325" i="4"/>
  <c r="J245" i="4"/>
  <c r="BK211" i="4"/>
  <c r="J165" i="4"/>
  <c r="J597" i="4"/>
  <c r="BK588" i="4"/>
  <c r="J533" i="4"/>
  <c r="BK451" i="4"/>
  <c r="J401" i="4"/>
  <c r="BK364" i="4"/>
  <c r="BK347" i="4"/>
  <c r="J275" i="4"/>
  <c r="J250" i="4"/>
  <c r="BK216" i="4"/>
  <c r="BK176" i="4"/>
  <c r="J240" i="5"/>
  <c r="BK228" i="5"/>
  <c r="J189" i="5"/>
  <c r="BK129" i="5"/>
  <c r="J255" i="5"/>
  <c r="J209" i="5"/>
  <c r="J168" i="5"/>
  <c r="J152" i="5"/>
  <c r="J129" i="5"/>
  <c r="BK240" i="5"/>
  <c r="J224" i="5"/>
  <c r="BK195" i="5"/>
  <c r="J157" i="5"/>
  <c r="J251" i="5"/>
  <c r="BK213" i="5"/>
  <c r="BK189" i="5"/>
  <c r="J192" i="6"/>
  <c r="J172" i="6"/>
  <c r="J157" i="6"/>
  <c r="BK138" i="6"/>
  <c r="J132" i="6"/>
  <c r="BK165" i="6"/>
  <c r="J154" i="6"/>
  <c r="BK148" i="6"/>
  <c r="BK130" i="6"/>
  <c r="BK172" i="6"/>
  <c r="J156" i="6"/>
  <c r="J136" i="6"/>
  <c r="J128" i="6"/>
  <c r="BK533" i="7"/>
  <c r="J478" i="7"/>
  <c r="BK474" i="7"/>
  <c r="BK460" i="7"/>
  <c r="J408" i="7"/>
  <c r="BK318" i="7"/>
  <c r="BK309" i="7"/>
  <c r="J155" i="7"/>
  <c r="J137" i="7"/>
  <c r="J544" i="7"/>
  <c r="J536" i="7"/>
  <c r="J529" i="7"/>
  <c r="BK515" i="7"/>
  <c r="J504" i="7"/>
  <c r="BK492" i="7"/>
  <c r="J486" i="7"/>
  <c r="BK478" i="7"/>
  <c r="J452" i="7"/>
  <c r="BK431" i="7"/>
  <c r="BK414" i="7"/>
  <c r="J405" i="7"/>
  <c r="BK400" i="7"/>
  <c r="J325" i="7"/>
  <c r="J300" i="7"/>
  <c r="J161" i="7"/>
  <c r="BK151" i="7"/>
  <c r="BK540" i="7"/>
  <c r="J522" i="7"/>
  <c r="BK512" i="7"/>
  <c r="BK505" i="7"/>
  <c r="BK500" i="7"/>
  <c r="J498" i="7"/>
  <c r="BK493" i="7"/>
  <c r="J491" i="7"/>
  <c r="BK484" i="7"/>
  <c r="BK480" i="7"/>
  <c r="J460" i="7"/>
  <c r="BK450" i="7"/>
  <c r="J435" i="7"/>
  <c r="BK429" i="7"/>
  <c r="BK426" i="7"/>
  <c r="BK421" i="7"/>
  <c r="J400" i="7"/>
  <c r="BK392" i="7"/>
  <c r="J333" i="7"/>
  <c r="J323" i="7"/>
  <c r="BK313" i="7"/>
  <c r="BK165" i="7"/>
  <c r="J144" i="7"/>
  <c r="BK534" i="7"/>
  <c r="BK522" i="7"/>
  <c r="J515" i="7"/>
  <c r="J508" i="7"/>
  <c r="BK503" i="7"/>
  <c r="BK499" i="7"/>
  <c r="J495" i="7"/>
  <c r="J490" i="7"/>
  <c r="BK486" i="7"/>
  <c r="BK477" i="7"/>
  <c r="J469" i="7"/>
  <c r="BK437" i="7"/>
  <c r="J426" i="7"/>
  <c r="J409" i="7"/>
  <c r="J387" i="7"/>
  <c r="J298" i="7"/>
  <c r="BK132" i="7"/>
  <c r="BK228" i="8"/>
  <c r="BK220" i="8"/>
  <c r="J209" i="8"/>
  <c r="BK194" i="8"/>
  <c r="J184" i="8"/>
  <c r="BK175" i="8"/>
  <c r="J163" i="8"/>
  <c r="BK140" i="8"/>
  <c r="J235" i="8"/>
  <c r="BK223" i="8"/>
  <c r="J194" i="8"/>
  <c r="BK184" i="8"/>
  <c r="BK156" i="8"/>
  <c r="BK231" i="8"/>
  <c r="J196" i="8"/>
  <c r="BK178" i="8"/>
  <c r="J164" i="8"/>
  <c r="BK129" i="8"/>
  <c r="J231" i="8"/>
  <c r="J220" i="8"/>
  <c r="J140" i="8"/>
  <c r="BK136" i="9"/>
  <c r="BK138" i="9"/>
  <c r="BK142" i="9"/>
  <c r="J136" i="9"/>
  <c r="BK140" i="9"/>
  <c r="BK323" i="10"/>
  <c r="BK277" i="10"/>
  <c r="BK259" i="10"/>
  <c r="BK244" i="10"/>
  <c r="J209" i="10"/>
  <c r="BK194" i="10"/>
  <c r="BK131" i="10"/>
  <c r="J323" i="10"/>
  <c r="J304" i="10"/>
  <c r="J292" i="10"/>
  <c r="J244" i="10"/>
  <c r="J191" i="10"/>
  <c r="J154" i="10"/>
  <c r="J284" i="10"/>
  <c r="J259" i="10"/>
  <c r="BK217" i="10"/>
  <c r="BK201" i="10"/>
  <c r="J157" i="10"/>
  <c r="J343" i="10"/>
  <c r="J318" i="10"/>
  <c r="J287" i="10"/>
  <c r="BK242" i="10"/>
  <c r="J214" i="10"/>
  <c r="J187" i="10"/>
  <c r="BK149" i="10"/>
  <c r="BK278" i="11"/>
  <c r="BK264" i="11"/>
  <c r="J251" i="11"/>
  <c r="J235" i="11"/>
  <c r="BK227" i="11"/>
  <c r="J208" i="11"/>
  <c r="J198" i="11"/>
  <c r="J148" i="11"/>
  <c r="BK272" i="11"/>
  <c r="BK263" i="11"/>
  <c r="J243" i="11"/>
  <c r="J227" i="11"/>
  <c r="J203" i="11"/>
  <c r="BK188" i="11"/>
  <c r="BK138" i="11"/>
  <c r="BK279" i="11"/>
  <c r="BK269" i="11"/>
  <c r="J256" i="11"/>
  <c r="BK241" i="11"/>
  <c r="BK229" i="11"/>
  <c r="J138" i="11"/>
  <c r="BK285" i="11"/>
  <c r="BK277" i="11"/>
  <c r="BK270" i="11"/>
  <c r="BK248" i="11"/>
  <c r="BK210" i="11"/>
  <c r="BK193" i="11"/>
  <c r="BK134" i="11"/>
  <c r="BK133" i="12"/>
  <c r="BK130" i="12"/>
  <c r="BK129" i="12"/>
  <c r="BK134" i="12"/>
  <c r="BK270" i="13"/>
  <c r="BK261" i="13"/>
  <c r="BK249" i="13"/>
  <c r="BK243" i="13"/>
  <c r="BK227" i="13"/>
  <c r="BK216" i="13"/>
  <c r="J198" i="13"/>
  <c r="J193" i="13"/>
  <c r="J137" i="13"/>
  <c r="BK276" i="13"/>
  <c r="J270" i="13"/>
  <c r="BK263" i="13"/>
  <c r="BK246" i="13"/>
  <c r="BK229" i="13"/>
  <c r="J265" i="13"/>
  <c r="BK258" i="13"/>
  <c r="BK238" i="13"/>
  <c r="J219" i="13"/>
  <c r="BK203" i="13"/>
  <c r="J188" i="13"/>
  <c r="BK137" i="13"/>
  <c r="J262" i="13"/>
  <c r="J235" i="13"/>
  <c r="J216" i="13"/>
  <c r="J203" i="13"/>
  <c r="BK193" i="13"/>
  <c r="BK140" i="13"/>
  <c r="J137" i="14"/>
  <c r="BK137" i="14"/>
  <c r="BK129" i="14"/>
  <c r="BK134" i="14"/>
  <c r="BK286" i="15"/>
  <c r="J280" i="15"/>
  <c r="BK274" i="15"/>
  <c r="BK270" i="15"/>
  <c r="J265" i="15"/>
  <c r="J259" i="15"/>
  <c r="J254" i="15"/>
  <c r="BK250" i="15"/>
  <c r="J239" i="15"/>
  <c r="BK228" i="15"/>
  <c r="BK205" i="15"/>
  <c r="BK186" i="15"/>
  <c r="BK174" i="15"/>
  <c r="J147" i="15"/>
  <c r="J284" i="15"/>
  <c r="J274" i="15"/>
  <c r="J269" i="15"/>
  <c r="J263" i="15"/>
  <c r="J257" i="15"/>
  <c r="BK252" i="15"/>
  <c r="BK246" i="15"/>
  <c r="J216" i="15"/>
  <c r="BK204" i="15"/>
  <c r="J173" i="15"/>
  <c r="J296" i="15"/>
  <c r="BK289" i="15"/>
  <c r="J285" i="15"/>
  <c r="BK278" i="15"/>
  <c r="BK268" i="15"/>
  <c r="J261" i="15"/>
  <c r="J250" i="15"/>
  <c r="BK242" i="15"/>
  <c r="J230" i="15"/>
  <c r="BK216" i="15"/>
  <c r="BK191" i="15"/>
  <c r="BK164" i="15"/>
  <c r="BK189" i="15"/>
  <c r="J162" i="15"/>
  <c r="BK141" i="15"/>
  <c r="J129" i="16"/>
  <c r="J135" i="16"/>
  <c r="J136" i="16"/>
  <c r="J126" i="16"/>
  <c r="J302" i="17"/>
  <c r="BK295" i="17"/>
  <c r="J286" i="17"/>
  <c r="J281" i="17"/>
  <c r="BK270" i="17"/>
  <c r="J252" i="17"/>
  <c r="BK238" i="17"/>
  <c r="J221" i="17"/>
  <c r="BK196" i="17"/>
  <c r="BK144" i="17"/>
  <c r="J299" i="17"/>
  <c r="BK288" i="17"/>
  <c r="BK281" i="17"/>
  <c r="J278" i="17"/>
  <c r="BK273" i="17"/>
  <c r="J268" i="17"/>
  <c r="J263" i="17"/>
  <c r="J247" i="17"/>
  <c r="J235" i="17"/>
  <c r="J213" i="17"/>
  <c r="J200" i="17"/>
  <c r="J138" i="17"/>
  <c r="BK311" i="17"/>
  <c r="BK296" i="17"/>
  <c r="J285" i="17"/>
  <c r="BK278" i="17"/>
  <c r="J270" i="17"/>
  <c r="BK259" i="17"/>
  <c r="BK247" i="17"/>
  <c r="BK230" i="17"/>
  <c r="BK211" i="17"/>
  <c r="BK197" i="17"/>
  <c r="J184" i="17"/>
  <c r="J141" i="17"/>
  <c r="J310" i="17"/>
  <c r="J304" i="17"/>
  <c r="BK299" i="17"/>
  <c r="BK286" i="17"/>
  <c r="BK272" i="17"/>
  <c r="J262" i="17"/>
  <c r="J255" i="17"/>
  <c r="BK233" i="17"/>
  <c r="J209" i="17"/>
  <c r="BK182" i="17"/>
  <c r="J133" i="18"/>
  <c r="BK126" i="18"/>
  <c r="BK132" i="18"/>
  <c r="J247" i="19"/>
  <c r="BK238" i="19"/>
  <c r="BK232" i="19"/>
  <c r="J221" i="19"/>
  <c r="BK185" i="19"/>
  <c r="J167" i="19"/>
  <c r="J143" i="19"/>
  <c r="J237" i="19"/>
  <c r="J227" i="19"/>
  <c r="BK209" i="19"/>
  <c r="BK196" i="19"/>
  <c r="BK166" i="19"/>
  <c r="J150" i="19"/>
  <c r="J240" i="19"/>
  <c r="BK233" i="19"/>
  <c r="BK229" i="19"/>
  <c r="BK211" i="19"/>
  <c r="BK187" i="19"/>
  <c r="J166" i="19"/>
  <c r="J138" i="19"/>
  <c r="BK227" i="19"/>
  <c r="J216" i="19"/>
  <c r="J207" i="19"/>
  <c r="J185" i="19"/>
  <c r="BK167" i="19"/>
  <c r="J146" i="19"/>
  <c r="J128" i="20"/>
  <c r="BK128" i="20"/>
  <c r="BK179" i="21"/>
  <c r="J175" i="21"/>
  <c r="BK164" i="21"/>
  <c r="BK156" i="21"/>
  <c r="J141" i="21"/>
  <c r="BK134" i="21"/>
  <c r="J130" i="21"/>
  <c r="BK187" i="21"/>
  <c r="BK174" i="21"/>
  <c r="BK163" i="21"/>
  <c r="J155" i="21"/>
  <c r="BK137" i="21"/>
  <c r="J135" i="21"/>
  <c r="BK188" i="21"/>
  <c r="J187" i="21"/>
  <c r="BK185" i="21"/>
  <c r="J181" i="21"/>
  <c r="J180" i="21"/>
  <c r="J179" i="21"/>
  <c r="J178" i="21"/>
  <c r="J177" i="21"/>
  <c r="J174" i="21"/>
  <c r="J173" i="21"/>
  <c r="J172" i="21"/>
  <c r="J171" i="21"/>
  <c r="J169" i="21"/>
  <c r="BK167" i="21"/>
  <c r="J165" i="21"/>
  <c r="J163" i="21"/>
  <c r="J161" i="21"/>
  <c r="BK160" i="21"/>
  <c r="J156" i="21"/>
  <c r="BK155" i="21"/>
  <c r="BK154" i="21"/>
  <c r="J153" i="21"/>
  <c r="BK151" i="21"/>
  <c r="BK148" i="21"/>
  <c r="BK145" i="21"/>
  <c r="BK136" i="21"/>
  <c r="J176" i="21"/>
  <c r="BK165" i="21"/>
  <c r="BK153" i="21"/>
  <c r="BK144" i="21"/>
  <c r="BK135" i="21"/>
  <c r="BK297" i="22"/>
  <c r="J285" i="22"/>
  <c r="BK277" i="22"/>
  <c r="J273" i="22"/>
  <c r="BK267" i="22"/>
  <c r="BK260" i="22"/>
  <c r="J253" i="22"/>
  <c r="BK244" i="22"/>
  <c r="J239" i="22"/>
  <c r="BK233" i="22"/>
  <c r="J226" i="22"/>
  <c r="BK218" i="22"/>
  <c r="BK213" i="22"/>
  <c r="BK203" i="22"/>
  <c r="J199" i="22"/>
  <c r="J192" i="22"/>
  <c r="J173" i="22"/>
  <c r="BK165" i="22"/>
  <c r="BK161" i="22"/>
  <c r="J158" i="22"/>
  <c r="J150" i="22"/>
  <c r="J143" i="22"/>
  <c r="BK136" i="22"/>
  <c r="J295" i="22"/>
  <c r="J283" i="22"/>
  <c r="BK279" i="22"/>
  <c r="BK273" i="22"/>
  <c r="J267" i="22"/>
  <c r="BK255" i="22"/>
  <c r="BK237" i="22"/>
  <c r="BK228" i="22"/>
  <c r="BK219" i="22"/>
  <c r="BK214" i="22"/>
  <c r="BK209" i="22"/>
  <c r="BK200" i="22"/>
  <c r="BK194" i="22"/>
  <c r="BK190" i="22"/>
  <c r="J189" i="22"/>
  <c r="J187" i="22"/>
  <c r="BK183" i="22"/>
  <c r="J179" i="22"/>
  <c r="BK171" i="22"/>
  <c r="J163" i="22"/>
  <c r="J159" i="22"/>
  <c r="J152" i="22"/>
  <c r="BK145" i="22"/>
  <c r="J138" i="22"/>
  <c r="BK295" i="22"/>
  <c r="BK284" i="22"/>
  <c r="J277" i="22"/>
  <c r="J269" i="22"/>
  <c r="J260" i="22"/>
  <c r="BK249" i="22"/>
  <c r="J242" i="22"/>
  <c r="BK239" i="22"/>
  <c r="J231" i="22"/>
  <c r="BK226" i="22"/>
  <c r="J217" i="22"/>
  <c r="J209" i="22"/>
  <c r="J205" i="22"/>
  <c r="J198" i="22"/>
  <c r="BK193" i="22"/>
  <c r="BK145" i="23"/>
  <c r="J139" i="23"/>
  <c r="BK131" i="23"/>
  <c r="BK127" i="23"/>
  <c r="J150" i="23"/>
  <c r="BK143" i="23"/>
  <c r="J137" i="23"/>
  <c r="BK154" i="23"/>
  <c r="J147" i="23"/>
  <c r="BK139" i="23"/>
  <c r="J131" i="23"/>
  <c r="BK146" i="24"/>
  <c r="BK137" i="24"/>
  <c r="J149" i="24"/>
  <c r="BK127" i="24"/>
  <c r="BK149" i="24"/>
  <c r="J138" i="24"/>
  <c r="BK130" i="24"/>
  <c r="J952" i="2"/>
  <c r="BK946" i="2"/>
  <c r="BK936" i="2"/>
  <c r="BK902" i="2"/>
  <c r="BK899" i="2"/>
  <c r="BK895" i="2"/>
  <c r="BK891" i="2"/>
  <c r="J879" i="2"/>
  <c r="BK865" i="2"/>
  <c r="J855" i="2"/>
  <c r="BK826" i="2"/>
  <c r="J808" i="2"/>
  <c r="J771" i="2"/>
  <c r="J755" i="2"/>
  <c r="J731" i="2"/>
  <c r="BK701" i="2"/>
  <c r="BK676" i="2"/>
  <c r="J640" i="2"/>
  <c r="BK621" i="2"/>
  <c r="J596" i="2"/>
  <c r="BK548" i="2"/>
  <c r="BK507" i="2"/>
  <c r="J469" i="2"/>
  <c r="BK395" i="2"/>
  <c r="BK363" i="2"/>
  <c r="J326" i="2"/>
  <c r="BK227" i="2"/>
  <c r="J158" i="2"/>
  <c r="AS115" i="1"/>
  <c r="BK904" i="2"/>
  <c r="BK896" i="2"/>
  <c r="BK887" i="2"/>
  <c r="J872" i="2"/>
  <c r="BK843" i="2"/>
  <c r="J833" i="2"/>
  <c r="BK817" i="2"/>
  <c r="J786" i="2"/>
  <c r="BK780" i="2"/>
  <c r="BK742" i="2"/>
  <c r="BK721" i="2"/>
  <c r="BK699" i="2"/>
  <c r="BK647" i="2"/>
  <c r="BK627" i="2"/>
  <c r="BK604" i="2"/>
  <c r="BK488" i="2"/>
  <c r="BK421" i="2"/>
  <c r="J404" i="2"/>
  <c r="J359" i="2"/>
  <c r="J306" i="2"/>
  <c r="J262" i="2"/>
  <c r="J239" i="2"/>
  <c r="BK155" i="2"/>
  <c r="AS95" i="1"/>
  <c r="BK893" i="2"/>
  <c r="J887" i="2"/>
  <c r="J883" i="2"/>
  <c r="J869" i="2"/>
  <c r="J862" i="2"/>
  <c r="BK833" i="2"/>
  <c r="BK812" i="2"/>
  <c r="J780" i="2"/>
  <c r="BK740" i="2"/>
  <c r="BK719" i="2"/>
  <c r="J688" i="2"/>
  <c r="J658" i="2"/>
  <c r="J611" i="2"/>
  <c r="BK596" i="2"/>
  <c r="BK492" i="2"/>
  <c r="J451" i="2"/>
  <c r="BK417" i="2"/>
  <c r="BK390" i="2"/>
  <c r="BK359" i="2"/>
  <c r="J308" i="2"/>
  <c r="J298" i="2"/>
  <c r="BK239" i="2"/>
  <c r="J145" i="2"/>
  <c r="J936" i="2"/>
  <c r="J916" i="2"/>
  <c r="J902" i="2"/>
  <c r="J882" i="2"/>
  <c r="J874" i="2"/>
  <c r="J850" i="2"/>
  <c r="J826" i="2"/>
  <c r="BK808" i="2"/>
  <c r="BK751" i="2"/>
  <c r="J740" i="2"/>
  <c r="J726" i="2"/>
  <c r="J719" i="2"/>
  <c r="BK711" i="2"/>
  <c r="BK631" i="2"/>
  <c r="J600" i="2"/>
  <c r="J560" i="2"/>
  <c r="J491" i="2"/>
  <c r="J439" i="2"/>
  <c r="J408" i="2"/>
  <c r="BK392" i="2"/>
  <c r="BK378" i="2"/>
  <c r="J311" i="2"/>
  <c r="J247" i="2"/>
  <c r="J143" i="2"/>
  <c r="AS118" i="1"/>
  <c r="J322" i="3"/>
  <c r="BK313" i="3"/>
  <c r="J306" i="3"/>
  <c r="J280" i="3"/>
  <c r="J259" i="3"/>
  <c r="J242" i="3"/>
  <c r="BK204" i="3"/>
  <c r="BK194" i="3"/>
  <c r="J130" i="3"/>
  <c r="BK326" i="3"/>
  <c r="BK310" i="3"/>
  <c r="J305" i="3"/>
  <c r="J300" i="3"/>
  <c r="J286" i="3"/>
  <c r="J266" i="3"/>
  <c r="BK255" i="3"/>
  <c r="BK209" i="3"/>
  <c r="BK190" i="3"/>
  <c r="BK307" i="3"/>
  <c r="BK301" i="3"/>
  <c r="BK280" i="3"/>
  <c r="J253" i="3"/>
  <c r="BK240" i="3"/>
  <c r="BK211" i="3"/>
  <c r="J198" i="3"/>
  <c r="BK166" i="3"/>
  <c r="J326" i="3"/>
  <c r="J318" i="3"/>
  <c r="J312" i="3"/>
  <c r="J298" i="3"/>
  <c r="BK277" i="3"/>
  <c r="J262" i="3"/>
  <c r="BK253" i="3"/>
  <c r="BK229" i="3"/>
  <c r="J166" i="3"/>
  <c r="J614" i="4"/>
  <c r="BK573" i="4"/>
  <c r="BK556" i="4"/>
  <c r="BK540" i="4"/>
  <c r="BK513" i="4"/>
  <c r="BK490" i="4"/>
  <c r="J461" i="4"/>
  <c r="J420" i="4"/>
  <c r="J385" i="4"/>
  <c r="BK358" i="4"/>
  <c r="J343" i="4"/>
  <c r="BK293" i="4"/>
  <c r="BK256" i="4"/>
  <c r="BK241" i="4"/>
  <c r="J211" i="4"/>
  <c r="J151" i="4"/>
  <c r="J631" i="4"/>
  <c r="J565" i="4"/>
  <c r="BK527" i="4"/>
  <c r="BK498" i="4"/>
  <c r="J469" i="4"/>
  <c r="BK436" i="4"/>
  <c r="J398" i="4"/>
  <c r="J325" i="4"/>
  <c r="J298" i="4"/>
  <c r="J254" i="4"/>
  <c r="J213" i="4"/>
  <c r="BK165" i="4"/>
  <c r="BK651" i="4"/>
  <c r="BK641" i="4"/>
  <c r="BK614" i="4"/>
  <c r="J593" i="4"/>
  <c r="BK561" i="4"/>
  <c r="J518" i="4"/>
  <c r="BK469" i="4"/>
  <c r="BK449" i="4"/>
  <c r="BK420" i="4"/>
  <c r="J390" i="4"/>
  <c r="J375" i="4"/>
  <c r="J349" i="4"/>
  <c r="J269" i="4"/>
  <c r="J216" i="4"/>
  <c r="J176" i="4"/>
  <c r="BK631" i="4"/>
  <c r="BK590" i="4"/>
  <c r="BK538" i="4"/>
  <c r="BK464" i="4"/>
  <c r="J413" i="4"/>
  <c r="BK360" i="4"/>
  <c r="BK320" i="4"/>
  <c r="BK283" i="4"/>
  <c r="J256" i="4"/>
  <c r="J206" i="4"/>
  <c r="J170" i="4"/>
  <c r="BK272" i="5"/>
  <c r="J260" i="5"/>
  <c r="J199" i="5"/>
  <c r="BK164" i="5"/>
  <c r="J272" i="5"/>
  <c r="J216" i="5"/>
  <c r="J182" i="5"/>
  <c r="BK159" i="5"/>
  <c r="BK260" i="5"/>
  <c r="J235" i="5"/>
  <c r="BK219" i="5"/>
  <c r="BK182" i="5"/>
  <c r="J141" i="5"/>
  <c r="BK233" i="5"/>
  <c r="BK216" i="5"/>
  <c r="BK199" i="5"/>
  <c r="BK173" i="5"/>
  <c r="BK190" i="6"/>
  <c r="J165" i="6"/>
  <c r="J152" i="6"/>
  <c r="BK134" i="6"/>
  <c r="J187" i="6"/>
  <c r="BK157" i="6"/>
  <c r="J150" i="6"/>
  <c r="J133" i="6"/>
  <c r="J188" i="6"/>
  <c r="BK160" i="6"/>
  <c r="J148" i="6"/>
  <c r="J541" i="7"/>
  <c r="J535" i="7"/>
  <c r="BK482" i="7"/>
  <c r="J475" i="7"/>
  <c r="BK469" i="7"/>
  <c r="BK452" i="7"/>
  <c r="J392" i="7"/>
  <c r="BK312" i="7"/>
  <c r="BK158" i="7"/>
  <c r="BK144" i="7"/>
  <c r="BK544" i="7"/>
  <c r="J538" i="7"/>
  <c r="J533" i="7"/>
  <c r="BK518" i="7"/>
  <c r="J506" i="7"/>
  <c r="BK494" i="7"/>
  <c r="J488" i="7"/>
  <c r="BK479" i="7"/>
  <c r="BK455" i="7"/>
  <c r="J440" i="7"/>
  <c r="BK417" i="7"/>
  <c r="BK408" i="7"/>
  <c r="J402" i="7"/>
  <c r="J391" i="7"/>
  <c r="J312" i="7"/>
  <c r="BK298" i="7"/>
  <c r="BK152" i="7"/>
  <c r="BK137" i="7"/>
  <c r="J531" i="7"/>
  <c r="J520" i="7"/>
  <c r="J510" i="7"/>
  <c r="BK507" i="7"/>
  <c r="J502" i="7"/>
  <c r="J497" i="7"/>
  <c r="J492" i="7"/>
  <c r="BK487" i="7"/>
  <c r="J481" i="7"/>
  <c r="BK472" i="7"/>
  <c r="BK457" i="7"/>
  <c r="J437" i="7"/>
  <c r="BK387" i="7"/>
  <c r="BK316" i="7"/>
  <c r="BK300" i="7"/>
  <c r="J151" i="7"/>
  <c r="BK536" i="7"/>
  <c r="J527" i="7"/>
  <c r="J517" i="7"/>
  <c r="J512" i="7"/>
  <c r="BK506" i="7"/>
  <c r="BK501" i="7"/>
  <c r="BK497" i="7"/>
  <c r="J494" i="7"/>
  <c r="BK488" i="7"/>
  <c r="J479" i="7"/>
  <c r="J474" i="7"/>
  <c r="J457" i="7"/>
  <c r="J431" i="7"/>
  <c r="BK423" i="7"/>
  <c r="BK405" i="7"/>
  <c r="J316" i="7"/>
  <c r="BK155" i="7"/>
  <c r="J213" i="8"/>
  <c r="J175" i="8"/>
  <c r="BK136" i="8"/>
  <c r="BK235" i="8"/>
  <c r="J214" i="8"/>
  <c r="BK144" i="8"/>
  <c r="BK132" i="8"/>
  <c r="J135" i="9"/>
  <c r="J134" i="9"/>
  <c r="J140" i="9"/>
  <c r="J139" i="9"/>
  <c r="BK320" i="10"/>
  <c r="J273" i="10"/>
  <c r="J255" i="10"/>
  <c r="BK238" i="10"/>
  <c r="BK214" i="10"/>
  <c r="J162" i="10"/>
  <c r="BK339" i="10"/>
  <c r="J320" i="10"/>
  <c r="J299" i="10"/>
  <c r="BK284" i="10"/>
  <c r="J242" i="10"/>
  <c r="J189" i="10"/>
  <c r="J327" i="10"/>
  <c r="J280" i="10"/>
  <c r="BK262" i="10"/>
  <c r="BK227" i="10"/>
  <c r="J199" i="10"/>
  <c r="BK154" i="10"/>
  <c r="J333" i="10"/>
  <c r="BK307" i="10"/>
  <c r="BK280" i="10"/>
  <c r="J220" i="10"/>
  <c r="BK189" i="10"/>
  <c r="BK162" i="10"/>
  <c r="BK273" i="11"/>
  <c r="J263" i="11"/>
  <c r="J249" i="11"/>
  <c r="BK232" i="11"/>
  <c r="BK219" i="11"/>
  <c r="BK203" i="11"/>
  <c r="BK144" i="11"/>
  <c r="J273" i="11"/>
  <c r="BK265" i="11"/>
  <c r="BK246" i="11"/>
  <c r="BK230" i="11"/>
  <c r="BK216" i="11"/>
  <c r="J197" i="11"/>
  <c r="J141" i="11"/>
  <c r="J282" i="11"/>
  <c r="J270" i="11"/>
  <c r="BK261" i="11"/>
  <c r="J248" i="11"/>
  <c r="J230" i="11"/>
  <c r="BK201" i="11"/>
  <c r="BK131" i="11"/>
  <c r="BK282" i="11"/>
  <c r="J272" i="11"/>
  <c r="J266" i="11"/>
  <c r="BK225" i="11"/>
  <c r="BK208" i="11"/>
  <c r="J190" i="11"/>
  <c r="BK137" i="12"/>
  <c r="BK135" i="12"/>
  <c r="BK126" i="12"/>
  <c r="J137" i="12"/>
  <c r="J273" i="13"/>
  <c r="BK265" i="13"/>
  <c r="J251" i="13"/>
  <c r="J238" i="13"/>
  <c r="J225" i="13"/>
  <c r="BK206" i="13"/>
  <c r="J194" i="13"/>
  <c r="BK145" i="13"/>
  <c r="BK256" i="13"/>
  <c r="J230" i="13"/>
  <c r="BK267" i="13"/>
  <c r="BK262" i="13"/>
  <c r="J249" i="13"/>
  <c r="J229" i="13"/>
  <c r="J206" i="13"/>
  <c r="BK194" i="13"/>
  <c r="J145" i="13"/>
  <c r="BK279" i="13"/>
  <c r="J259" i="13"/>
  <c r="J227" i="13"/>
  <c r="J210" i="13"/>
  <c r="BK198" i="13"/>
  <c r="J143" i="13"/>
  <c r="BK130" i="13"/>
  <c r="J129" i="14"/>
  <c r="BK131" i="14"/>
  <c r="BK126" i="14"/>
  <c r="J131" i="14"/>
  <c r="J288" i="15"/>
  <c r="J282" i="15"/>
  <c r="J275" i="15"/>
  <c r="J271" i="15"/>
  <c r="BK266" i="15"/>
  <c r="BK262" i="15"/>
  <c r="BK257" i="15"/>
  <c r="J252" i="15"/>
  <c r="J242" i="15"/>
  <c r="BK238" i="15"/>
  <c r="BK224" i="15"/>
  <c r="J191" i="15"/>
  <c r="BK180" i="15"/>
  <c r="BK162" i="15"/>
  <c r="J149" i="15"/>
  <c r="BK131" i="15"/>
  <c r="BK299" i="15"/>
  <c r="BK291" i="15"/>
  <c r="BK285" i="15"/>
  <c r="BK277" i="15"/>
  <c r="J272" i="15"/>
  <c r="J266" i="15"/>
  <c r="BK259" i="15"/>
  <c r="J253" i="15"/>
  <c r="BK240" i="15"/>
  <c r="J228" i="15"/>
  <c r="J221" i="15"/>
  <c r="J214" i="15"/>
  <c r="J189" i="15"/>
  <c r="J299" i="15"/>
  <c r="J291" i="15"/>
  <c r="J286" i="15"/>
  <c r="J279" i="15"/>
  <c r="BK271" i="15"/>
  <c r="BK265" i="15"/>
  <c r="J260" i="15"/>
  <c r="BK255" i="15"/>
  <c r="J236" i="15"/>
  <c r="BK227" i="15"/>
  <c r="BK214" i="15"/>
  <c r="J186" i="15"/>
  <c r="J180" i="15"/>
  <c r="J131" i="15"/>
  <c r="BK171" i="15"/>
  <c r="BK149" i="15"/>
  <c r="J137" i="16"/>
  <c r="BK137" i="16"/>
  <c r="BK132" i="16"/>
  <c r="BK135" i="16"/>
  <c r="BK310" i="17"/>
  <c r="BK298" i="17"/>
  <c r="J293" i="17"/>
  <c r="J284" i="17"/>
  <c r="BK274" i="17"/>
  <c r="J269" i="17"/>
  <c r="J250" i="17"/>
  <c r="BK235" i="17"/>
  <c r="J204" i="17"/>
  <c r="BK148" i="17"/>
  <c r="J318" i="17"/>
  <c r="J309" i="17"/>
  <c r="BK297" i="17"/>
  <c r="BK290" i="17"/>
  <c r="BK283" i="17"/>
  <c r="J279" i="17"/>
  <c r="J275" i="17"/>
  <c r="BK269" i="17"/>
  <c r="BK264" i="17"/>
  <c r="J257" i="17"/>
  <c r="BK241" i="17"/>
  <c r="J232" i="17"/>
  <c r="J211" i="17"/>
  <c r="J197" i="17"/>
  <c r="J312" i="17"/>
  <c r="J297" i="17"/>
  <c r="BK292" i="17"/>
  <c r="BK284" i="17"/>
  <c r="J271" i="17"/>
  <c r="J266" i="17"/>
  <c r="J249" i="17"/>
  <c r="J233" i="17"/>
  <c r="BK221" i="17"/>
  <c r="BK200" i="17"/>
  <c r="J196" i="17"/>
  <c r="J182" i="17"/>
  <c r="J131" i="17"/>
  <c r="BK305" i="17"/>
  <c r="J295" i="17"/>
  <c r="BK280" i="17"/>
  <c r="J274" i="17"/>
  <c r="BK263" i="17"/>
  <c r="J259" i="17"/>
  <c r="BK232" i="17"/>
  <c r="J201" i="17"/>
  <c r="BK138" i="17"/>
  <c r="BK131" i="18"/>
  <c r="J135" i="18"/>
  <c r="J129" i="18"/>
  <c r="BK240" i="19"/>
  <c r="J233" i="19"/>
  <c r="BK226" i="19"/>
  <c r="J194" i="19"/>
  <c r="BK175" i="19"/>
  <c r="BK150" i="19"/>
  <c r="J131" i="19"/>
  <c r="J229" i="19"/>
  <c r="BK214" i="19"/>
  <c r="J199" i="19"/>
  <c r="BK194" i="19"/>
  <c r="J163" i="19"/>
  <c r="BK148" i="19"/>
  <c r="J238" i="19"/>
  <c r="BK230" i="19"/>
  <c r="BK216" i="19"/>
  <c r="BK199" i="19"/>
  <c r="BK172" i="19"/>
  <c r="BK143" i="19"/>
  <c r="J230" i="19"/>
  <c r="J225" i="19"/>
  <c r="J209" i="19"/>
  <c r="BK188" i="19"/>
  <c r="J177" i="19"/>
  <c r="J160" i="19"/>
  <c r="J134" i="19"/>
  <c r="BK130" i="20"/>
  <c r="J132" i="20"/>
  <c r="J125" i="20"/>
  <c r="BK189" i="21"/>
  <c r="BK182" i="21"/>
  <c r="BK176" i="21"/>
  <c r="J167" i="21"/>
  <c r="BK157" i="21"/>
  <c r="BK143" i="21"/>
  <c r="J137" i="21"/>
  <c r="BK131" i="21"/>
  <c r="J190" i="21"/>
  <c r="BK178" i="21"/>
  <c r="J168" i="21"/>
  <c r="J157" i="21"/>
  <c r="J151" i="21"/>
  <c r="J148" i="21"/>
  <c r="J143" i="21"/>
  <c r="J146" i="21"/>
  <c r="BK139" i="21"/>
  <c r="J193" i="21"/>
  <c r="BK190" i="21"/>
  <c r="BK180" i="21"/>
  <c r="BK170" i="21"/>
  <c r="J164" i="21"/>
  <c r="J150" i="21"/>
  <c r="BK142" i="21"/>
  <c r="J134" i="21"/>
  <c r="J298" i="22"/>
  <c r="BK289" i="22"/>
  <c r="BK281" i="22"/>
  <c r="J276" i="22"/>
  <c r="J271" i="22"/>
  <c r="BK266" i="22"/>
  <c r="J258" i="22"/>
  <c r="BK251" i="22"/>
  <c r="BK242" i="22"/>
  <c r="J237" i="22"/>
  <c r="BK232" i="22"/>
  <c r="J228" i="22"/>
  <c r="BK221" i="22"/>
  <c r="J215" i="22"/>
  <c r="BK208" i="22"/>
  <c r="J201" i="22"/>
  <c r="J194" i="22"/>
  <c r="J177" i="22"/>
  <c r="BK169" i="22"/>
  <c r="BK163" i="22"/>
  <c r="BK159" i="22"/>
  <c r="BK152" i="22"/>
  <c r="J145" i="22"/>
  <c r="BK138" i="22"/>
  <c r="J297" i="22"/>
  <c r="J287" i="22"/>
  <c r="BK278" i="22"/>
  <c r="J272" i="22"/>
  <c r="J266" i="22"/>
  <c r="BK258" i="22"/>
  <c r="BK243" i="22"/>
  <c r="J232" i="22"/>
  <c r="BK225" i="22"/>
  <c r="J216" i="22"/>
  <c r="BK211" i="22"/>
  <c r="J207" i="22"/>
  <c r="BK198" i="22"/>
  <c r="BK191" i="22"/>
  <c r="BK189" i="22"/>
  <c r="BK187" i="22"/>
  <c r="J183" i="22"/>
  <c r="BK177" i="22"/>
  <c r="J169" i="22"/>
  <c r="J164" i="22"/>
  <c r="BK160" i="22"/>
  <c r="BK154" i="22"/>
  <c r="BK147" i="22"/>
  <c r="BK142" i="22"/>
  <c r="J133" i="22"/>
  <c r="BK285" i="22"/>
  <c r="J279" i="22"/>
  <c r="BK272" i="22"/>
  <c r="J265" i="22"/>
  <c r="J247" i="22"/>
  <c r="J243" i="22"/>
  <c r="J236" i="22"/>
  <c r="J230" i="22"/>
  <c r="J225" i="22"/>
  <c r="J213" i="22"/>
  <c r="J208" i="22"/>
  <c r="J203" i="22"/>
  <c r="J197" i="22"/>
  <c r="J154" i="23"/>
  <c r="J143" i="23"/>
  <c r="J138" i="23"/>
  <c r="J130" i="23"/>
  <c r="BK125" i="23"/>
  <c r="J148" i="23"/>
  <c r="BK140" i="23"/>
  <c r="BK129" i="23"/>
  <c r="J152" i="23"/>
  <c r="J145" i="23"/>
  <c r="BK137" i="23"/>
  <c r="BK145" i="24"/>
  <c r="J130" i="24"/>
  <c r="J134" i="24"/>
  <c r="BK119" i="24"/>
  <c r="J145" i="24"/>
  <c r="J137" i="24"/>
  <c r="BK124" i="24"/>
  <c r="T542" i="7" l="1"/>
  <c r="R140" i="2"/>
  <c r="BK366" i="2"/>
  <c r="J366" i="2"/>
  <c r="J101" i="2" s="1"/>
  <c r="BK420" i="2"/>
  <c r="J420" i="2"/>
  <c r="J102" i="2"/>
  <c r="BK508" i="2"/>
  <c r="J508" i="2"/>
  <c r="J103" i="2"/>
  <c r="T513" i="2"/>
  <c r="T687" i="2"/>
  <c r="BK744" i="2"/>
  <c r="BK816" i="2"/>
  <c r="J816" i="2"/>
  <c r="J109" i="2" s="1"/>
  <c r="BK864" i="2"/>
  <c r="J864" i="2"/>
  <c r="J110" i="2"/>
  <c r="BK870" i="2"/>
  <c r="J870" i="2"/>
  <c r="J111" i="2"/>
  <c r="T870" i="2"/>
  <c r="R873" i="2"/>
  <c r="R877" i="2"/>
  <c r="R903" i="2"/>
  <c r="P935" i="2"/>
  <c r="R949" i="2"/>
  <c r="BK129" i="3"/>
  <c r="BK251" i="3"/>
  <c r="J251" i="3"/>
  <c r="J101" i="3" s="1"/>
  <c r="BK270" i="3"/>
  <c r="J270" i="3" s="1"/>
  <c r="J102" i="3"/>
  <c r="T285" i="3"/>
  <c r="P325" i="3"/>
  <c r="BK136" i="4"/>
  <c r="J136" i="4"/>
  <c r="J100" i="4" s="1"/>
  <c r="BK331" i="4"/>
  <c r="J331" i="4"/>
  <c r="J101" i="4"/>
  <c r="BK363" i="4"/>
  <c r="J363" i="4"/>
  <c r="J102" i="4"/>
  <c r="BK404" i="4"/>
  <c r="J404" i="4" s="1"/>
  <c r="J103" i="4" s="1"/>
  <c r="P404" i="4"/>
  <c r="R427" i="4"/>
  <c r="T481" i="4"/>
  <c r="P537" i="4"/>
  <c r="P578" i="4"/>
  <c r="R613" i="4"/>
  <c r="T635" i="4"/>
  <c r="T634" i="4"/>
  <c r="T128" i="5"/>
  <c r="P172" i="5"/>
  <c r="P198" i="5"/>
  <c r="BK250" i="5"/>
  <c r="J250" i="5"/>
  <c r="J103" i="5"/>
  <c r="BK269" i="5"/>
  <c r="J269" i="5"/>
  <c r="J104" i="5"/>
  <c r="T127" i="6"/>
  <c r="P137" i="6"/>
  <c r="T161" i="6"/>
  <c r="T131" i="7"/>
  <c r="P416" i="7"/>
  <c r="BK422" i="7"/>
  <c r="J422" i="7"/>
  <c r="J102" i="7"/>
  <c r="P422" i="7"/>
  <c r="T422" i="7"/>
  <c r="R439" i="7"/>
  <c r="P539" i="7"/>
  <c r="BK128" i="8"/>
  <c r="J128" i="8" s="1"/>
  <c r="J100" i="8" s="1"/>
  <c r="R222" i="8"/>
  <c r="T227" i="8"/>
  <c r="T127" i="8" s="1"/>
  <c r="T126" i="8" s="1"/>
  <c r="BK130" i="9"/>
  <c r="J130" i="9"/>
  <c r="J101" i="9"/>
  <c r="BK130" i="10"/>
  <c r="J130" i="10" s="1"/>
  <c r="J100" i="10" s="1"/>
  <c r="T226" i="10"/>
  <c r="R258" i="10"/>
  <c r="P298" i="10"/>
  <c r="R317" i="10"/>
  <c r="R338" i="10"/>
  <c r="R130" i="11"/>
  <c r="P237" i="11"/>
  <c r="P242" i="11"/>
  <c r="BK250" i="11"/>
  <c r="J250" i="11"/>
  <c r="J103" i="11" s="1"/>
  <c r="BK128" i="12"/>
  <c r="J128" i="12"/>
  <c r="J101" i="12"/>
  <c r="R129" i="13"/>
  <c r="R237" i="13"/>
  <c r="P245" i="13"/>
  <c r="P128" i="14"/>
  <c r="P124" i="14" s="1"/>
  <c r="P123" i="14" s="1"/>
  <c r="AU111" i="1" s="1"/>
  <c r="P130" i="15"/>
  <c r="R226" i="15"/>
  <c r="BK229" i="15"/>
  <c r="J229" i="15"/>
  <c r="J102" i="15"/>
  <c r="R241" i="15"/>
  <c r="BK128" i="16"/>
  <c r="J128" i="16"/>
  <c r="J101" i="16"/>
  <c r="BK130" i="17"/>
  <c r="J130" i="17"/>
  <c r="J100" i="17"/>
  <c r="BK240" i="17"/>
  <c r="J240" i="17" s="1"/>
  <c r="J101" i="17" s="1"/>
  <c r="BK243" i="17"/>
  <c r="J243" i="17"/>
  <c r="J102" i="17" s="1"/>
  <c r="T251" i="17"/>
  <c r="R128" i="18"/>
  <c r="R124" i="18"/>
  <c r="R123" i="18" s="1"/>
  <c r="R130" i="19"/>
  <c r="BK206" i="19"/>
  <c r="J206" i="19"/>
  <c r="J101" i="19" s="1"/>
  <c r="BK210" i="19"/>
  <c r="J210" i="19"/>
  <c r="J102" i="19"/>
  <c r="BK217" i="19"/>
  <c r="J217" i="19"/>
  <c r="J103" i="19"/>
  <c r="R244" i="19"/>
  <c r="R243" i="19" s="1"/>
  <c r="BK124" i="20"/>
  <c r="J124" i="20"/>
  <c r="J100" i="20"/>
  <c r="R129" i="21"/>
  <c r="R138" i="21"/>
  <c r="R162" i="21"/>
  <c r="P166" i="21"/>
  <c r="BK186" i="21"/>
  <c r="J186" i="21"/>
  <c r="J105" i="21"/>
  <c r="BK135" i="22"/>
  <c r="J135" i="22" s="1"/>
  <c r="J101" i="22" s="1"/>
  <c r="T139" i="22"/>
  <c r="R204" i="22"/>
  <c r="T246" i="22"/>
  <c r="P257" i="22"/>
  <c r="P262" i="22"/>
  <c r="P286" i="22"/>
  <c r="P291" i="22"/>
  <c r="T124" i="23"/>
  <c r="T135" i="23"/>
  <c r="BK149" i="23"/>
  <c r="J149" i="23" s="1"/>
  <c r="J102" i="23" s="1"/>
  <c r="BK118" i="24"/>
  <c r="BK117" i="24"/>
  <c r="J117" i="24" s="1"/>
  <c r="BK140" i="2"/>
  <c r="J140" i="2"/>
  <c r="J100" i="2"/>
  <c r="P366" i="2"/>
  <c r="T420" i="2"/>
  <c r="T508" i="2"/>
  <c r="P513" i="2"/>
  <c r="R687" i="2"/>
  <c r="R744" i="2"/>
  <c r="R816" i="2"/>
  <c r="P864" i="2"/>
  <c r="R870" i="2"/>
  <c r="BK877" i="2"/>
  <c r="J877" i="2" s="1"/>
  <c r="J113" i="2" s="1"/>
  <c r="BK903" i="2"/>
  <c r="J903" i="2"/>
  <c r="J114" i="2" s="1"/>
  <c r="R935" i="2"/>
  <c r="P949" i="2"/>
  <c r="R129" i="3"/>
  <c r="R251" i="3"/>
  <c r="P270" i="3"/>
  <c r="P285" i="3"/>
  <c r="R325" i="3"/>
  <c r="R136" i="4"/>
  <c r="R331" i="4"/>
  <c r="R363" i="4"/>
  <c r="T404" i="4"/>
  <c r="P427" i="4"/>
  <c r="P481" i="4"/>
  <c r="R537" i="4"/>
  <c r="R578" i="4"/>
  <c r="BK613" i="4"/>
  <c r="J613" i="4"/>
  <c r="J109" i="4" s="1"/>
  <c r="P635" i="4"/>
  <c r="P634" i="4"/>
  <c r="R128" i="5"/>
  <c r="R172" i="5"/>
  <c r="R198" i="5"/>
  <c r="P250" i="5"/>
  <c r="P269" i="5"/>
  <c r="P127" i="6"/>
  <c r="R137" i="6"/>
  <c r="BK161" i="6"/>
  <c r="J161" i="6"/>
  <c r="J102" i="6" s="1"/>
  <c r="P131" i="7"/>
  <c r="R128" i="8"/>
  <c r="R127" i="8"/>
  <c r="R126" i="8" s="1"/>
  <c r="P222" i="8"/>
  <c r="R227" i="8"/>
  <c r="R130" i="9"/>
  <c r="R124" i="9" s="1"/>
  <c r="R123" i="9" s="1"/>
  <c r="T130" i="10"/>
  <c r="R226" i="10"/>
  <c r="P258" i="10"/>
  <c r="R298" i="10"/>
  <c r="P317" i="10"/>
  <c r="P338" i="10"/>
  <c r="BK130" i="11"/>
  <c r="J130" i="11"/>
  <c r="J100" i="11"/>
  <c r="BK237" i="11"/>
  <c r="J237" i="11" s="1"/>
  <c r="J101" i="11" s="1"/>
  <c r="BK242" i="11"/>
  <c r="J242" i="11"/>
  <c r="J102" i="11" s="1"/>
  <c r="P250" i="11"/>
  <c r="T128" i="12"/>
  <c r="T124" i="12"/>
  <c r="T123" i="12" s="1"/>
  <c r="T129" i="13"/>
  <c r="T237" i="13"/>
  <c r="R245" i="13"/>
  <c r="T128" i="14"/>
  <c r="T124" i="14"/>
  <c r="T123" i="14" s="1"/>
  <c r="BK130" i="15"/>
  <c r="J130" i="15" s="1"/>
  <c r="J100" i="15" s="1"/>
  <c r="P226" i="15"/>
  <c r="T229" i="15"/>
  <c r="P241" i="15"/>
  <c r="P128" i="16"/>
  <c r="P124" i="16" s="1"/>
  <c r="P123" i="16" s="1"/>
  <c r="AU114" i="1" s="1"/>
  <c r="P130" i="17"/>
  <c r="P240" i="17"/>
  <c r="R243" i="17"/>
  <c r="BK251" i="17"/>
  <c r="J251" i="17"/>
  <c r="J103" i="17" s="1"/>
  <c r="T128" i="18"/>
  <c r="T124" i="18" s="1"/>
  <c r="T123" i="18" s="1"/>
  <c r="T130" i="19"/>
  <c r="T206" i="19"/>
  <c r="P210" i="19"/>
  <c r="P217" i="19"/>
  <c r="BK244" i="19"/>
  <c r="J244" i="19"/>
  <c r="J106" i="19" s="1"/>
  <c r="R124" i="20"/>
  <c r="R123" i="20" s="1"/>
  <c r="R122" i="20" s="1"/>
  <c r="T129" i="21"/>
  <c r="P138" i="21"/>
  <c r="P162" i="21"/>
  <c r="T166" i="21"/>
  <c r="T186" i="21"/>
  <c r="T135" i="22"/>
  <c r="P139" i="22"/>
  <c r="BK204" i="22"/>
  <c r="J204" i="22" s="1"/>
  <c r="J103" i="22" s="1"/>
  <c r="BK246" i="22"/>
  <c r="J246" i="22"/>
  <c r="J104" i="22" s="1"/>
  <c r="BK257" i="22"/>
  <c r="J257" i="22" s="1"/>
  <c r="J105" i="22" s="1"/>
  <c r="BK262" i="22"/>
  <c r="J262" i="22"/>
  <c r="J106" i="22" s="1"/>
  <c r="BK286" i="22"/>
  <c r="J286" i="22" s="1"/>
  <c r="J107" i="22"/>
  <c r="BK291" i="22"/>
  <c r="J291" i="22"/>
  <c r="J108" i="22" s="1"/>
  <c r="R124" i="23"/>
  <c r="R135" i="23"/>
  <c r="R146" i="23"/>
  <c r="R149" i="23"/>
  <c r="R118" i="24"/>
  <c r="R117" i="24" s="1"/>
  <c r="P140" i="2"/>
  <c r="P139" i="2" s="1"/>
  <c r="R366" i="2"/>
  <c r="P420" i="2"/>
  <c r="P508" i="2"/>
  <c r="BK513" i="2"/>
  <c r="J513" i="2"/>
  <c r="J104" i="2" s="1"/>
  <c r="P687" i="2"/>
  <c r="T744" i="2"/>
  <c r="P816" i="2"/>
  <c r="T864" i="2"/>
  <c r="BK873" i="2"/>
  <c r="J873" i="2"/>
  <c r="J112" i="2"/>
  <c r="T873" i="2"/>
  <c r="P877" i="2"/>
  <c r="P903" i="2"/>
  <c r="BK935" i="2"/>
  <c r="J935" i="2" s="1"/>
  <c r="J115" i="2" s="1"/>
  <c r="BK949" i="2"/>
  <c r="J949" i="2"/>
  <c r="J116" i="2" s="1"/>
  <c r="T129" i="3"/>
  <c r="T251" i="3"/>
  <c r="R270" i="3"/>
  <c r="BK285" i="3"/>
  <c r="J285" i="3"/>
  <c r="J103" i="3"/>
  <c r="T325" i="3"/>
  <c r="T136" i="4"/>
  <c r="T331" i="4"/>
  <c r="T363" i="4"/>
  <c r="R404" i="4"/>
  <c r="T427" i="4"/>
  <c r="R481" i="4"/>
  <c r="T537" i="4"/>
  <c r="T578" i="4"/>
  <c r="T613" i="4"/>
  <c r="BK635" i="4"/>
  <c r="P128" i="5"/>
  <c r="P127" i="5"/>
  <c r="P126" i="5" s="1"/>
  <c r="AU99" i="1" s="1"/>
  <c r="BK172" i="5"/>
  <c r="J172" i="5"/>
  <c r="J101" i="5" s="1"/>
  <c r="BK198" i="5"/>
  <c r="J198" i="5"/>
  <c r="J102" i="5"/>
  <c r="T250" i="5"/>
  <c r="T269" i="5"/>
  <c r="R127" i="6"/>
  <c r="BK137" i="6"/>
  <c r="J137" i="6" s="1"/>
  <c r="J101" i="6" s="1"/>
  <c r="P161" i="6"/>
  <c r="BK131" i="7"/>
  <c r="J131" i="7" s="1"/>
  <c r="J100" i="7" s="1"/>
  <c r="BK416" i="7"/>
  <c r="J416" i="7"/>
  <c r="J101" i="7" s="1"/>
  <c r="R416" i="7"/>
  <c r="T416" i="7"/>
  <c r="R422" i="7"/>
  <c r="T439" i="7"/>
  <c r="R539" i="7"/>
  <c r="P128" i="8"/>
  <c r="T222" i="8"/>
  <c r="P227" i="8"/>
  <c r="P127" i="8" s="1"/>
  <c r="P126" i="8" s="1"/>
  <c r="AU103" i="1" s="1"/>
  <c r="T130" i="9"/>
  <c r="T124" i="9"/>
  <c r="T123" i="9"/>
  <c r="R130" i="10"/>
  <c r="R129" i="10" s="1"/>
  <c r="R128" i="10" s="1"/>
  <c r="BK226" i="10"/>
  <c r="J226" i="10"/>
  <c r="J101" i="10" s="1"/>
  <c r="BK258" i="10"/>
  <c r="J258" i="10"/>
  <c r="J102" i="10"/>
  <c r="BK298" i="10"/>
  <c r="J298" i="10"/>
  <c r="J103" i="10"/>
  <c r="BK317" i="10"/>
  <c r="J317" i="10" s="1"/>
  <c r="J105" i="10" s="1"/>
  <c r="BK338" i="10"/>
  <c r="J338" i="10"/>
  <c r="J106" i="10" s="1"/>
  <c r="T130" i="11"/>
  <c r="T237" i="11"/>
  <c r="T242" i="11"/>
  <c r="R250" i="11"/>
  <c r="P128" i="12"/>
  <c r="P124" i="12"/>
  <c r="P123" i="12"/>
  <c r="AU108" i="1" s="1"/>
  <c r="P129" i="13"/>
  <c r="BK237" i="13"/>
  <c r="J237" i="13"/>
  <c r="J101" i="13" s="1"/>
  <c r="T245" i="13"/>
  <c r="R128" i="14"/>
  <c r="R124" i="14"/>
  <c r="R123" i="14" s="1"/>
  <c r="T130" i="15"/>
  <c r="T226" i="15"/>
  <c r="P229" i="15"/>
  <c r="BK241" i="15"/>
  <c r="J241" i="15"/>
  <c r="J103" i="15"/>
  <c r="R128" i="16"/>
  <c r="R124" i="16" s="1"/>
  <c r="R123" i="16" s="1"/>
  <c r="T130" i="17"/>
  <c r="T240" i="17"/>
  <c r="P243" i="17"/>
  <c r="R251" i="17"/>
  <c r="BK128" i="18"/>
  <c r="J128" i="18"/>
  <c r="J101" i="18" s="1"/>
  <c r="BK130" i="19"/>
  <c r="P206" i="19"/>
  <c r="R210" i="19"/>
  <c r="T217" i="19"/>
  <c r="P244" i="19"/>
  <c r="P243" i="19"/>
  <c r="T124" i="20"/>
  <c r="T123" i="20" s="1"/>
  <c r="T122" i="20" s="1"/>
  <c r="P129" i="21"/>
  <c r="T138" i="21"/>
  <c r="T162" i="21"/>
  <c r="R166" i="21"/>
  <c r="R186" i="21"/>
  <c r="R135" i="22"/>
  <c r="R131" i="22" s="1"/>
  <c r="R130" i="22" s="1"/>
  <c r="R139" i="22"/>
  <c r="T204" i="22"/>
  <c r="R246" i="22"/>
  <c r="R257" i="22"/>
  <c r="R262" i="22"/>
  <c r="T286" i="22"/>
  <c r="R291" i="22"/>
  <c r="P124" i="23"/>
  <c r="P135" i="23"/>
  <c r="P146" i="23"/>
  <c r="P149" i="23"/>
  <c r="T118" i="24"/>
  <c r="T117" i="24"/>
  <c r="T140" i="2"/>
  <c r="T139" i="2" s="1"/>
  <c r="T366" i="2"/>
  <c r="R420" i="2"/>
  <c r="R508" i="2"/>
  <c r="R513" i="2"/>
  <c r="BK687" i="2"/>
  <c r="J687" i="2"/>
  <c r="J105" i="2"/>
  <c r="P744" i="2"/>
  <c r="T816" i="2"/>
  <c r="R864" i="2"/>
  <c r="P870" i="2"/>
  <c r="P873" i="2"/>
  <c r="T877" i="2"/>
  <c r="T903" i="2"/>
  <c r="T935" i="2"/>
  <c r="T949" i="2"/>
  <c r="P129" i="3"/>
  <c r="P251" i="3"/>
  <c r="T270" i="3"/>
  <c r="R285" i="3"/>
  <c r="BK325" i="3"/>
  <c r="J325" i="3"/>
  <c r="J104" i="3" s="1"/>
  <c r="P136" i="4"/>
  <c r="P331" i="4"/>
  <c r="P363" i="4"/>
  <c r="BK427" i="4"/>
  <c r="J427" i="4"/>
  <c r="J104" i="4" s="1"/>
  <c r="BK481" i="4"/>
  <c r="J481" i="4" s="1"/>
  <c r="J106" i="4" s="1"/>
  <c r="BK537" i="4"/>
  <c r="J537" i="4"/>
  <c r="J107" i="4" s="1"/>
  <c r="BK578" i="4"/>
  <c r="J578" i="4" s="1"/>
  <c r="J108" i="4" s="1"/>
  <c r="P613" i="4"/>
  <c r="R635" i="4"/>
  <c r="R634" i="4" s="1"/>
  <c r="BK128" i="5"/>
  <c r="J128" i="5" s="1"/>
  <c r="J100" i="5"/>
  <c r="T172" i="5"/>
  <c r="T198" i="5"/>
  <c r="R250" i="5"/>
  <c r="R269" i="5"/>
  <c r="BK127" i="6"/>
  <c r="J127" i="6"/>
  <c r="J100" i="6" s="1"/>
  <c r="T137" i="6"/>
  <c r="R161" i="6"/>
  <c r="R131" i="7"/>
  <c r="R130" i="7" s="1"/>
  <c r="R129" i="7"/>
  <c r="BK439" i="7"/>
  <c r="J439" i="7"/>
  <c r="J103" i="7" s="1"/>
  <c r="P439" i="7"/>
  <c r="BK539" i="7"/>
  <c r="J539" i="7"/>
  <c r="J104" i="7" s="1"/>
  <c r="T539" i="7"/>
  <c r="T128" i="8"/>
  <c r="BK222" i="8"/>
  <c r="J222" i="8" s="1"/>
  <c r="J101" i="8" s="1"/>
  <c r="BK227" i="8"/>
  <c r="J227" i="8"/>
  <c r="J102" i="8" s="1"/>
  <c r="P130" i="9"/>
  <c r="P124" i="9" s="1"/>
  <c r="P123" i="9"/>
  <c r="AU104" i="1" s="1"/>
  <c r="P130" i="10"/>
  <c r="P129" i="10" s="1"/>
  <c r="P128" i="10"/>
  <c r="AU105" i="1" s="1"/>
  <c r="P226" i="10"/>
  <c r="T258" i="10"/>
  <c r="T298" i="10"/>
  <c r="T317" i="10"/>
  <c r="T338" i="10"/>
  <c r="P130" i="11"/>
  <c r="P129" i="11"/>
  <c r="P128" i="11" s="1"/>
  <c r="AU107" i="1" s="1"/>
  <c r="R237" i="11"/>
  <c r="R242" i="11"/>
  <c r="T250" i="11"/>
  <c r="R128" i="12"/>
  <c r="R124" i="12" s="1"/>
  <c r="R123" i="12"/>
  <c r="BK129" i="13"/>
  <c r="J129" i="13"/>
  <c r="J100" i="13" s="1"/>
  <c r="P237" i="13"/>
  <c r="BK245" i="13"/>
  <c r="J245" i="13"/>
  <c r="J102" i="13" s="1"/>
  <c r="BK128" i="14"/>
  <c r="J128" i="14" s="1"/>
  <c r="J101" i="14" s="1"/>
  <c r="R130" i="15"/>
  <c r="R129" i="15"/>
  <c r="R128" i="15" s="1"/>
  <c r="BK226" i="15"/>
  <c r="J226" i="15" s="1"/>
  <c r="J101" i="15"/>
  <c r="R229" i="15"/>
  <c r="T241" i="15"/>
  <c r="T128" i="16"/>
  <c r="T124" i="16"/>
  <c r="T123" i="16" s="1"/>
  <c r="R130" i="17"/>
  <c r="R129" i="17" s="1"/>
  <c r="R128" i="17"/>
  <c r="R240" i="17"/>
  <c r="T243" i="17"/>
  <c r="P251" i="17"/>
  <c r="P128" i="18"/>
  <c r="P124" i="18" s="1"/>
  <c r="P123" i="18" s="1"/>
  <c r="AU117" i="1" s="1"/>
  <c r="P130" i="19"/>
  <c r="P129" i="19" s="1"/>
  <c r="P128" i="19" s="1"/>
  <c r="AU119" i="1" s="1"/>
  <c r="R206" i="19"/>
  <c r="T210" i="19"/>
  <c r="R217" i="19"/>
  <c r="T244" i="19"/>
  <c r="T243" i="19"/>
  <c r="P124" i="20"/>
  <c r="P123" i="20"/>
  <c r="P122" i="20" s="1"/>
  <c r="AU120" i="1" s="1"/>
  <c r="BK129" i="21"/>
  <c r="J129" i="21"/>
  <c r="J100" i="21" s="1"/>
  <c r="BK138" i="21"/>
  <c r="J138" i="21" s="1"/>
  <c r="J101" i="21" s="1"/>
  <c r="BK162" i="21"/>
  <c r="J162" i="21"/>
  <c r="J102" i="21" s="1"/>
  <c r="BK166" i="21"/>
  <c r="J166" i="21" s="1"/>
  <c r="J103" i="21"/>
  <c r="P186" i="21"/>
  <c r="P135" i="22"/>
  <c r="P131" i="22" s="1"/>
  <c r="P130" i="22" s="1"/>
  <c r="AU124" i="1" s="1"/>
  <c r="AU123" i="1" s="1"/>
  <c r="BK139" i="22"/>
  <c r="J139" i="22" s="1"/>
  <c r="J102" i="22" s="1"/>
  <c r="P204" i="22"/>
  <c r="P246" i="22"/>
  <c r="T257" i="22"/>
  <c r="T262" i="22"/>
  <c r="R286" i="22"/>
  <c r="T291" i="22"/>
  <c r="BK124" i="23"/>
  <c r="J124" i="23"/>
  <c r="J98" i="23" s="1"/>
  <c r="BK135" i="23"/>
  <c r="J135" i="23" s="1"/>
  <c r="J100" i="23" s="1"/>
  <c r="BK146" i="23"/>
  <c r="J146" i="23"/>
  <c r="J101" i="23" s="1"/>
  <c r="T146" i="23"/>
  <c r="T149" i="23"/>
  <c r="P118" i="24"/>
  <c r="P117" i="24" s="1"/>
  <c r="AU126" i="1" s="1"/>
  <c r="BK125" i="9"/>
  <c r="J125" i="9" s="1"/>
  <c r="J100" i="9" s="1"/>
  <c r="BK281" i="11"/>
  <c r="J281" i="11" s="1"/>
  <c r="J104" i="11" s="1"/>
  <c r="BK125" i="12"/>
  <c r="J125" i="12"/>
  <c r="J100" i="12" s="1"/>
  <c r="BK125" i="14"/>
  <c r="J125" i="14" s="1"/>
  <c r="J100" i="14" s="1"/>
  <c r="BK125" i="16"/>
  <c r="J125" i="16" s="1"/>
  <c r="J100" i="16" s="1"/>
  <c r="BK125" i="18"/>
  <c r="BK132" i="22"/>
  <c r="J132" i="22" s="1"/>
  <c r="J100" i="22" s="1"/>
  <c r="BK468" i="4"/>
  <c r="J468" i="4"/>
  <c r="J105" i="4" s="1"/>
  <c r="BK298" i="15"/>
  <c r="J298" i="15" s="1"/>
  <c r="J104" i="15"/>
  <c r="BK314" i="17"/>
  <c r="J314" i="17" s="1"/>
  <c r="J104" i="17" s="1"/>
  <c r="BK317" i="17"/>
  <c r="J317" i="17" s="1"/>
  <c r="J106" i="17" s="1"/>
  <c r="BK241" i="19"/>
  <c r="J241" i="19"/>
  <c r="J104" i="19" s="1"/>
  <c r="BK650" i="4"/>
  <c r="J650" i="4" s="1"/>
  <c r="J112" i="4"/>
  <c r="BK543" i="7"/>
  <c r="J543" i="7" s="1"/>
  <c r="J106" i="7" s="1"/>
  <c r="BK234" i="8"/>
  <c r="J234" i="8" s="1"/>
  <c r="J103" i="8" s="1"/>
  <c r="BK237" i="8"/>
  <c r="J237" i="8"/>
  <c r="J104" i="8" s="1"/>
  <c r="BK311" i="10"/>
  <c r="J311" i="10" s="1"/>
  <c r="J104" i="10"/>
  <c r="BK284" i="11"/>
  <c r="J284" i="11" s="1"/>
  <c r="J106" i="11" s="1"/>
  <c r="BK184" i="21"/>
  <c r="J184" i="21" s="1"/>
  <c r="J104" i="21" s="1"/>
  <c r="BK741" i="2"/>
  <c r="J741" i="2"/>
  <c r="J106" i="2" s="1"/>
  <c r="BK329" i="3"/>
  <c r="J329" i="3" s="1"/>
  <c r="J105" i="3"/>
  <c r="BK191" i="6"/>
  <c r="J191" i="6" s="1"/>
  <c r="J103" i="6" s="1"/>
  <c r="BK545" i="7"/>
  <c r="J545" i="7" s="1"/>
  <c r="J107" i="7" s="1"/>
  <c r="BK275" i="13"/>
  <c r="J275" i="13"/>
  <c r="J103" i="13" s="1"/>
  <c r="BK278" i="13"/>
  <c r="J278" i="13" s="1"/>
  <c r="J105" i="13"/>
  <c r="BK301" i="15"/>
  <c r="J301" i="15" s="1"/>
  <c r="J106" i="15" s="1"/>
  <c r="BK132" i="23"/>
  <c r="J132" i="23" s="1"/>
  <c r="J99" i="23" s="1"/>
  <c r="E85" i="24"/>
  <c r="J89" i="24"/>
  <c r="F92" i="24"/>
  <c r="BE119" i="24"/>
  <c r="BE127" i="24"/>
  <c r="BE131" i="24"/>
  <c r="BE130" i="24"/>
  <c r="BE138" i="24"/>
  <c r="BE145" i="24"/>
  <c r="BE146" i="24"/>
  <c r="BE124" i="24"/>
  <c r="BE134" i="24"/>
  <c r="BE137" i="24"/>
  <c r="BE141" i="24"/>
  <c r="BE142" i="24"/>
  <c r="BE149" i="24"/>
  <c r="J116" i="23"/>
  <c r="F119" i="23"/>
  <c r="BE127" i="23"/>
  <c r="BE136" i="23"/>
  <c r="BE138" i="23"/>
  <c r="BE140" i="23"/>
  <c r="BE143" i="23"/>
  <c r="BE147" i="23"/>
  <c r="BE148" i="23"/>
  <c r="BE153" i="23"/>
  <c r="J92" i="23"/>
  <c r="BE129" i="23"/>
  <c r="BE131" i="23"/>
  <c r="BE133" i="23"/>
  <c r="BE139" i="23"/>
  <c r="BE141" i="23"/>
  <c r="BE145" i="23"/>
  <c r="BE150" i="23"/>
  <c r="BE155" i="23"/>
  <c r="E85" i="23"/>
  <c r="BE125" i="23"/>
  <c r="BE128" i="23"/>
  <c r="BE130" i="23"/>
  <c r="BE137" i="23"/>
  <c r="BE144" i="23"/>
  <c r="BE152" i="23"/>
  <c r="BE154" i="23"/>
  <c r="BE192" i="22"/>
  <c r="BE194" i="22"/>
  <c r="BE199" i="22"/>
  <c r="BE202" i="22"/>
  <c r="BE205" i="22"/>
  <c r="BE207" i="22"/>
  <c r="BE211" i="22"/>
  <c r="BE214" i="22"/>
  <c r="BE223" i="22"/>
  <c r="BE226" i="22"/>
  <c r="BE228" i="22"/>
  <c r="BE232" i="22"/>
  <c r="BE237" i="22"/>
  <c r="BE240" i="22"/>
  <c r="BE244" i="22"/>
  <c r="BE247" i="22"/>
  <c r="BE251" i="22"/>
  <c r="BE265" i="22"/>
  <c r="BE267" i="22"/>
  <c r="BE269" i="22"/>
  <c r="BE271" i="22"/>
  <c r="BE279" i="22"/>
  <c r="BE280" i="22"/>
  <c r="BE281" i="22"/>
  <c r="BE283" i="22"/>
  <c r="BE284" i="22"/>
  <c r="BE285" i="22"/>
  <c r="BE289" i="22"/>
  <c r="BE292" i="22"/>
  <c r="BE293" i="22"/>
  <c r="BE298" i="22"/>
  <c r="J91" i="22"/>
  <c r="J94" i="22"/>
  <c r="BE133" i="22"/>
  <c r="BE140" i="22"/>
  <c r="BE142" i="22"/>
  <c r="BE143" i="22"/>
  <c r="BE149" i="22"/>
  <c r="BE150" i="22"/>
  <c r="BE156" i="22"/>
  <c r="BE160" i="22"/>
  <c r="BE164" i="22"/>
  <c r="BE169" i="22"/>
  <c r="BE173" i="22"/>
  <c r="BE177" i="22"/>
  <c r="BE181" i="22"/>
  <c r="BE183" i="22"/>
  <c r="BE185" i="22"/>
  <c r="BE187" i="22"/>
  <c r="BE188" i="22"/>
  <c r="BE189" i="22"/>
  <c r="BE190" i="22"/>
  <c r="BE191" i="22"/>
  <c r="BE193" i="22"/>
  <c r="BE196" i="22"/>
  <c r="BE197" i="22"/>
  <c r="BE201" i="22"/>
  <c r="BE206" i="22"/>
  <c r="BE208" i="22"/>
  <c r="BE210" i="22"/>
  <c r="BE213" i="22"/>
  <c r="BE215" i="22"/>
  <c r="BE218" i="22"/>
  <c r="BE230" i="22"/>
  <c r="BE234" i="22"/>
  <c r="BE236" i="22"/>
  <c r="BE242" i="22"/>
  <c r="BE253" i="22"/>
  <c r="BE256" i="22"/>
  <c r="BE260" i="22"/>
  <c r="BE263" i="22"/>
  <c r="BE272" i="22"/>
  <c r="BE273" i="22"/>
  <c r="BE275" i="22"/>
  <c r="BE277" i="22"/>
  <c r="BE278" i="22"/>
  <c r="BE287" i="22"/>
  <c r="E85" i="22"/>
  <c r="F94" i="22"/>
  <c r="BE136" i="22"/>
  <c r="BE138" i="22"/>
  <c r="BE145" i="22"/>
  <c r="BE147" i="22"/>
  <c r="BE152" i="22"/>
  <c r="BE154" i="22"/>
  <c r="BE158" i="22"/>
  <c r="BE159" i="22"/>
  <c r="BE161" i="22"/>
  <c r="BE162" i="22"/>
  <c r="BE163" i="22"/>
  <c r="BE165" i="22"/>
  <c r="BE167" i="22"/>
  <c r="BE171" i="22"/>
  <c r="BE175" i="22"/>
  <c r="BE179" i="22"/>
  <c r="BE195" i="22"/>
  <c r="BE198" i="22"/>
  <c r="BE200" i="22"/>
  <c r="BE203" i="22"/>
  <c r="BE209" i="22"/>
  <c r="BE212" i="22"/>
  <c r="BE216" i="22"/>
  <c r="BE217" i="22"/>
  <c r="BE219" i="22"/>
  <c r="BE221" i="22"/>
  <c r="BE225" i="22"/>
  <c r="BE227" i="22"/>
  <c r="BE229" i="22"/>
  <c r="BE231" i="22"/>
  <c r="BE233" i="22"/>
  <c r="BE235" i="22"/>
  <c r="BE239" i="22"/>
  <c r="BE241" i="22"/>
  <c r="BE243" i="22"/>
  <c r="BE245" i="22"/>
  <c r="BE249" i="22"/>
  <c r="BE255" i="22"/>
  <c r="BE258" i="22"/>
  <c r="BE264" i="22"/>
  <c r="BE266" i="22"/>
  <c r="BE268" i="22"/>
  <c r="BE270" i="22"/>
  <c r="BE274" i="22"/>
  <c r="BE276" i="22"/>
  <c r="BE282" i="22"/>
  <c r="BE295" i="22"/>
  <c r="BE297" i="22"/>
  <c r="J91" i="21"/>
  <c r="J94" i="21"/>
  <c r="BE130" i="21"/>
  <c r="BE136" i="21"/>
  <c r="BE139" i="21"/>
  <c r="BE146" i="21"/>
  <c r="BE151" i="21"/>
  <c r="BE155" i="21"/>
  <c r="BE158" i="21"/>
  <c r="BE163" i="21"/>
  <c r="BE171" i="21"/>
  <c r="BE173" i="21"/>
  <c r="BE177" i="21"/>
  <c r="BE185" i="21"/>
  <c r="BE193" i="21"/>
  <c r="E85" i="21"/>
  <c r="F124" i="21"/>
  <c r="BE131" i="21"/>
  <c r="BE132" i="21"/>
  <c r="BE134" i="21"/>
  <c r="BE140" i="21"/>
  <c r="BE141" i="21"/>
  <c r="BE142" i="21"/>
  <c r="BE143" i="21"/>
  <c r="BE152" i="21"/>
  <c r="BE156" i="21"/>
  <c r="BE168" i="21"/>
  <c r="BE169" i="21"/>
  <c r="BE172" i="21"/>
  <c r="BE175" i="21"/>
  <c r="BE182" i="21"/>
  <c r="BE187" i="21"/>
  <c r="BE188" i="21"/>
  <c r="BE191" i="21"/>
  <c r="BE133" i="21"/>
  <c r="BE135" i="21"/>
  <c r="BE137" i="21"/>
  <c r="BE144" i="21"/>
  <c r="BE149" i="21"/>
  <c r="BE159" i="21"/>
  <c r="BE164" i="21"/>
  <c r="BE176" i="21"/>
  <c r="BE179" i="21"/>
  <c r="BE180" i="21"/>
  <c r="BE181" i="21"/>
  <c r="BE145" i="21"/>
  <c r="BE147" i="21"/>
  <c r="BE148" i="21"/>
  <c r="BE150" i="21"/>
  <c r="BE153" i="21"/>
  <c r="BE154" i="21"/>
  <c r="BE157" i="21"/>
  <c r="BE160" i="21"/>
  <c r="BE161" i="21"/>
  <c r="BE165" i="21"/>
  <c r="BE167" i="21"/>
  <c r="BE170" i="21"/>
  <c r="BE174" i="21"/>
  <c r="BE178" i="21"/>
  <c r="BE183" i="21"/>
  <c r="BE189" i="21"/>
  <c r="BE190" i="21"/>
  <c r="BE192" i="21"/>
  <c r="J130" i="19"/>
  <c r="J100" i="19" s="1"/>
  <c r="F94" i="20"/>
  <c r="E85" i="20"/>
  <c r="J116" i="20"/>
  <c r="BE126" i="20"/>
  <c r="BE129" i="20"/>
  <c r="BE130" i="20"/>
  <c r="BE132" i="20"/>
  <c r="BE125" i="20"/>
  <c r="BE128" i="20"/>
  <c r="J91" i="19"/>
  <c r="BE134" i="19"/>
  <c r="BE138" i="19"/>
  <c r="BE160" i="19"/>
  <c r="BE162" i="19"/>
  <c r="BE198" i="19"/>
  <c r="BE201" i="19"/>
  <c r="BE211" i="19"/>
  <c r="BE218" i="19"/>
  <c r="BE225" i="19"/>
  <c r="BE231" i="19"/>
  <c r="BE232" i="19"/>
  <c r="E116" i="19"/>
  <c r="F125" i="19"/>
  <c r="BE131" i="19"/>
  <c r="BE146" i="19"/>
  <c r="BE148" i="19"/>
  <c r="BE150" i="19"/>
  <c r="BE166" i="19"/>
  <c r="BE167" i="19"/>
  <c r="BE179" i="19"/>
  <c r="BE188" i="19"/>
  <c r="BE194" i="19"/>
  <c r="BE204" i="19"/>
  <c r="BE221" i="19"/>
  <c r="BE233" i="19"/>
  <c r="BE238" i="19"/>
  <c r="BE240" i="19"/>
  <c r="BE143" i="19"/>
  <c r="BE172" i="19"/>
  <c r="BE175" i="19"/>
  <c r="BE177" i="19"/>
  <c r="BE185" i="19"/>
  <c r="BE187" i="19"/>
  <c r="BE224" i="19"/>
  <c r="BE228" i="19"/>
  <c r="BE229" i="19"/>
  <c r="BE235" i="19"/>
  <c r="BE242" i="19"/>
  <c r="BE245" i="19"/>
  <c r="BE158" i="19"/>
  <c r="BE163" i="19"/>
  <c r="BE170" i="19"/>
  <c r="BE196" i="19"/>
  <c r="BE199" i="19"/>
  <c r="BE207" i="19"/>
  <c r="BE209" i="19"/>
  <c r="BE214" i="19"/>
  <c r="BE216" i="19"/>
  <c r="BE226" i="19"/>
  <c r="BE227" i="19"/>
  <c r="BE230" i="19"/>
  <c r="BE237" i="19"/>
  <c r="BE247" i="19"/>
  <c r="E85" i="18"/>
  <c r="F120" i="18"/>
  <c r="BE126" i="18"/>
  <c r="BE132" i="18"/>
  <c r="BE133" i="18"/>
  <c r="BE135" i="18"/>
  <c r="J91" i="18"/>
  <c r="BE129" i="18"/>
  <c r="BE131" i="18"/>
  <c r="BK124" i="16"/>
  <c r="J124" i="16"/>
  <c r="J99" i="16" s="1"/>
  <c r="J91" i="17"/>
  <c r="BE138" i="17"/>
  <c r="BE146" i="17"/>
  <c r="BE196" i="17"/>
  <c r="BE200" i="17"/>
  <c r="BE201" i="17"/>
  <c r="BE219" i="17"/>
  <c r="BE222" i="17"/>
  <c r="BE228" i="17"/>
  <c r="BE247" i="17"/>
  <c r="BE264" i="17"/>
  <c r="BE270" i="17"/>
  <c r="BE275" i="17"/>
  <c r="BE284" i="17"/>
  <c r="BE292" i="17"/>
  <c r="BE293" i="17"/>
  <c r="BE305" i="17"/>
  <c r="BE311" i="17"/>
  <c r="F94" i="17"/>
  <c r="BE141" i="17"/>
  <c r="BE148" i="17"/>
  <c r="BE232" i="17"/>
  <c r="BE235" i="17"/>
  <c r="BE238" i="17"/>
  <c r="BE261" i="17"/>
  <c r="BE262" i="17"/>
  <c r="BE263" i="17"/>
  <c r="BE272" i="17"/>
  <c r="BE273" i="17"/>
  <c r="BE274" i="17"/>
  <c r="BE279" i="17"/>
  <c r="BE282" i="17"/>
  <c r="BE286" i="17"/>
  <c r="BE287" i="17"/>
  <c r="BE294" i="17"/>
  <c r="BE297" i="17"/>
  <c r="BE299" i="17"/>
  <c r="BE315" i="17"/>
  <c r="BE131" i="17"/>
  <c r="BE144" i="17"/>
  <c r="BE182" i="17"/>
  <c r="BE184" i="17"/>
  <c r="BE190" i="17"/>
  <c r="BE221" i="17"/>
  <c r="BE233" i="17"/>
  <c r="BE249" i="17"/>
  <c r="BE250" i="17"/>
  <c r="BE252" i="17"/>
  <c r="BE268" i="17"/>
  <c r="BE269" i="17"/>
  <c r="BE283" i="17"/>
  <c r="BE285" i="17"/>
  <c r="BE295" i="17"/>
  <c r="BE301" i="17"/>
  <c r="BE309" i="17"/>
  <c r="BE310" i="17"/>
  <c r="BE313" i="17"/>
  <c r="BE318" i="17"/>
  <c r="E85" i="17"/>
  <c r="BE134" i="17"/>
  <c r="BE189" i="17"/>
  <c r="BE197" i="17"/>
  <c r="BE204" i="17"/>
  <c r="BE206" i="17"/>
  <c r="BE209" i="17"/>
  <c r="BE211" i="17"/>
  <c r="BE213" i="17"/>
  <c r="BE230" i="17"/>
  <c r="BE241" i="17"/>
  <c r="BE242" i="17"/>
  <c r="BE244" i="17"/>
  <c r="BE255" i="17"/>
  <c r="BE257" i="17"/>
  <c r="BE259" i="17"/>
  <c r="BE265" i="17"/>
  <c r="BE266" i="17"/>
  <c r="BE267" i="17"/>
  <c r="BE271" i="17"/>
  <c r="BE276" i="17"/>
  <c r="BE277" i="17"/>
  <c r="BE278" i="17"/>
  <c r="BE280" i="17"/>
  <c r="BE281" i="17"/>
  <c r="BE288" i="17"/>
  <c r="BE289" i="17"/>
  <c r="BE290" i="17"/>
  <c r="BE296" i="17"/>
  <c r="BE298" i="17"/>
  <c r="BE302" i="17"/>
  <c r="BE304" i="17"/>
  <c r="BE307" i="17"/>
  <c r="BE312" i="17"/>
  <c r="E85" i="16"/>
  <c r="F94" i="16"/>
  <c r="J117" i="16"/>
  <c r="BE126" i="16"/>
  <c r="BE136" i="16"/>
  <c r="BK129" i="15"/>
  <c r="BE133" i="16"/>
  <c r="BE135" i="16"/>
  <c r="BE129" i="16"/>
  <c r="BE132" i="16"/>
  <c r="BE137" i="16"/>
  <c r="BE139" i="16"/>
  <c r="J122" i="15"/>
  <c r="BE162" i="15"/>
  <c r="BE173" i="15"/>
  <c r="BE184" i="15"/>
  <c r="E85" i="15"/>
  <c r="BE149" i="15"/>
  <c r="BE170" i="15"/>
  <c r="BE189" i="15"/>
  <c r="BE193" i="15"/>
  <c r="BE205" i="15"/>
  <c r="BE214" i="15"/>
  <c r="BE224" i="15"/>
  <c r="BE230" i="15"/>
  <c r="BE238" i="15"/>
  <c r="BE254" i="15"/>
  <c r="BE260" i="15"/>
  <c r="BE264" i="15"/>
  <c r="BE270" i="15"/>
  <c r="BE272" i="15"/>
  <c r="BE277" i="15"/>
  <c r="BE279" i="15"/>
  <c r="BE282" i="15"/>
  <c r="BE284" i="15"/>
  <c r="BE285" i="15"/>
  <c r="BE288" i="15"/>
  <c r="F94" i="15"/>
  <c r="BE131" i="15"/>
  <c r="BE137" i="15"/>
  <c r="BE141" i="15"/>
  <c r="BE144" i="15"/>
  <c r="BE147" i="15"/>
  <c r="BE151" i="15"/>
  <c r="BE171" i="15"/>
  <c r="BE174" i="15"/>
  <c r="BE177" i="15"/>
  <c r="BE181" i="15"/>
  <c r="BE191" i="15"/>
  <c r="BE202" i="15"/>
  <c r="BE216" i="15"/>
  <c r="BE219" i="15"/>
  <c r="BE228" i="15"/>
  <c r="BE236" i="15"/>
  <c r="BE240" i="15"/>
  <c r="BE242" i="15"/>
  <c r="BE248" i="15"/>
  <c r="BE251" i="15"/>
  <c r="BE253" i="15"/>
  <c r="BE255" i="15"/>
  <c r="BE258" i="15"/>
  <c r="BE262" i="15"/>
  <c r="BE268" i="15"/>
  <c r="BE274" i="15"/>
  <c r="BE276" i="15"/>
  <c r="BE278" i="15"/>
  <c r="BE287" i="15"/>
  <c r="BE289" i="15"/>
  <c r="BE291" i="15"/>
  <c r="BE293" i="15"/>
  <c r="BE294" i="15"/>
  <c r="BE299" i="15"/>
  <c r="BE302" i="15"/>
  <c r="BE164" i="15"/>
  <c r="BE180" i="15"/>
  <c r="BE186" i="15"/>
  <c r="BE204" i="15"/>
  <c r="BE218" i="15"/>
  <c r="BE221" i="15"/>
  <c r="BE227" i="15"/>
  <c r="BE239" i="15"/>
  <c r="BE246" i="15"/>
  <c r="BE249" i="15"/>
  <c r="BE250" i="15"/>
  <c r="BE252" i="15"/>
  <c r="BE256" i="15"/>
  <c r="BE257" i="15"/>
  <c r="BE259" i="15"/>
  <c r="BE261" i="15"/>
  <c r="BE263" i="15"/>
  <c r="BE265" i="15"/>
  <c r="BE266" i="15"/>
  <c r="BE267" i="15"/>
  <c r="BE269" i="15"/>
  <c r="BE271" i="15"/>
  <c r="BE273" i="15"/>
  <c r="BE275" i="15"/>
  <c r="BE280" i="15"/>
  <c r="BE283" i="15"/>
  <c r="BE286" i="15"/>
  <c r="BE296" i="15"/>
  <c r="E111" i="14"/>
  <c r="BE126" i="14"/>
  <c r="F120" i="14"/>
  <c r="BE129" i="14"/>
  <c r="BE131" i="14"/>
  <c r="BE135" i="14"/>
  <c r="BE137" i="14"/>
  <c r="J91" i="14"/>
  <c r="BE133" i="14"/>
  <c r="BE130" i="14"/>
  <c r="BE134" i="14"/>
  <c r="F94" i="13"/>
  <c r="J121" i="13"/>
  <c r="BE137" i="13"/>
  <c r="BE145" i="13"/>
  <c r="BE188" i="13"/>
  <c r="BE197" i="13"/>
  <c r="BE206" i="13"/>
  <c r="BE218" i="13"/>
  <c r="BE230" i="13"/>
  <c r="BE241" i="13"/>
  <c r="BE244" i="13"/>
  <c r="BE246" i="13"/>
  <c r="BE249" i="13"/>
  <c r="BE251" i="13"/>
  <c r="BE259" i="13"/>
  <c r="BE260" i="13"/>
  <c r="BE263" i="13"/>
  <c r="BE268" i="13"/>
  <c r="BE273" i="13"/>
  <c r="E115" i="13"/>
  <c r="BE130" i="13"/>
  <c r="BE193" i="13"/>
  <c r="BE194" i="13"/>
  <c r="BE201" i="13"/>
  <c r="BE216" i="13"/>
  <c r="BE219" i="13"/>
  <c r="BE225" i="13"/>
  <c r="BE229" i="13"/>
  <c r="BE264" i="13"/>
  <c r="BE270" i="13"/>
  <c r="BE276" i="13"/>
  <c r="BE235" i="13"/>
  <c r="BE238" i="13"/>
  <c r="BE243" i="13"/>
  <c r="BE258" i="13"/>
  <c r="BE261" i="13"/>
  <c r="BE265" i="13"/>
  <c r="BE267" i="13"/>
  <c r="BE279" i="13"/>
  <c r="BE133" i="13"/>
  <c r="BE140" i="13"/>
  <c r="BE143" i="13"/>
  <c r="BE147" i="13"/>
  <c r="BE190" i="13"/>
  <c r="BE198" i="13"/>
  <c r="BE203" i="13"/>
  <c r="BE208" i="13"/>
  <c r="BE210" i="13"/>
  <c r="BE227" i="13"/>
  <c r="BE232" i="13"/>
  <c r="BE256" i="13"/>
  <c r="BE262" i="13"/>
  <c r="BE272" i="13"/>
  <c r="BK129" i="11"/>
  <c r="J129" i="11"/>
  <c r="J99" i="11" s="1"/>
  <c r="J91" i="12"/>
  <c r="E111" i="12"/>
  <c r="F94" i="12"/>
  <c r="BE130" i="12"/>
  <c r="BE131" i="12"/>
  <c r="BE133" i="12"/>
  <c r="BE134" i="12"/>
  <c r="BE135" i="12"/>
  <c r="BE126" i="12"/>
  <c r="BE129" i="12"/>
  <c r="BE137" i="12"/>
  <c r="E85" i="11"/>
  <c r="J91" i="11"/>
  <c r="F125" i="11"/>
  <c r="BE148" i="11"/>
  <c r="BE197" i="11"/>
  <c r="BE201" i="11"/>
  <c r="BE216" i="11"/>
  <c r="BE227" i="11"/>
  <c r="BE229" i="11"/>
  <c r="BE235" i="11"/>
  <c r="BE238" i="11"/>
  <c r="BE243" i="11"/>
  <c r="BE249" i="11"/>
  <c r="BE254" i="11"/>
  <c r="BE268" i="11"/>
  <c r="BE272" i="11"/>
  <c r="BE277" i="11"/>
  <c r="BE278" i="11"/>
  <c r="BE282" i="11"/>
  <c r="BE285" i="11"/>
  <c r="BE141" i="11"/>
  <c r="BE144" i="11"/>
  <c r="BE190" i="11"/>
  <c r="BE194" i="11"/>
  <c r="BE208" i="11"/>
  <c r="BE219" i="11"/>
  <c r="BE225" i="11"/>
  <c r="BE230" i="11"/>
  <c r="BE246" i="11"/>
  <c r="BE263" i="11"/>
  <c r="BE265" i="11"/>
  <c r="BE203" i="11"/>
  <c r="BE218" i="11"/>
  <c r="BE232" i="11"/>
  <c r="BE248" i="11"/>
  <c r="BE251" i="11"/>
  <c r="BE261" i="11"/>
  <c r="BE264" i="11"/>
  <c r="BE269" i="11"/>
  <c r="BE273" i="11"/>
  <c r="BE131" i="11"/>
  <c r="BE134" i="11"/>
  <c r="BE138" i="11"/>
  <c r="BE146" i="11"/>
  <c r="BE188" i="11"/>
  <c r="BE193" i="11"/>
  <c r="BE198" i="11"/>
  <c r="BE206" i="11"/>
  <c r="BE210" i="11"/>
  <c r="BE241" i="11"/>
  <c r="BE256" i="11"/>
  <c r="BE266" i="11"/>
  <c r="BE267" i="11"/>
  <c r="BE270" i="11"/>
  <c r="BE275" i="11"/>
  <c r="BE279" i="11"/>
  <c r="J91" i="10"/>
  <c r="BE149" i="10"/>
  <c r="BE191" i="10"/>
  <c r="BE194" i="10"/>
  <c r="BE199" i="10"/>
  <c r="BE244" i="10"/>
  <c r="BE249" i="10"/>
  <c r="BE253" i="10"/>
  <c r="BE255" i="10"/>
  <c r="BE259" i="10"/>
  <c r="BE277" i="10"/>
  <c r="BE318" i="10"/>
  <c r="BE323" i="10"/>
  <c r="BE333" i="10"/>
  <c r="BE339" i="10"/>
  <c r="BE343" i="10"/>
  <c r="BE131" i="10"/>
  <c r="BE187" i="10"/>
  <c r="BE189" i="10"/>
  <c r="BE242" i="10"/>
  <c r="BE280" i="10"/>
  <c r="BE295" i="10"/>
  <c r="BE299" i="10"/>
  <c r="BE307" i="10"/>
  <c r="BE312" i="10"/>
  <c r="E116" i="10"/>
  <c r="F125" i="10"/>
  <c r="BE145" i="10"/>
  <c r="BE201" i="10"/>
  <c r="BE203" i="10"/>
  <c r="BE209" i="10"/>
  <c r="BE214" i="10"/>
  <c r="BE217" i="10"/>
  <c r="BE262" i="10"/>
  <c r="BE265" i="10"/>
  <c r="BE273" i="10"/>
  <c r="BE154" i="10"/>
  <c r="BE157" i="10"/>
  <c r="BE162" i="10"/>
  <c r="BE171" i="10"/>
  <c r="BE183" i="10"/>
  <c r="BE220" i="10"/>
  <c r="BE227" i="10"/>
  <c r="BE238" i="10"/>
  <c r="BE284" i="10"/>
  <c r="BE287" i="10"/>
  <c r="BE292" i="10"/>
  <c r="BE304" i="10"/>
  <c r="BE320" i="10"/>
  <c r="BE327" i="10"/>
  <c r="BE329" i="10"/>
  <c r="E85" i="9"/>
  <c r="F120" i="9"/>
  <c r="BE134" i="9"/>
  <c r="BE136" i="9"/>
  <c r="J91" i="9"/>
  <c r="BE126" i="9"/>
  <c r="BE135" i="9"/>
  <c r="BE140" i="9"/>
  <c r="BE142" i="9"/>
  <c r="BE131" i="9"/>
  <c r="BE138" i="9"/>
  <c r="BE139" i="9"/>
  <c r="F94" i="8"/>
  <c r="J120" i="8"/>
  <c r="BE135" i="8"/>
  <c r="BE156" i="8"/>
  <c r="BE158" i="8"/>
  <c r="BE163" i="8"/>
  <c r="BE175" i="8"/>
  <c r="BE179" i="8"/>
  <c r="BE184" i="8"/>
  <c r="BE186" i="8"/>
  <c r="BE209" i="8"/>
  <c r="BE228" i="8"/>
  <c r="BE238" i="8"/>
  <c r="E85" i="8"/>
  <c r="BE133" i="8"/>
  <c r="BE140" i="8"/>
  <c r="BE192" i="8"/>
  <c r="BE204" i="8"/>
  <c r="BE213" i="8"/>
  <c r="BE223" i="8"/>
  <c r="BE233" i="8"/>
  <c r="BE235" i="8"/>
  <c r="BE136" i="8"/>
  <c r="BE167" i="8"/>
  <c r="BE173" i="8"/>
  <c r="BE178" i="8"/>
  <c r="BE194" i="8"/>
  <c r="BE196" i="8"/>
  <c r="BE214" i="8"/>
  <c r="BE226" i="8"/>
  <c r="BE129" i="8"/>
  <c r="BE132" i="8"/>
  <c r="BE144" i="8"/>
  <c r="BE164" i="8"/>
  <c r="BE216" i="8"/>
  <c r="BE220" i="8"/>
  <c r="BE231" i="8"/>
  <c r="J123" i="7"/>
  <c r="BE137" i="7"/>
  <c r="BE148" i="7"/>
  <c r="BE158" i="7"/>
  <c r="BE163" i="7"/>
  <c r="BE300" i="7"/>
  <c r="BE308" i="7"/>
  <c r="BE309" i="7"/>
  <c r="BE316" i="7"/>
  <c r="BE387" i="7"/>
  <c r="BE392" i="7"/>
  <c r="BE398" i="7"/>
  <c r="BE417" i="7"/>
  <c r="BE450" i="7"/>
  <c r="BE452" i="7"/>
  <c r="BE482" i="7"/>
  <c r="BE487" i="7"/>
  <c r="BE490" i="7"/>
  <c r="BE492" i="7"/>
  <c r="BE493" i="7"/>
  <c r="BE494" i="7"/>
  <c r="BE497" i="7"/>
  <c r="BE499" i="7"/>
  <c r="BE502" i="7"/>
  <c r="BE505" i="7"/>
  <c r="BE508" i="7"/>
  <c r="BE518" i="7"/>
  <c r="BE522" i="7"/>
  <c r="BE531" i="7"/>
  <c r="BE538" i="7"/>
  <c r="F94" i="7"/>
  <c r="BE132" i="7"/>
  <c r="BE151" i="7"/>
  <c r="BE152" i="7"/>
  <c r="BE298" i="7"/>
  <c r="BE318" i="7"/>
  <c r="BE405" i="7"/>
  <c r="BE409" i="7"/>
  <c r="BE414" i="7"/>
  <c r="BE431" i="7"/>
  <c r="BE462" i="7"/>
  <c r="BE476" i="7"/>
  <c r="BE477" i="7"/>
  <c r="BE484" i="7"/>
  <c r="BE486" i="7"/>
  <c r="BE489" i="7"/>
  <c r="BE495" i="7"/>
  <c r="BE496" i="7"/>
  <c r="BE498" i="7"/>
  <c r="BE501" i="7"/>
  <c r="BE504" i="7"/>
  <c r="BE506" i="7"/>
  <c r="BE507" i="7"/>
  <c r="BE510" i="7"/>
  <c r="BE515" i="7"/>
  <c r="BE517" i="7"/>
  <c r="BE523" i="7"/>
  <c r="BE525" i="7"/>
  <c r="BE533" i="7"/>
  <c r="BE534" i="7"/>
  <c r="BE535" i="7"/>
  <c r="BE536" i="7"/>
  <c r="BE537" i="7"/>
  <c r="BE541" i="7"/>
  <c r="E85" i="7"/>
  <c r="BE144" i="7"/>
  <c r="BE155" i="7"/>
  <c r="BE165" i="7"/>
  <c r="BE312" i="7"/>
  <c r="BE321" i="7"/>
  <c r="BE323" i="7"/>
  <c r="BE325" i="7"/>
  <c r="BE391" i="7"/>
  <c r="BE423" i="7"/>
  <c r="BE426" i="7"/>
  <c r="BE428" i="7"/>
  <c r="BE457" i="7"/>
  <c r="BE460" i="7"/>
  <c r="BE464" i="7"/>
  <c r="BE469" i="7"/>
  <c r="BE471" i="7"/>
  <c r="BE472" i="7"/>
  <c r="BE474" i="7"/>
  <c r="BE475" i="7"/>
  <c r="BE480" i="7"/>
  <c r="BE481" i="7"/>
  <c r="BE488" i="7"/>
  <c r="BE491" i="7"/>
  <c r="BE500" i="7"/>
  <c r="BE503" i="7"/>
  <c r="BE512" i="7"/>
  <c r="BE514" i="7"/>
  <c r="BE520" i="7"/>
  <c r="BE527" i="7"/>
  <c r="BE540" i="7"/>
  <c r="BE544" i="7"/>
  <c r="BE546" i="7"/>
  <c r="BE161" i="7"/>
  <c r="BE313" i="7"/>
  <c r="BE333" i="7"/>
  <c r="BE400" i="7"/>
  <c r="BE402" i="7"/>
  <c r="BE403" i="7"/>
  <c r="BE408" i="7"/>
  <c r="BE420" i="7"/>
  <c r="BE421" i="7"/>
  <c r="BE429" i="7"/>
  <c r="BE430" i="7"/>
  <c r="BE435" i="7"/>
  <c r="BE437" i="7"/>
  <c r="BE440" i="7"/>
  <c r="BE455" i="7"/>
  <c r="BE478" i="7"/>
  <c r="BE479" i="7"/>
  <c r="BE529" i="7"/>
  <c r="BK127" i="5"/>
  <c r="J127" i="5" s="1"/>
  <c r="J99" i="5" s="1"/>
  <c r="E85" i="6"/>
  <c r="F94" i="6"/>
  <c r="BE130" i="6"/>
  <c r="BE138" i="6"/>
  <c r="BE152" i="6"/>
  <c r="BE158" i="6"/>
  <c r="BE165" i="6"/>
  <c r="BE172" i="6"/>
  <c r="BE187" i="6"/>
  <c r="BE128" i="6"/>
  <c r="BE132" i="6"/>
  <c r="BE134" i="6"/>
  <c r="BE143" i="6"/>
  <c r="BE150" i="6"/>
  <c r="BE156" i="6"/>
  <c r="BE160" i="6"/>
  <c r="BE162" i="6"/>
  <c r="J91" i="6"/>
  <c r="BE133" i="6"/>
  <c r="BE136" i="6"/>
  <c r="BE148" i="6"/>
  <c r="BE154" i="6"/>
  <c r="BE157" i="6"/>
  <c r="BE188" i="6"/>
  <c r="BE190" i="6"/>
  <c r="BE192" i="6"/>
  <c r="J91" i="5"/>
  <c r="BE129" i="5"/>
  <c r="BE152" i="5"/>
  <c r="BE189" i="5"/>
  <c r="BE190" i="5"/>
  <c r="BE209" i="5"/>
  <c r="BE235" i="5"/>
  <c r="BE240" i="5"/>
  <c r="BE251" i="5"/>
  <c r="BE255" i="5"/>
  <c r="BE260" i="5"/>
  <c r="BE270" i="5"/>
  <c r="J635" i="4"/>
  <c r="J111" i="4"/>
  <c r="F94" i="5"/>
  <c r="BE166" i="5"/>
  <c r="BE168" i="5"/>
  <c r="BE199" i="5"/>
  <c r="BE272" i="5"/>
  <c r="BE274" i="5"/>
  <c r="E85" i="5"/>
  <c r="BE135" i="5"/>
  <c r="BE141" i="5"/>
  <c r="BE159" i="5"/>
  <c r="BE182" i="5"/>
  <c r="BE195" i="5"/>
  <c r="BE224" i="5"/>
  <c r="BE228" i="5"/>
  <c r="BE262" i="5"/>
  <c r="BE157" i="5"/>
  <c r="BE164" i="5"/>
  <c r="BE173" i="5"/>
  <c r="BE211" i="5"/>
  <c r="BE213" i="5"/>
  <c r="BE216" i="5"/>
  <c r="BE219" i="5"/>
  <c r="BE233" i="5"/>
  <c r="BE245" i="5"/>
  <c r="J91" i="4"/>
  <c r="F94" i="4"/>
  <c r="BE148" i="4"/>
  <c r="BE151" i="4"/>
  <c r="BE165" i="4"/>
  <c r="BE181" i="4"/>
  <c r="BE195" i="4"/>
  <c r="BE211" i="4"/>
  <c r="BE266" i="4"/>
  <c r="BE298" i="4"/>
  <c r="BE305" i="4"/>
  <c r="BE371" i="4"/>
  <c r="BE382" i="4"/>
  <c r="BE385" i="4"/>
  <c r="BE401" i="4"/>
  <c r="BE416" i="4"/>
  <c r="BE432" i="4"/>
  <c r="BE444" i="4"/>
  <c r="BE455" i="4"/>
  <c r="BE469" i="4"/>
  <c r="BE490" i="4"/>
  <c r="BE500" i="4"/>
  <c r="BE509" i="4"/>
  <c r="BE524" i="4"/>
  <c r="BE540" i="4"/>
  <c r="BE552" i="4"/>
  <c r="BE556" i="4"/>
  <c r="BE561" i="4"/>
  <c r="BE565" i="4"/>
  <c r="BE570" i="4"/>
  <c r="BE614" i="4"/>
  <c r="BE622" i="4"/>
  <c r="BE636" i="4"/>
  <c r="J129" i="3"/>
  <c r="J100" i="3" s="1"/>
  <c r="E85" i="4"/>
  <c r="BE137" i="4"/>
  <c r="BE184" i="4"/>
  <c r="BE213" i="4"/>
  <c r="BE241" i="4"/>
  <c r="BE250" i="4"/>
  <c r="BE252" i="4"/>
  <c r="BE254" i="4"/>
  <c r="BE269" i="4"/>
  <c r="BE273" i="4"/>
  <c r="BE293" i="4"/>
  <c r="BE332" i="4"/>
  <c r="BE343" i="4"/>
  <c r="BE358" i="4"/>
  <c r="BE408" i="4"/>
  <c r="BE428" i="4"/>
  <c r="BE461" i="4"/>
  <c r="BE474" i="4"/>
  <c r="BE482" i="4"/>
  <c r="BE513" i="4"/>
  <c r="BE538" i="4"/>
  <c r="BE550" i="4"/>
  <c r="BE573" i="4"/>
  <c r="BE579" i="4"/>
  <c r="BE588" i="4"/>
  <c r="BE649" i="4"/>
  <c r="BE651" i="4"/>
  <c r="BE176" i="4"/>
  <c r="BE206" i="4"/>
  <c r="BE227" i="4"/>
  <c r="BE256" i="4"/>
  <c r="BE259" i="4"/>
  <c r="BE275" i="4"/>
  <c r="BE283" i="4"/>
  <c r="BE315" i="4"/>
  <c r="BE347" i="4"/>
  <c r="BE349" i="4"/>
  <c r="BE354" i="4"/>
  <c r="BE368" i="4"/>
  <c r="BE375" i="4"/>
  <c r="BE405" i="4"/>
  <c r="BE420" i="4"/>
  <c r="BE449" i="4"/>
  <c r="BE451" i="4"/>
  <c r="BE518" i="4"/>
  <c r="BE533" i="4"/>
  <c r="BE545" i="4"/>
  <c r="BE583" i="4"/>
  <c r="BE593" i="4"/>
  <c r="BE597" i="4"/>
  <c r="BE605" i="4"/>
  <c r="BE618" i="4"/>
  <c r="BE641" i="4"/>
  <c r="BE644" i="4"/>
  <c r="BE170" i="4"/>
  <c r="BE189" i="4"/>
  <c r="BE216" i="4"/>
  <c r="BE218" i="4"/>
  <c r="BE245" i="4"/>
  <c r="BE310" i="4"/>
  <c r="BE320" i="4"/>
  <c r="BE325" i="4"/>
  <c r="BE360" i="4"/>
  <c r="BE364" i="4"/>
  <c r="BE378" i="4"/>
  <c r="BE390" i="4"/>
  <c r="BE398" i="4"/>
  <c r="BE413" i="4"/>
  <c r="BE423" i="4"/>
  <c r="BE436" i="4"/>
  <c r="BE464" i="4"/>
  <c r="BE494" i="4"/>
  <c r="BE498" i="4"/>
  <c r="BE527" i="4"/>
  <c r="BE590" i="4"/>
  <c r="BE595" i="4"/>
  <c r="BE631" i="4"/>
  <c r="J744" i="2"/>
  <c r="J108" i="2"/>
  <c r="J91" i="3"/>
  <c r="F94" i="3"/>
  <c r="BE166" i="3"/>
  <c r="BE194" i="3"/>
  <c r="BE195" i="3"/>
  <c r="BE199" i="3"/>
  <c r="BE207" i="3"/>
  <c r="BE209" i="3"/>
  <c r="BE240" i="3"/>
  <c r="BE249" i="3"/>
  <c r="BE271" i="3"/>
  <c r="BE278" i="3"/>
  <c r="BE283" i="3"/>
  <c r="BE298" i="3"/>
  <c r="BE299" i="3"/>
  <c r="BE301" i="3"/>
  <c r="BE303" i="3"/>
  <c r="BE304" i="3"/>
  <c r="BE306" i="3"/>
  <c r="BE309" i="3"/>
  <c r="BE318" i="3"/>
  <c r="BE324" i="3"/>
  <c r="BE328" i="3"/>
  <c r="E85" i="3"/>
  <c r="BE168" i="3"/>
  <c r="BE190" i="3"/>
  <c r="BE202" i="3"/>
  <c r="BE242" i="3"/>
  <c r="BE257" i="3"/>
  <c r="BE259" i="3"/>
  <c r="BE262" i="3"/>
  <c r="BE266" i="3"/>
  <c r="BE293" i="3"/>
  <c r="BE305" i="3"/>
  <c r="BE310" i="3"/>
  <c r="BE312" i="3"/>
  <c r="BE313" i="3"/>
  <c r="BE130" i="3"/>
  <c r="BE134" i="3"/>
  <c r="BE138" i="3"/>
  <c r="BE198" i="3"/>
  <c r="BE229" i="3"/>
  <c r="BE231" i="3"/>
  <c r="BE238" i="3"/>
  <c r="BE243" i="3"/>
  <c r="BE245" i="3"/>
  <c r="BE252" i="3"/>
  <c r="BE280" i="3"/>
  <c r="BE296" i="3"/>
  <c r="BE300" i="3"/>
  <c r="BE314" i="3"/>
  <c r="BE320" i="3"/>
  <c r="BE321" i="3"/>
  <c r="BE323" i="3"/>
  <c r="BE189" i="3"/>
  <c r="BE204" i="3"/>
  <c r="BE211" i="3"/>
  <c r="BE232" i="3"/>
  <c r="BE253" i="3"/>
  <c r="BE255" i="3"/>
  <c r="BE260" i="3"/>
  <c r="BE263" i="3"/>
  <c r="BE268" i="3"/>
  <c r="BE275" i="3"/>
  <c r="BE277" i="3"/>
  <c r="BE286" i="3"/>
  <c r="BE295" i="3"/>
  <c r="BE302" i="3"/>
  <c r="BE307" i="3"/>
  <c r="BE308" i="3"/>
  <c r="BE316" i="3"/>
  <c r="BE322" i="3"/>
  <c r="BE326" i="3"/>
  <c r="BE330" i="3"/>
  <c r="E126" i="2"/>
  <c r="F135" i="2"/>
  <c r="BE152" i="2"/>
  <c r="BE158" i="2"/>
  <c r="BE235" i="2"/>
  <c r="BE239" i="2"/>
  <c r="BE306" i="2"/>
  <c r="BE326" i="2"/>
  <c r="BE363" i="2"/>
  <c r="BE367" i="2"/>
  <c r="BE404" i="2"/>
  <c r="BE417" i="2"/>
  <c r="BE468" i="2"/>
  <c r="BE500" i="2"/>
  <c r="BE522" i="2"/>
  <c r="BE546" i="2"/>
  <c r="BE602" i="2"/>
  <c r="BE604" i="2"/>
  <c r="BE619" i="2"/>
  <c r="BE632" i="2"/>
  <c r="BE640" i="2"/>
  <c r="BE664" i="2"/>
  <c r="BE676" i="2"/>
  <c r="BE685" i="2"/>
  <c r="BE701" i="2"/>
  <c r="BE721" i="2"/>
  <c r="BE757" i="2"/>
  <c r="BE780" i="2"/>
  <c r="BE782" i="2"/>
  <c r="BE784" i="2"/>
  <c r="BE810" i="2"/>
  <c r="BE815" i="2"/>
  <c r="BE817" i="2"/>
  <c r="BE824" i="2"/>
  <c r="BE831" i="2"/>
  <c r="BE863" i="2"/>
  <c r="BE867" i="2"/>
  <c r="BE869" i="2"/>
  <c r="BE880" i="2"/>
  <c r="BE883" i="2"/>
  <c r="BE886" i="2"/>
  <c r="BE889" i="2"/>
  <c r="BE890" i="2"/>
  <c r="BE891" i="2"/>
  <c r="BE893" i="2"/>
  <c r="BE894" i="2"/>
  <c r="BE896" i="2"/>
  <c r="BE898" i="2"/>
  <c r="BE900" i="2"/>
  <c r="BE932" i="2"/>
  <c r="BE942" i="2"/>
  <c r="J91" i="2"/>
  <c r="BE141" i="2"/>
  <c r="BE199" i="2"/>
  <c r="BE201" i="2"/>
  <c r="BE227" i="2"/>
  <c r="BE257" i="2"/>
  <c r="BE261" i="2"/>
  <c r="BE355" i="2"/>
  <c r="BE359" i="2"/>
  <c r="BE376" i="2"/>
  <c r="BE378" i="2"/>
  <c r="BE382" i="2"/>
  <c r="BE392" i="2"/>
  <c r="BE395" i="2"/>
  <c r="BE408" i="2"/>
  <c r="BE411" i="2"/>
  <c r="BE413" i="2"/>
  <c r="BE487" i="2"/>
  <c r="BE507" i="2"/>
  <c r="BE509" i="2"/>
  <c r="BE520" i="2"/>
  <c r="BE548" i="2"/>
  <c r="BE568" i="2"/>
  <c r="BE600" i="2"/>
  <c r="BE613" i="2"/>
  <c r="BE623" i="2"/>
  <c r="BE627" i="2"/>
  <c r="BE637" i="2"/>
  <c r="BE675" i="2"/>
  <c r="BE688" i="2"/>
  <c r="BE694" i="2"/>
  <c r="BE699" i="2"/>
  <c r="BE709" i="2"/>
  <c r="BE711" i="2"/>
  <c r="BE725" i="2"/>
  <c r="BE726" i="2"/>
  <c r="BE733" i="2"/>
  <c r="BE736" i="2"/>
  <c r="BE747" i="2"/>
  <c r="BE755" i="2"/>
  <c r="BE768" i="2"/>
  <c r="BE771" i="2"/>
  <c r="BE786" i="2"/>
  <c r="BE814" i="2"/>
  <c r="BE821" i="2"/>
  <c r="BE835" i="2"/>
  <c r="BE836" i="2"/>
  <c r="BE844" i="2"/>
  <c r="BE852" i="2"/>
  <c r="BE855" i="2"/>
  <c r="BE871" i="2"/>
  <c r="BE878" i="2"/>
  <c r="BE895" i="2"/>
  <c r="BE901" i="2"/>
  <c r="BE902" i="2"/>
  <c r="BE904" i="2"/>
  <c r="BE910" i="2"/>
  <c r="BE922" i="2"/>
  <c r="BE936" i="2"/>
  <c r="BE142" i="2"/>
  <c r="BE143" i="2"/>
  <c r="BE155" i="2"/>
  <c r="BE225" i="2"/>
  <c r="BE247" i="2"/>
  <c r="BE308" i="2"/>
  <c r="BE313" i="2"/>
  <c r="BE349" i="2"/>
  <c r="BE360" i="2"/>
  <c r="BE388" i="2"/>
  <c r="BE414" i="2"/>
  <c r="BE431" i="2"/>
  <c r="BE469" i="2"/>
  <c r="BE490" i="2"/>
  <c r="BE491" i="2"/>
  <c r="BE492" i="2"/>
  <c r="BE511" i="2"/>
  <c r="BE562" i="2"/>
  <c r="BE566" i="2"/>
  <c r="BE594" i="2"/>
  <c r="BE598" i="2"/>
  <c r="BE621" i="2"/>
  <c r="BE631" i="2"/>
  <c r="BE658" i="2"/>
  <c r="BE670" i="2"/>
  <c r="BE679" i="2"/>
  <c r="BE692" i="2"/>
  <c r="BE713" i="2"/>
  <c r="BE723" i="2"/>
  <c r="BE731" i="2"/>
  <c r="BE734" i="2"/>
  <c r="BE740" i="2"/>
  <c r="BE742" i="2"/>
  <c r="BE745" i="2"/>
  <c r="BE751" i="2"/>
  <c r="BE804" i="2"/>
  <c r="BE808" i="2"/>
  <c r="BE826" i="2"/>
  <c r="BE850" i="2"/>
  <c r="BE857" i="2"/>
  <c r="BE862" i="2"/>
  <c r="BE865" i="2"/>
  <c r="BE874" i="2"/>
  <c r="BE879" i="2"/>
  <c r="BE881" i="2"/>
  <c r="BE882" i="2"/>
  <c r="BE892" i="2"/>
  <c r="BE897" i="2"/>
  <c r="BE899" i="2"/>
  <c r="BE912" i="2"/>
  <c r="BE914" i="2"/>
  <c r="BE925" i="2"/>
  <c r="BE145" i="2"/>
  <c r="BE149" i="2"/>
  <c r="BE243" i="2"/>
  <c r="BE251" i="2"/>
  <c r="BE259" i="2"/>
  <c r="BE262" i="2"/>
  <c r="BE266" i="2"/>
  <c r="BE298" i="2"/>
  <c r="BE300" i="2"/>
  <c r="BE311" i="2"/>
  <c r="BE390" i="2"/>
  <c r="BE398" i="2"/>
  <c r="BE406" i="2"/>
  <c r="BE415" i="2"/>
  <c r="BE421" i="2"/>
  <c r="BE439" i="2"/>
  <c r="BE451" i="2"/>
  <c r="BE488" i="2"/>
  <c r="BE514" i="2"/>
  <c r="BE527" i="2"/>
  <c r="BE558" i="2"/>
  <c r="BE560" i="2"/>
  <c r="BE596" i="2"/>
  <c r="BE606" i="2"/>
  <c r="BE611" i="2"/>
  <c r="BE625" i="2"/>
  <c r="BE636" i="2"/>
  <c r="BE647" i="2"/>
  <c r="BE696" i="2"/>
  <c r="BE703" i="2"/>
  <c r="BE705" i="2"/>
  <c r="BE719" i="2"/>
  <c r="BE749" i="2"/>
  <c r="BE753" i="2"/>
  <c r="BE773" i="2"/>
  <c r="BE802" i="2"/>
  <c r="BE812" i="2"/>
  <c r="BE819" i="2"/>
  <c r="BE833" i="2"/>
  <c r="BE838" i="2"/>
  <c r="BE843" i="2"/>
  <c r="BE872" i="2"/>
  <c r="BE876" i="2"/>
  <c r="BE884" i="2"/>
  <c r="BE885" i="2"/>
  <c r="BE887" i="2"/>
  <c r="BE888" i="2"/>
  <c r="BE916" i="2"/>
  <c r="BE934" i="2"/>
  <c r="BE944" i="2"/>
  <c r="BE946" i="2"/>
  <c r="BE948" i="2"/>
  <c r="BE950" i="2"/>
  <c r="BE952" i="2"/>
  <c r="J36" i="2"/>
  <c r="AW96" i="1"/>
  <c r="J36" i="3"/>
  <c r="AW97" i="1"/>
  <c r="F37" i="4"/>
  <c r="BB98" i="1"/>
  <c r="F39" i="5"/>
  <c r="BD99" i="1"/>
  <c r="F37" i="6"/>
  <c r="BB100" i="1"/>
  <c r="F39" i="6"/>
  <c r="BD100" i="1"/>
  <c r="F39" i="7"/>
  <c r="BD102" i="1"/>
  <c r="J36" i="8"/>
  <c r="AW103" i="1"/>
  <c r="F36" i="9"/>
  <c r="BA104" i="1"/>
  <c r="F38" i="9"/>
  <c r="BC104" i="1"/>
  <c r="F36" i="10"/>
  <c r="BA105" i="1"/>
  <c r="F39" i="10"/>
  <c r="BD105" i="1" s="1"/>
  <c r="F39" i="11"/>
  <c r="BD107" i="1"/>
  <c r="J36" i="13"/>
  <c r="AW110" i="1" s="1"/>
  <c r="F37" i="14"/>
  <c r="BB111" i="1"/>
  <c r="F38" i="14"/>
  <c r="BC111" i="1" s="1"/>
  <c r="F39" i="15"/>
  <c r="BD113" i="1"/>
  <c r="F38" i="16"/>
  <c r="BC114" i="1" s="1"/>
  <c r="F39" i="17"/>
  <c r="BD116" i="1"/>
  <c r="F38" i="17"/>
  <c r="BC116" i="1" s="1"/>
  <c r="F38" i="19"/>
  <c r="BC119" i="1"/>
  <c r="J36" i="20"/>
  <c r="AW120" i="1" s="1"/>
  <c r="J36" i="21"/>
  <c r="AW122" i="1"/>
  <c r="F36" i="22"/>
  <c r="BA124" i="1" s="1"/>
  <c r="BA123" i="1" s="1"/>
  <c r="AW123" i="1" s="1"/>
  <c r="F39" i="22"/>
  <c r="BD124" i="1" s="1"/>
  <c r="BD123" i="1" s="1"/>
  <c r="J30" i="24"/>
  <c r="F38" i="2"/>
  <c r="BC96" i="1" s="1"/>
  <c r="F37" i="3"/>
  <c r="BB97" i="1"/>
  <c r="F39" i="3"/>
  <c r="BD97" i="1" s="1"/>
  <c r="F39" i="4"/>
  <c r="BD98" i="1"/>
  <c r="F37" i="5"/>
  <c r="BB99" i="1" s="1"/>
  <c r="J36" i="5"/>
  <c r="AW99" i="1"/>
  <c r="F36" i="6"/>
  <c r="BA100" i="1" s="1"/>
  <c r="F36" i="7"/>
  <c r="BA102" i="1"/>
  <c r="F37" i="8"/>
  <c r="BB103" i="1" s="1"/>
  <c r="F36" i="8"/>
  <c r="BA103" i="1"/>
  <c r="J36" i="9"/>
  <c r="AW104" i="1" s="1"/>
  <c r="F37" i="9"/>
  <c r="BB104" i="1"/>
  <c r="F37" i="10"/>
  <c r="BB105" i="1" s="1"/>
  <c r="J36" i="11"/>
  <c r="AW107" i="1"/>
  <c r="F36" i="12"/>
  <c r="BA108" i="1" s="1"/>
  <c r="J36" i="12"/>
  <c r="AW108" i="1"/>
  <c r="F38" i="13"/>
  <c r="BC110" i="1" s="1"/>
  <c r="J36" i="14"/>
  <c r="AW111" i="1"/>
  <c r="F37" i="15"/>
  <c r="BB113" i="1" s="1"/>
  <c r="F36" i="15"/>
  <c r="BA113" i="1"/>
  <c r="F37" i="16"/>
  <c r="BB114" i="1" s="1"/>
  <c r="F37" i="17"/>
  <c r="BB116" i="1"/>
  <c r="J36" i="18"/>
  <c r="AW117" i="1" s="1"/>
  <c r="F37" i="19"/>
  <c r="BB119" i="1"/>
  <c r="F37" i="20"/>
  <c r="BB120" i="1" s="1"/>
  <c r="F38" i="21"/>
  <c r="BC122" i="1"/>
  <c r="BC121" i="1" s="1"/>
  <c r="AY121" i="1" s="1"/>
  <c r="F37" i="22"/>
  <c r="BB124" i="1"/>
  <c r="BB123" i="1" s="1"/>
  <c r="AX123" i="1" s="1"/>
  <c r="F37" i="23"/>
  <c r="BD125" i="1"/>
  <c r="J34" i="23"/>
  <c r="AW125" i="1" s="1"/>
  <c r="F34" i="24"/>
  <c r="BA126" i="1"/>
  <c r="F35" i="24"/>
  <c r="BB126" i="1" s="1"/>
  <c r="F36" i="2"/>
  <c r="BA96" i="1"/>
  <c r="F39" i="2"/>
  <c r="BD96" i="1" s="1"/>
  <c r="J36" i="4"/>
  <c r="AW98" i="1"/>
  <c r="F36" i="5"/>
  <c r="BA99" i="1" s="1"/>
  <c r="F38" i="6"/>
  <c r="BC100" i="1"/>
  <c r="J36" i="7"/>
  <c r="AW102" i="1" s="1"/>
  <c r="F38" i="8"/>
  <c r="BC103" i="1"/>
  <c r="F39" i="8"/>
  <c r="BD103" i="1" s="1"/>
  <c r="J36" i="10"/>
  <c r="AW105" i="1"/>
  <c r="F37" i="11"/>
  <c r="BB107" i="1" s="1"/>
  <c r="F36" i="11"/>
  <c r="BA107" i="1"/>
  <c r="F39" i="12"/>
  <c r="BD108" i="1" s="1"/>
  <c r="F36" i="13"/>
  <c r="BA110" i="1"/>
  <c r="F39" i="13"/>
  <c r="BD110" i="1" s="1"/>
  <c r="F38" i="15"/>
  <c r="BC113" i="1"/>
  <c r="F36" i="16"/>
  <c r="BA114" i="1" s="1"/>
  <c r="F36" i="17"/>
  <c r="BA116" i="1"/>
  <c r="F38" i="18"/>
  <c r="BC117" i="1" s="1"/>
  <c r="F39" i="18"/>
  <c r="BD117" i="1"/>
  <c r="F39" i="19"/>
  <c r="BD119" i="1" s="1"/>
  <c r="F38" i="20"/>
  <c r="BC120" i="1"/>
  <c r="F39" i="20"/>
  <c r="BD120" i="1" s="1"/>
  <c r="F39" i="21"/>
  <c r="BD122" i="1"/>
  <c r="BD121" i="1" s="1"/>
  <c r="F36" i="21"/>
  <c r="BA122" i="1"/>
  <c r="BA121" i="1"/>
  <c r="AW121" i="1" s="1"/>
  <c r="J36" i="22"/>
  <c r="AW124" i="1"/>
  <c r="F36" i="23"/>
  <c r="BC125" i="1" s="1"/>
  <c r="F35" i="23"/>
  <c r="BB125" i="1"/>
  <c r="F37" i="24"/>
  <c r="BD126" i="1" s="1"/>
  <c r="AS94" i="1"/>
  <c r="F37" i="2"/>
  <c r="BB96" i="1"/>
  <c r="F36" i="3"/>
  <c r="BA97" i="1" s="1"/>
  <c r="F38" i="3"/>
  <c r="BC97" i="1"/>
  <c r="F38" i="4"/>
  <c r="BC98" i="1" s="1"/>
  <c r="F36" i="4"/>
  <c r="BA98" i="1"/>
  <c r="F38" i="5"/>
  <c r="BC99" i="1" s="1"/>
  <c r="J36" i="6"/>
  <c r="AW100" i="1"/>
  <c r="F37" i="7"/>
  <c r="BB102" i="1" s="1"/>
  <c r="F38" i="7"/>
  <c r="BC102" i="1"/>
  <c r="F39" i="9"/>
  <c r="BD104" i="1" s="1"/>
  <c r="F38" i="10"/>
  <c r="BC105" i="1"/>
  <c r="F38" i="11"/>
  <c r="BC107" i="1" s="1"/>
  <c r="F37" i="12"/>
  <c r="BB108" i="1"/>
  <c r="F38" i="12"/>
  <c r="BC108" i="1" s="1"/>
  <c r="F37" i="13"/>
  <c r="BB110" i="1"/>
  <c r="F39" i="14"/>
  <c r="BD111" i="1" s="1"/>
  <c r="F36" i="14"/>
  <c r="BA111" i="1"/>
  <c r="J36" i="15"/>
  <c r="AW113" i="1" s="1"/>
  <c r="F39" i="16"/>
  <c r="BD114" i="1"/>
  <c r="J36" i="16"/>
  <c r="AW114" i="1" s="1"/>
  <c r="J36" i="17"/>
  <c r="AW116" i="1"/>
  <c r="F36" i="18"/>
  <c r="BA117" i="1" s="1"/>
  <c r="F37" i="18"/>
  <c r="BB117" i="1"/>
  <c r="F36" i="19"/>
  <c r="BA119" i="1" s="1"/>
  <c r="J36" i="19"/>
  <c r="AW119" i="1"/>
  <c r="F36" i="20"/>
  <c r="BA120" i="1" s="1"/>
  <c r="F37" i="21"/>
  <c r="BB122" i="1"/>
  <c r="BB121" i="1" s="1"/>
  <c r="AX121" i="1" s="1"/>
  <c r="F38" i="22"/>
  <c r="BC124" i="1"/>
  <c r="BC123" i="1" s="1"/>
  <c r="AY123" i="1" s="1"/>
  <c r="F34" i="23"/>
  <c r="BA125" i="1"/>
  <c r="F36" i="24"/>
  <c r="BC126" i="1" s="1"/>
  <c r="J34" i="24"/>
  <c r="AW126" i="1"/>
  <c r="BK124" i="18" l="1"/>
  <c r="J125" i="18"/>
  <c r="J100" i="18" s="1"/>
  <c r="T131" i="22"/>
  <c r="T130" i="22" s="1"/>
  <c r="BK124" i="14"/>
  <c r="BK123" i="14" s="1"/>
  <c r="J123" i="14" s="1"/>
  <c r="J98" i="14" s="1"/>
  <c r="P128" i="3"/>
  <c r="P127" i="3" s="1"/>
  <c r="AU97" i="1" s="1"/>
  <c r="T129" i="15"/>
  <c r="T128" i="15" s="1"/>
  <c r="T129" i="19"/>
  <c r="T128" i="19" s="1"/>
  <c r="T129" i="10"/>
  <c r="T128" i="10" s="1"/>
  <c r="R127" i="5"/>
  <c r="R126" i="5" s="1"/>
  <c r="R128" i="3"/>
  <c r="R127" i="3" s="1"/>
  <c r="R129" i="19"/>
  <c r="R128" i="19" s="1"/>
  <c r="R128" i="13"/>
  <c r="R127" i="13" s="1"/>
  <c r="T126" i="6"/>
  <c r="T125" i="6" s="1"/>
  <c r="T127" i="5"/>
  <c r="T126" i="5" s="1"/>
  <c r="P127" i="21"/>
  <c r="AU122" i="1" s="1"/>
  <c r="AU121" i="1" s="1"/>
  <c r="P128" i="13"/>
  <c r="P127" i="13" s="1"/>
  <c r="AU110" i="1" s="1"/>
  <c r="AU109" i="1" s="1"/>
  <c r="R126" i="6"/>
  <c r="R125" i="6"/>
  <c r="BK634" i="4"/>
  <c r="J634" i="4"/>
  <c r="J110" i="4" s="1"/>
  <c r="T128" i="3"/>
  <c r="T127" i="3" s="1"/>
  <c r="T743" i="2"/>
  <c r="T138" i="2" s="1"/>
  <c r="P129" i="17"/>
  <c r="P128" i="17"/>
  <c r="AU116" i="1" s="1"/>
  <c r="AU115" i="1" s="1"/>
  <c r="P130" i="7"/>
  <c r="P129" i="7" s="1"/>
  <c r="AU102" i="1" s="1"/>
  <c r="AU101" i="1" s="1"/>
  <c r="R127" i="21"/>
  <c r="T130" i="7"/>
  <c r="T129" i="7" s="1"/>
  <c r="P135" i="4"/>
  <c r="P134" i="4" s="1"/>
  <c r="AU98" i="1" s="1"/>
  <c r="P123" i="23"/>
  <c r="P122" i="23" s="1"/>
  <c r="AU125" i="1" s="1"/>
  <c r="BK129" i="19"/>
  <c r="T128" i="13"/>
  <c r="T127" i="13" s="1"/>
  <c r="T123" i="23"/>
  <c r="T122" i="23" s="1"/>
  <c r="R129" i="11"/>
  <c r="R128" i="11" s="1"/>
  <c r="BK743" i="2"/>
  <c r="J743" i="2" s="1"/>
  <c r="J107" i="2" s="1"/>
  <c r="P743" i="2"/>
  <c r="T129" i="17"/>
  <c r="T128" i="17" s="1"/>
  <c r="T129" i="11"/>
  <c r="T128" i="11" s="1"/>
  <c r="T135" i="4"/>
  <c r="T134" i="4" s="1"/>
  <c r="P138" i="2"/>
  <c r="AU96" i="1" s="1"/>
  <c r="R123" i="23"/>
  <c r="R122" i="23" s="1"/>
  <c r="T127" i="21"/>
  <c r="P126" i="6"/>
  <c r="P125" i="6"/>
  <c r="AU100" i="1" s="1"/>
  <c r="R135" i="4"/>
  <c r="R134" i="4" s="1"/>
  <c r="R743" i="2"/>
  <c r="P129" i="15"/>
  <c r="P128" i="15"/>
  <c r="AU113" i="1" s="1"/>
  <c r="AU112" i="1" s="1"/>
  <c r="BK128" i="3"/>
  <c r="J128" i="3" s="1"/>
  <c r="J99" i="3" s="1"/>
  <c r="R139" i="2"/>
  <c r="R138" i="2"/>
  <c r="AG126" i="1"/>
  <c r="BK128" i="13"/>
  <c r="J128" i="13" s="1"/>
  <c r="J99" i="13" s="1"/>
  <c r="BK277" i="13"/>
  <c r="J277" i="13"/>
  <c r="J104" i="13" s="1"/>
  <c r="BK243" i="19"/>
  <c r="J243" i="19" s="1"/>
  <c r="J105" i="19" s="1"/>
  <c r="BK123" i="23"/>
  <c r="J123" i="23"/>
  <c r="J97" i="23" s="1"/>
  <c r="J118" i="24"/>
  <c r="J97" i="24" s="1"/>
  <c r="BK139" i="2"/>
  <c r="J139" i="2" s="1"/>
  <c r="J99" i="2" s="1"/>
  <c r="BK135" i="4"/>
  <c r="J135" i="4"/>
  <c r="J99" i="4" s="1"/>
  <c r="BK124" i="12"/>
  <c r="J124" i="12" s="1"/>
  <c r="J99" i="12" s="1"/>
  <c r="BK300" i="15"/>
  <c r="J300" i="15"/>
  <c r="J105" i="15" s="1"/>
  <c r="BK316" i="17"/>
  <c r="J316" i="17" s="1"/>
  <c r="J105" i="17" s="1"/>
  <c r="BK123" i="20"/>
  <c r="J123" i="20"/>
  <c r="J99" i="20" s="1"/>
  <c r="BK130" i="7"/>
  <c r="J130" i="7" s="1"/>
  <c r="J99" i="7" s="1"/>
  <c r="BK542" i="7"/>
  <c r="J542" i="7"/>
  <c r="J105" i="7" s="1"/>
  <c r="BK127" i="8"/>
  <c r="J127" i="8" s="1"/>
  <c r="J99" i="8" s="1"/>
  <c r="BK129" i="10"/>
  <c r="J129" i="10"/>
  <c r="J99" i="10" s="1"/>
  <c r="BK129" i="17"/>
  <c r="J129" i="17" s="1"/>
  <c r="J99" i="17" s="1"/>
  <c r="J96" i="24"/>
  <c r="BK126" i="6"/>
  <c r="J126" i="6" s="1"/>
  <c r="J99" i="6" s="1"/>
  <c r="BK124" i="9"/>
  <c r="J124" i="9"/>
  <c r="J99" i="9" s="1"/>
  <c r="BK283" i="11"/>
  <c r="J283" i="11" s="1"/>
  <c r="J105" i="11" s="1"/>
  <c r="BK127" i="21"/>
  <c r="J127" i="21"/>
  <c r="J98" i="21" s="1"/>
  <c r="BK131" i="22"/>
  <c r="J131" i="22" s="1"/>
  <c r="J99" i="22" s="1"/>
  <c r="BK123" i="16"/>
  <c r="J123" i="16"/>
  <c r="J98" i="16" s="1"/>
  <c r="J129" i="15"/>
  <c r="J99" i="15" s="1"/>
  <c r="BK128" i="11"/>
  <c r="J128" i="11" s="1"/>
  <c r="J32" i="11" s="1"/>
  <c r="AG107" i="1" s="1"/>
  <c r="BK126" i="5"/>
  <c r="J126" i="5" s="1"/>
  <c r="J98" i="5" s="1"/>
  <c r="J35" i="3"/>
  <c r="AV97" i="1"/>
  <c r="AT97" i="1" s="1"/>
  <c r="J35" i="4"/>
  <c r="AV98" i="1" s="1"/>
  <c r="AT98" i="1" s="1"/>
  <c r="J35" i="5"/>
  <c r="AV99" i="1"/>
  <c r="AT99" i="1" s="1"/>
  <c r="BB95" i="1"/>
  <c r="J35" i="6"/>
  <c r="AV100" i="1"/>
  <c r="AT100" i="1" s="1"/>
  <c r="F35" i="7"/>
  <c r="AZ102" i="1" s="1"/>
  <c r="BD101" i="1"/>
  <c r="F35" i="11"/>
  <c r="AZ107" i="1"/>
  <c r="BC109" i="1"/>
  <c r="AY109" i="1"/>
  <c r="BB109" i="1"/>
  <c r="AX109" i="1"/>
  <c r="J35" i="14"/>
  <c r="AV111" i="1"/>
  <c r="AT111" i="1" s="1"/>
  <c r="J35" i="15"/>
  <c r="AV113" i="1" s="1"/>
  <c r="AT113" i="1" s="1"/>
  <c r="BC115" i="1"/>
  <c r="AY115" i="1"/>
  <c r="BD115" i="1"/>
  <c r="J35" i="18"/>
  <c r="AV117" i="1" s="1"/>
  <c r="AT117" i="1" s="1"/>
  <c r="F35" i="19"/>
  <c r="AZ119" i="1"/>
  <c r="F35" i="21"/>
  <c r="AZ122" i="1"/>
  <c r="AZ121" i="1" s="1"/>
  <c r="AV121" i="1" s="1"/>
  <c r="AT121" i="1" s="1"/>
  <c r="F33" i="23"/>
  <c r="AZ125" i="1" s="1"/>
  <c r="F33" i="24"/>
  <c r="AZ126" i="1" s="1"/>
  <c r="F35" i="2"/>
  <c r="AZ96" i="1" s="1"/>
  <c r="BD95" i="1"/>
  <c r="J35" i="7"/>
  <c r="AV102" i="1"/>
  <c r="AT102" i="1" s="1"/>
  <c r="J35" i="11"/>
  <c r="AV107" i="1" s="1"/>
  <c r="AT107" i="1" s="1"/>
  <c r="BD109" i="1"/>
  <c r="BA109" i="1"/>
  <c r="AW109" i="1" s="1"/>
  <c r="F35" i="14"/>
  <c r="AZ111" i="1" s="1"/>
  <c r="J32" i="14"/>
  <c r="AG111" i="1" s="1"/>
  <c r="F35" i="15"/>
  <c r="AZ113" i="1" s="1"/>
  <c r="BB115" i="1"/>
  <c r="AX115" i="1" s="1"/>
  <c r="BA115" i="1"/>
  <c r="AW115" i="1" s="1"/>
  <c r="F35" i="18"/>
  <c r="AZ117" i="1" s="1"/>
  <c r="J35" i="19"/>
  <c r="AV119" i="1" s="1"/>
  <c r="AT119" i="1" s="1"/>
  <c r="J35" i="21"/>
  <c r="AV122" i="1"/>
  <c r="AT122" i="1" s="1"/>
  <c r="J33" i="23"/>
  <c r="AV125" i="1" s="1"/>
  <c r="AT125" i="1" s="1"/>
  <c r="J33" i="24"/>
  <c r="AV126" i="1"/>
  <c r="AT126" i="1" s="1"/>
  <c r="AN126" i="1" s="1"/>
  <c r="AU118" i="1"/>
  <c r="J35" i="2"/>
  <c r="AV96" i="1"/>
  <c r="AT96" i="1" s="1"/>
  <c r="BA95" i="1"/>
  <c r="J35" i="8"/>
  <c r="AV103" i="1"/>
  <c r="AT103" i="1" s="1"/>
  <c r="J35" i="9"/>
  <c r="AV104" i="1" s="1"/>
  <c r="AT104" i="1" s="1"/>
  <c r="BA101" i="1"/>
  <c r="AW101" i="1"/>
  <c r="BB101" i="1"/>
  <c r="AX101" i="1"/>
  <c r="BC101" i="1"/>
  <c r="AY101" i="1"/>
  <c r="J35" i="10"/>
  <c r="AV105" i="1"/>
  <c r="AT105" i="1" s="1"/>
  <c r="BC106" i="1"/>
  <c r="AY106" i="1" s="1"/>
  <c r="BD106" i="1"/>
  <c r="F35" i="12"/>
  <c r="AZ108" i="1"/>
  <c r="F35" i="13"/>
  <c r="AZ110" i="1"/>
  <c r="BA112" i="1"/>
  <c r="AW112" i="1"/>
  <c r="BD112" i="1"/>
  <c r="BB112" i="1"/>
  <c r="AX112" i="1" s="1"/>
  <c r="F35" i="16"/>
  <c r="AZ114" i="1" s="1"/>
  <c r="J35" i="17"/>
  <c r="AV116" i="1" s="1"/>
  <c r="AT116" i="1" s="1"/>
  <c r="BA118" i="1"/>
  <c r="AW118" i="1"/>
  <c r="BD118" i="1"/>
  <c r="F35" i="20"/>
  <c r="AZ120" i="1" s="1"/>
  <c r="J35" i="22"/>
  <c r="AV124" i="1" s="1"/>
  <c r="AT124" i="1" s="1"/>
  <c r="AU106" i="1"/>
  <c r="F35" i="3"/>
  <c r="AZ97" i="1" s="1"/>
  <c r="F35" i="4"/>
  <c r="AZ98" i="1" s="1"/>
  <c r="F35" i="5"/>
  <c r="AZ99" i="1" s="1"/>
  <c r="F35" i="6"/>
  <c r="AZ100" i="1" s="1"/>
  <c r="BC95" i="1"/>
  <c r="AY95" i="1" s="1"/>
  <c r="F35" i="8"/>
  <c r="AZ103" i="1" s="1"/>
  <c r="F35" i="9"/>
  <c r="AZ104" i="1" s="1"/>
  <c r="F35" i="10"/>
  <c r="AZ105" i="1" s="1"/>
  <c r="BA106" i="1"/>
  <c r="AW106" i="1" s="1"/>
  <c r="BB106" i="1"/>
  <c r="AX106" i="1" s="1"/>
  <c r="J35" i="12"/>
  <c r="AV108" i="1" s="1"/>
  <c r="AT108" i="1" s="1"/>
  <c r="J35" i="13"/>
  <c r="AV110" i="1"/>
  <c r="AT110" i="1" s="1"/>
  <c r="J35" i="16"/>
  <c r="AV114" i="1" s="1"/>
  <c r="AT114" i="1" s="1"/>
  <c r="BC112" i="1"/>
  <c r="AY112" i="1"/>
  <c r="F35" i="17"/>
  <c r="AZ116" i="1"/>
  <c r="BC118" i="1"/>
  <c r="AY118" i="1"/>
  <c r="BB118" i="1"/>
  <c r="AX118" i="1"/>
  <c r="J35" i="20"/>
  <c r="AV120" i="1"/>
  <c r="AT120" i="1" s="1"/>
  <c r="F35" i="22"/>
  <c r="AZ124" i="1" s="1"/>
  <c r="AZ123" i="1" s="1"/>
  <c r="AV123" i="1" s="1"/>
  <c r="AT123" i="1" s="1"/>
  <c r="J124" i="14" l="1"/>
  <c r="J99" i="14" s="1"/>
  <c r="J124" i="18"/>
  <c r="J99" i="18" s="1"/>
  <c r="BK123" i="18"/>
  <c r="J123" i="18" s="1"/>
  <c r="BK128" i="19"/>
  <c r="J128" i="19" s="1"/>
  <c r="J98" i="19" s="1"/>
  <c r="BK128" i="15"/>
  <c r="J128" i="15"/>
  <c r="J98" i="15" s="1"/>
  <c r="BK125" i="6"/>
  <c r="J125" i="6"/>
  <c r="BK123" i="12"/>
  <c r="J123" i="12" s="1"/>
  <c r="J32" i="12" s="1"/>
  <c r="AG108" i="1" s="1"/>
  <c r="AG106" i="1" s="1"/>
  <c r="AN106" i="1" s="1"/>
  <c r="BK127" i="13"/>
  <c r="J127" i="13"/>
  <c r="BK122" i="23"/>
  <c r="J122" i="23" s="1"/>
  <c r="J30" i="23" s="1"/>
  <c r="AG125" i="1" s="1"/>
  <c r="J129" i="19"/>
  <c r="J99" i="19"/>
  <c r="BK126" i="8"/>
  <c r="J126" i="8" s="1"/>
  <c r="J98" i="8" s="1"/>
  <c r="BK122" i="20"/>
  <c r="J122" i="20"/>
  <c r="BK138" i="2"/>
  <c r="J138" i="2" s="1"/>
  <c r="J98" i="2" s="1"/>
  <c r="BK123" i="9"/>
  <c r="J123" i="9" s="1"/>
  <c r="J98" i="9" s="1"/>
  <c r="BK128" i="10"/>
  <c r="J128" i="10"/>
  <c r="J98" i="10" s="1"/>
  <c r="BK127" i="3"/>
  <c r="J127" i="3"/>
  <c r="J32" i="3" s="1"/>
  <c r="AG97" i="1" s="1"/>
  <c r="BK128" i="17"/>
  <c r="J128" i="17" s="1"/>
  <c r="J98" i="17" s="1"/>
  <c r="BK130" i="22"/>
  <c r="J130" i="22"/>
  <c r="J98" i="22" s="1"/>
  <c r="BK134" i="4"/>
  <c r="J134" i="4"/>
  <c r="BK129" i="7"/>
  <c r="J129" i="7" s="1"/>
  <c r="J98" i="7" s="1"/>
  <c r="J39" i="24"/>
  <c r="AN111" i="1"/>
  <c r="J41" i="14"/>
  <c r="AN107" i="1"/>
  <c r="J98" i="11"/>
  <c r="J41" i="11"/>
  <c r="J32" i="6"/>
  <c r="AG100" i="1"/>
  <c r="J32" i="20"/>
  <c r="AG120" i="1" s="1"/>
  <c r="J32" i="21"/>
  <c r="AG122" i="1"/>
  <c r="AG121" i="1"/>
  <c r="AN121" i="1" s="1"/>
  <c r="AW95" i="1"/>
  <c r="AZ106" i="1"/>
  <c r="AV106" i="1" s="1"/>
  <c r="AT106" i="1" s="1"/>
  <c r="AZ115" i="1"/>
  <c r="AV115" i="1" s="1"/>
  <c r="AT115" i="1" s="1"/>
  <c r="BB94" i="1"/>
  <c r="AX94" i="1" s="1"/>
  <c r="AX95" i="1"/>
  <c r="AZ101" i="1"/>
  <c r="AV101" i="1" s="1"/>
  <c r="AT101" i="1" s="1"/>
  <c r="J32" i="16"/>
  <c r="AG114" i="1" s="1"/>
  <c r="AN114" i="1" s="1"/>
  <c r="BC94" i="1"/>
  <c r="W32" i="1"/>
  <c r="AU95" i="1"/>
  <c r="AU94" i="1" s="1"/>
  <c r="J32" i="13"/>
  <c r="AG110" i="1"/>
  <c r="J32" i="4"/>
  <c r="AG98" i="1" s="1"/>
  <c r="AZ95" i="1"/>
  <c r="AV95" i="1"/>
  <c r="AZ109" i="1"/>
  <c r="AV109" i="1" s="1"/>
  <c r="AT109" i="1" s="1"/>
  <c r="AZ118" i="1"/>
  <c r="AV118" i="1" s="1"/>
  <c r="AT118" i="1" s="1"/>
  <c r="BA94" i="1"/>
  <c r="AW94" i="1"/>
  <c r="AK30" i="1" s="1"/>
  <c r="J32" i="5"/>
  <c r="AG99" i="1"/>
  <c r="AZ112" i="1"/>
  <c r="AV112" i="1" s="1"/>
  <c r="AT112" i="1" s="1"/>
  <c r="BD94" i="1"/>
  <c r="W33" i="1"/>
  <c r="J98" i="18" l="1"/>
  <c r="J32" i="18"/>
  <c r="J39" i="23"/>
  <c r="J41" i="3"/>
  <c r="J41" i="13"/>
  <c r="J41" i="12"/>
  <c r="J41" i="20"/>
  <c r="J41" i="6"/>
  <c r="J41" i="4"/>
  <c r="J41" i="21"/>
  <c r="J98" i="6"/>
  <c r="J96" i="23"/>
  <c r="J98" i="20"/>
  <c r="J98" i="13"/>
  <c r="J98" i="12"/>
  <c r="J98" i="3"/>
  <c r="J98" i="4"/>
  <c r="J41" i="16"/>
  <c r="J41" i="5"/>
  <c r="AN99" i="1"/>
  <c r="AN97" i="1"/>
  <c r="AN98" i="1"/>
  <c r="AN100" i="1"/>
  <c r="AG109" i="1"/>
  <c r="AN122" i="1"/>
  <c r="AN125" i="1"/>
  <c r="AN108" i="1"/>
  <c r="AN110" i="1"/>
  <c r="AN120" i="1"/>
  <c r="AN109" i="1"/>
  <c r="J32" i="22"/>
  <c r="AG124" i="1"/>
  <c r="AG123" i="1"/>
  <c r="AN123" i="1"/>
  <c r="J32" i="7"/>
  <c r="AG102" i="1"/>
  <c r="J32" i="17"/>
  <c r="AG116" i="1"/>
  <c r="J32" i="9"/>
  <c r="AG104" i="1"/>
  <c r="J32" i="19"/>
  <c r="AG119" i="1"/>
  <c r="AG118" i="1" s="1"/>
  <c r="AT95" i="1"/>
  <c r="J32" i="2"/>
  <c r="AG96" i="1"/>
  <c r="AN96" i="1" s="1"/>
  <c r="J32" i="8"/>
  <c r="AG103" i="1"/>
  <c r="AN103" i="1"/>
  <c r="AY94" i="1"/>
  <c r="J32" i="10"/>
  <c r="AG105" i="1"/>
  <c r="J32" i="15"/>
  <c r="AG113" i="1" s="1"/>
  <c r="AN113" i="1" s="1"/>
  <c r="W30" i="1"/>
  <c r="AZ94" i="1"/>
  <c r="W29" i="1" s="1"/>
  <c r="W31" i="1"/>
  <c r="AG117" i="1" l="1"/>
  <c r="AN117" i="1" s="1"/>
  <c r="J41" i="18"/>
  <c r="J41" i="7"/>
  <c r="J41" i="22"/>
  <c r="J41" i="15"/>
  <c r="J41" i="19"/>
  <c r="J41" i="17"/>
  <c r="J41" i="8"/>
  <c r="J41" i="2"/>
  <c r="J41" i="10"/>
  <c r="J41" i="9"/>
  <c r="AN102" i="1"/>
  <c r="AN119" i="1"/>
  <c r="AN104" i="1"/>
  <c r="AN105" i="1"/>
  <c r="AN116" i="1"/>
  <c r="AN124" i="1"/>
  <c r="AN118" i="1"/>
  <c r="AG101" i="1"/>
  <c r="AG112" i="1"/>
  <c r="AG95" i="1"/>
  <c r="AV94" i="1"/>
  <c r="AK29" i="1" s="1"/>
  <c r="AG115" i="1" l="1"/>
  <c r="AN115" i="1" s="1"/>
  <c r="AN95" i="1"/>
  <c r="AN112" i="1"/>
  <c r="AN101" i="1"/>
  <c r="AT94" i="1"/>
  <c r="AG94" i="1" l="1"/>
  <c r="AK26" i="1" l="1"/>
  <c r="AK35" i="1" s="1"/>
  <c r="AN94" i="1"/>
</calcChain>
</file>

<file path=xl/sharedStrings.xml><?xml version="1.0" encoding="utf-8"?>
<sst xmlns="http://schemas.openxmlformats.org/spreadsheetml/2006/main" count="44694" uniqueCount="4724">
  <si>
    <t>Export Komplet</t>
  </si>
  <si>
    <t/>
  </si>
  <si>
    <t>2.0</t>
  </si>
  <si>
    <t>ZAMOK</t>
  </si>
  <si>
    <t>False</t>
  </si>
  <si>
    <t>{cdc44659-0210-4435-bb0c-c357787b1ce3}</t>
  </si>
  <si>
    <t>0,01</t>
  </si>
  <si>
    <t>21</t>
  </si>
  <si>
    <t>15</t>
  </si>
  <si>
    <t>REKAPITULACE STAVBY</t>
  </si>
  <si>
    <t>v ---  níže se nacházejí doplnkové a pomocné údaje k sestavám  --- v</t>
  </si>
  <si>
    <t>Návod na vyplnění</t>
  </si>
  <si>
    <t>0,001</t>
  </si>
  <si>
    <t>Kód:</t>
  </si>
  <si>
    <t>22001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</si>
  <si>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</si>
  <si>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</si>
  <si>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VODOJEM POUZDŘANY</t>
  </si>
  <si>
    <t>KSO:</t>
  </si>
  <si>
    <t>CC-CZ:</t>
  </si>
  <si>
    <t>Místo:</t>
  </si>
  <si>
    <t>Pouzdřany</t>
  </si>
  <si>
    <t>Datum:</t>
  </si>
  <si>
    <t>6. 1. 2022</t>
  </si>
  <si>
    <t>Zadavatel:</t>
  </si>
  <si>
    <t>IČ:</t>
  </si>
  <si>
    <t>VAK BŘECLAV a.s.</t>
  </si>
  <si>
    <t>DIČ:</t>
  </si>
  <si>
    <t>Uchazeč:</t>
  </si>
  <si>
    <t>Vyplň údaj</t>
  </si>
  <si>
    <t>Projektant:</t>
  </si>
  <si>
    <t>True</t>
  </si>
  <si>
    <t>AQUA PROCON s.r.o.Palackého tř. 12, 612 00 Brno</t>
  </si>
  <si>
    <t>Zpracovatel:</t>
  </si>
  <si>
    <t xml:space="preserve"> </t>
  </si>
  <si>
    <t>Poznámka:</t>
  </si>
  <si>
    <t>Soupis prací je sestaven za využití položek cenových soustav ÚRS, RTS aj. (CS). Cenové a technické podmínky položek CS ÚRS, které nejsou uvedeny v soupisu prací (tzv. úvodní části katalogů) jsou neomezeně dálkově k dispozici na www.cs-urs.cz. Položky soupisu prací, které nemají ve sloupci "Cenová soustava" uveden žádný údaj, nepochází z CS. Tyto položky byly vytvořeny pouze pro tento rozpočet a nenacházejí se v žádné cenové soustavě.  Výkaz výměr, který se vztahuje k více položkám je nahrazen odpovídajícím slovem  "FIGUROU".  Figura je uvedena ve sloupci "Kód" v položce, kde byla spočítána. Pokud byl v rozpočtu uveden konkrétní obchodní název materiálu nebo výrobku, byl použit s cílem zadavatele stanovit minimální kvalitativní standard. Je možné použít jakýkoliv obdobný výrobek.</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</si>
  <si>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</si>
  <si>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</si>
  <si>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</si>
  <si>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</si>
  <si>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</si>
  <si>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</si>
  <si>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</si>
  <si>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</si>
  <si>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</si>
  <si>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</si>
  <si>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</si>
  <si>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</si>
  <si>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</si>
  <si>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</si>
  <si>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</si>
  <si>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</si>
  <si>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</si>
  <si>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</si>
  <si>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</si>
  <si>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</si>
  <si>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</si>
  <si>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</si>
  <si>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</si>
  <si>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</si>
  <si>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</si>
  <si>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</si>
  <si>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</si>
  <si>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</si>
  <si>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</si>
  <si>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</si>
  <si>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</si>
  <si>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</si>
  <si>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</si>
  <si>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</si>
  <si>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</si>
  <si>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</si>
  <si>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</si>
  <si>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</si>
  <si>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</si>
  <si>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</si>
  <si>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</si>
  <si>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</si>
  <si>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</si>
  <si>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</si>
  <si>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03</t>
  </si>
  <si>
    <t>VDJ POUZDŘANY</t>
  </si>
  <si>
    <t>ING</t>
  </si>
  <si>
    <t>1</t>
  </si>
  <si>
    <t>{d79885a4-8fdb-4eb0-a952-4079a58ecd13}</t>
  </si>
  <si>
    <t>2</t>
  </si>
  <si>
    <t>/</t>
  </si>
  <si>
    <t>SO 03.1</t>
  </si>
  <si>
    <t>stavební část</t>
  </si>
  <si>
    <t>Soupis</t>
  </si>
  <si>
    <t>{13e28e06-06e1-48d0-8937-284483c563b4}</t>
  </si>
  <si>
    <t>814 19</t>
  </si>
  <si>
    <t>SO 03.2</t>
  </si>
  <si>
    <t>odpad z VDJ</t>
  </si>
  <si>
    <t>{91583b0d-01e9-4289-9d9b-412b1da674b3}</t>
  </si>
  <si>
    <t>827 29</t>
  </si>
  <si>
    <t>SO 03.3</t>
  </si>
  <si>
    <t>zpevněné plochy, sadové a terénní úpravy</t>
  </si>
  <si>
    <t>{bb248232-07f7-4d88-8cda-d10d126b5208}</t>
  </si>
  <si>
    <t>822 29 56</t>
  </si>
  <si>
    <t>SO 03.4</t>
  </si>
  <si>
    <t>oplocení</t>
  </si>
  <si>
    <t>{0701662f-14b3-492b-ae33-df1d51d5f3b8}</t>
  </si>
  <si>
    <t>815 23 71</t>
  </si>
  <si>
    <t>SO 03.5</t>
  </si>
  <si>
    <t>rušení stávajících objektů</t>
  </si>
  <si>
    <t>{7aa27525-f6a2-4057-bf5f-a00d34965d5a}</t>
  </si>
  <si>
    <t>SO 08</t>
  </si>
  <si>
    <t>PŘÍVODNÍ ŘAD POUZDŘANY - ŠAKVICE</t>
  </si>
  <si>
    <t>{03b2d8f0-d972-4872-9e34-355615fa8c03}</t>
  </si>
  <si>
    <t>SO 08.3</t>
  </si>
  <si>
    <t>obchvat Pouzdřan</t>
  </si>
  <si>
    <t>{356c4702-5768-4b77-9ed8-4802fb8f8305}</t>
  </si>
  <si>
    <t>827 11</t>
  </si>
  <si>
    <t>SO 08.5</t>
  </si>
  <si>
    <t>křížení komunikací</t>
  </si>
  <si>
    <t>{1e6bf4df-fe70-4e4c-97a2-f2822f6b01fb}</t>
  </si>
  <si>
    <t>SO 08.6</t>
  </si>
  <si>
    <t>{9b0b4ee0-6aca-416a-933c-190a0da238ec}</t>
  </si>
  <si>
    <t>SO 08.7</t>
  </si>
  <si>
    <t>terénní úpravy</t>
  </si>
  <si>
    <t>{2369b7d4-d463-4963-bca4-9e4022347020}</t>
  </si>
  <si>
    <t>822 29</t>
  </si>
  <si>
    <t>SO 09</t>
  </si>
  <si>
    <t>ZÁSOBOVACÍ ŘAD VRANOVICE</t>
  </si>
  <si>
    <t>{83f3ec2d-4922-405f-9e43-4170e8ce7973}</t>
  </si>
  <si>
    <t>SO 09.1</t>
  </si>
  <si>
    <t>zásobovací řad Vranovice</t>
  </si>
  <si>
    <t>{85980888-20e8-4625-8b80-f92ee28556c3}</t>
  </si>
  <si>
    <t>SO 09.2</t>
  </si>
  <si>
    <t>{26557ac9-9e5c-4821-bc14-5e42987392e2}</t>
  </si>
  <si>
    <t>SO 10</t>
  </si>
  <si>
    <t>ZÁSOBOVACÍ ŘAD POUZDŘANY</t>
  </si>
  <si>
    <t>{d5fef613-1f4d-47f1-bcb9-c01aa5d9cd41}</t>
  </si>
  <si>
    <t>SO 10.1</t>
  </si>
  <si>
    <t>zásobovací řad Pouzdřany</t>
  </si>
  <si>
    <t>{b77f5d9e-24ad-491b-9a2c-6eb1ab1bef40}</t>
  </si>
  <si>
    <t>SO 10.2</t>
  </si>
  <si>
    <t>{2a0995ce-8e44-436d-bd56-73281338d6da}</t>
  </si>
  <si>
    <t>SO 11</t>
  </si>
  <si>
    <t>PROPOJENÍ ROZVODNÉ SÍTĚ POUZDŘANY</t>
  </si>
  <si>
    <t>{28466126-f6da-40bd-a5eb-992df13520b4}</t>
  </si>
  <si>
    <t>SO 11.1</t>
  </si>
  <si>
    <t>potrubí rozvodné sítě</t>
  </si>
  <si>
    <t>{4dbf878e-485c-4e68-878f-03accc3d553d}</t>
  </si>
  <si>
    <t>SO 11.2</t>
  </si>
  <si>
    <t>{ef91f6bc-a1df-4078-8b76-c8a803031442}</t>
  </si>
  <si>
    <t>SO 12</t>
  </si>
  <si>
    <t>PŘÍVODNÍ ŘAD IVAŇ - POUZDŘANY</t>
  </si>
  <si>
    <t>{2d8bf0fb-7978-416f-a401-194f2ee7f4c4}</t>
  </si>
  <si>
    <t>SO 12.2</t>
  </si>
  <si>
    <t>propojovací potrubí</t>
  </si>
  <si>
    <t>{4afd48b2-fc0a-4774-a9c9-93f13f408476}</t>
  </si>
  <si>
    <t>827 19</t>
  </si>
  <si>
    <t>SO 12.4</t>
  </si>
  <si>
    <t>{ea498a05-86bf-4748-8194-dce6c7971789}</t>
  </si>
  <si>
    <t>SO 15</t>
  </si>
  <si>
    <t>PŘEPOJENÍ VODOVODNÍCH PŘÍPOJEK</t>
  </si>
  <si>
    <t>{5a773d9b-caff-43a9-a2ed-b97e8b3ae715}</t>
  </si>
  <si>
    <t>SO 15.1</t>
  </si>
  <si>
    <t>přepojení vodovodních přípojek</t>
  </si>
  <si>
    <t>{6c873236-3ea6-4ad7-ba43-06c2d2f6a6b5}</t>
  </si>
  <si>
    <t>SO 15.2</t>
  </si>
  <si>
    <t>{5df61808-8d9a-4e7d-a88b-923f4be4f3fd}</t>
  </si>
  <si>
    <t>PS 01</t>
  </si>
  <si>
    <t>STROJNĚTECHNOLOGICKÁ ČÁST</t>
  </si>
  <si>
    <t>PRO</t>
  </si>
  <si>
    <t>{71fdf181-f0eb-4463-8d67-6569e83c7222}</t>
  </si>
  <si>
    <t>PS 01.3</t>
  </si>
  <si>
    <t>VDJ Pouzdřany</t>
  </si>
  <si>
    <t>{e49c7ce9-c19e-4c9c-951f-b07fecf12030}</t>
  </si>
  <si>
    <t>PS 02</t>
  </si>
  <si>
    <t>ELEKTROTECHNOLOGICKÁ ČÁST A MAR</t>
  </si>
  <si>
    <t>{fc14e329-75a5-44b3-b837-dfa62d34c66f}</t>
  </si>
  <si>
    <t>PS 02.3</t>
  </si>
  <si>
    <t>{e64f87cc-19b2-47dd-bfa7-482ef291cdb9}</t>
  </si>
  <si>
    <t>PS 03</t>
  </si>
  <si>
    <t>DISPEČINK A RADIOVÝ PŘENOS</t>
  </si>
  <si>
    <t>STA</t>
  </si>
  <si>
    <t>{08110b9b-a5c6-484d-b5f7-4baea8779fae}</t>
  </si>
  <si>
    <t>90</t>
  </si>
  <si>
    <t>OSTATNÍ NÁKLADY</t>
  </si>
  <si>
    <t>VON</t>
  </si>
  <si>
    <t>{5774b843-698f-4336-bc85-304416822301}</t>
  </si>
  <si>
    <t>BETON1</t>
  </si>
  <si>
    <t>102,387858607349</t>
  </si>
  <si>
    <t>BETON2</t>
  </si>
  <si>
    <t>144,974611907433</t>
  </si>
  <si>
    <t>KRYCÍ LIST SOUPISU PRACÍ</t>
  </si>
  <si>
    <t>BETON3</t>
  </si>
  <si>
    <t>295,617196099362</t>
  </si>
  <si>
    <t>DLAZBAK</t>
  </si>
  <si>
    <t>61,12</t>
  </si>
  <si>
    <t>DRENAZ</t>
  </si>
  <si>
    <t>102,7</t>
  </si>
  <si>
    <t>DRENAZ1</t>
  </si>
  <si>
    <t>Objekt:</t>
  </si>
  <si>
    <t>DRN</t>
  </si>
  <si>
    <t>565,085</t>
  </si>
  <si>
    <t>SO 03 - VDJ POUZDŘANY</t>
  </si>
  <si>
    <t>IZOL1</t>
  </si>
  <si>
    <t>419,303344926412</t>
  </si>
  <si>
    <t>Soupis:</t>
  </si>
  <si>
    <t>LESENI1</t>
  </si>
  <si>
    <t>139,891193873546</t>
  </si>
  <si>
    <t>SO 03.1 - stavební část</t>
  </si>
  <si>
    <t>LESENI2</t>
  </si>
  <si>
    <t>21,97</t>
  </si>
  <si>
    <t>LISTA1</t>
  </si>
  <si>
    <t>16,66</t>
  </si>
  <si>
    <t>LISTA2</t>
  </si>
  <si>
    <t>24,66</t>
  </si>
  <si>
    <t>LISTA3</t>
  </si>
  <si>
    <t>46,516811678387</t>
  </si>
  <si>
    <t>LISTA4</t>
  </si>
  <si>
    <t>18,665663103257</t>
  </si>
  <si>
    <t>LISTA5</t>
  </si>
  <si>
    <t>14,0193572166454</t>
  </si>
  <si>
    <t>LISTA6</t>
  </si>
  <si>
    <t>57,805304826056</t>
  </si>
  <si>
    <t>OBKLADK</t>
  </si>
  <si>
    <t>60,6723414073844</t>
  </si>
  <si>
    <t>ODVOZ1</t>
  </si>
  <si>
    <t>1465,07024360118</t>
  </si>
  <si>
    <t>ODVOZ4</t>
  </si>
  <si>
    <t>711,880595103567</t>
  </si>
  <si>
    <t>ORNICE</t>
  </si>
  <si>
    <t>PODKLADmaz</t>
  </si>
  <si>
    <t>30,8661037000469</t>
  </si>
  <si>
    <t>POLSTAR1</t>
  </si>
  <si>
    <t>131,40015</t>
  </si>
  <si>
    <t>POLSTAR2</t>
  </si>
  <si>
    <t>65,700075</t>
  </si>
  <si>
    <t>SH1</t>
  </si>
  <si>
    <t>180,5</t>
  </si>
  <si>
    <t>Obrtel M.</t>
  </si>
  <si>
    <t>SH2</t>
  </si>
  <si>
    <t>19,29</t>
  </si>
  <si>
    <t>SH3</t>
  </si>
  <si>
    <t>40,73</t>
  </si>
  <si>
    <t>SH4</t>
  </si>
  <si>
    <t>SH5</t>
  </si>
  <si>
    <t>246,057390610803</t>
  </si>
  <si>
    <t>SOKLK</t>
  </si>
  <si>
    <t>17,7457955731868</t>
  </si>
  <si>
    <t>SV0</t>
  </si>
  <si>
    <t>10,1905411700826</t>
  </si>
  <si>
    <t>SV0p</t>
  </si>
  <si>
    <t>20,8915911463735</t>
  </si>
  <si>
    <t>SV1</t>
  </si>
  <si>
    <t>185,569566866556</t>
  </si>
  <si>
    <t>SV2</t>
  </si>
  <si>
    <t>63,0114001742611</t>
  </si>
  <si>
    <t>SV3</t>
  </si>
  <si>
    <t>4,1128315516285</t>
  </si>
  <si>
    <t>SV4</t>
  </si>
  <si>
    <t>55,6376058950789</t>
  </si>
  <si>
    <t>VODA</t>
  </si>
  <si>
    <t>1235</t>
  </si>
  <si>
    <t>VRTY</t>
  </si>
  <si>
    <t>121</t>
  </si>
  <si>
    <t>VYKOP1</t>
  </si>
  <si>
    <t>765,609890339417</t>
  </si>
  <si>
    <t>VYKOP2</t>
  </si>
  <si>
    <t>2366,99693682871</t>
  </si>
  <si>
    <t>VYKOP3</t>
  </si>
  <si>
    <t>18,486</t>
  </si>
  <si>
    <t>VYKOP4</t>
  </si>
  <si>
    <t>4,52577837676175</t>
  </si>
  <si>
    <t>VYKOP5</t>
  </si>
  <si>
    <t>3,80378148010452</t>
  </si>
  <si>
    <t>VYKOP6</t>
  </si>
  <si>
    <t>18,9</t>
  </si>
  <si>
    <t>ZAKLADvdj</t>
  </si>
  <si>
    <t>ZASYP</t>
  </si>
  <si>
    <t>3010,73404832024</t>
  </si>
  <si>
    <t>ZASYPnakup</t>
  </si>
  <si>
    <t>300</t>
  </si>
  <si>
    <t>ZASYPzem</t>
  </si>
  <si>
    <t>2710,73404832024</t>
  </si>
  <si>
    <t>ZEModvoz</t>
  </si>
  <si>
    <t>2120,44233870475</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</si>
  <si>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</si>
  <si>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</si>
  <si>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</si>
  <si>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</si>
  <si>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</si>
  <si>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</si>
  <si>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</si>
  <si>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</si>
  <si>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</si>
  <si>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</si>
  <si>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</si>
  <si>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</si>
  <si>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</si>
  <si>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</si>
  <si>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</si>
  <si>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</si>
  <si>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</si>
  <si>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</si>
  <si>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764 - Konstrukce klempířské</t>
  </si>
  <si>
    <t xml:space="preserve">    767 - Konstrukce zámečnické</t>
  </si>
  <si>
    <t xml:space="preserve">    771 - Podlahy z dlaždic</t>
  </si>
  <si>
    <t xml:space="preserve">    781 - Dokončovací práce - obklady</t>
  </si>
  <si>
    <t xml:space="preserve">    782 - Dokončovací práce - obklady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</si>
  <si>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</si>
  <si>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</si>
  <si>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</si>
  <si>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</si>
  <si>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</si>
  <si>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</si>
  <si>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</si>
  <si>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</si>
  <si>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</si>
  <si>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</si>
  <si>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</si>
  <si>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</si>
  <si>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</si>
  <si>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</si>
  <si>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</si>
  <si>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</si>
  <si>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</si>
  <si>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</si>
  <si>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115101201.1</t>
  </si>
  <si>
    <t>Čerpání vody na dopravní výšku do 10 m průměrný přítok do 500 l/min vč. záložního zdroje</t>
  </si>
  <si>
    <t>hod</t>
  </si>
  <si>
    <t>vlastní</t>
  </si>
  <si>
    <t>4</t>
  </si>
  <si>
    <t>1389781939</t>
  </si>
  <si>
    <t>115101301.1</t>
  </si>
  <si>
    <t>Pohotovost čerpací soupravy pro dopravní výšku do 10 m přítok do 500 l/min vč. záložního zdroje</t>
  </si>
  <si>
    <t>den</t>
  </si>
  <si>
    <t>-845802192</t>
  </si>
  <si>
    <t>3</t>
  </si>
  <si>
    <t>111251102.1</t>
  </si>
  <si>
    <t>Odstranění křovin a stromů průměru kmene do 100 mm i s kořeny sklonu terénu do 1:5 z celkové plochy přes 100 do 500 m2 strojně vč. odvozu a likvidace</t>
  </si>
  <si>
    <t>m2</t>
  </si>
  <si>
    <t>-808384196</t>
  </si>
  <si>
    <t>VV</t>
  </si>
  <si>
    <t>" kácení dřevin " 120,0</t>
  </si>
  <si>
    <t>111311123.1</t>
  </si>
  <si>
    <t>Odstranění travního drnu ve svahu hl  do 100 mm</t>
  </si>
  <si>
    <t>1176976965</t>
  </si>
  <si>
    <t>((21,5+0,2*2+0,25+2,4)*(21,5+0,2+0,8)*2+2,0*2,5+21,5*1,8+2,0*6,7)/2</t>
  </si>
  <si>
    <t>-2,4*6,6</t>
  </si>
  <si>
    <t>Součet</t>
  </si>
  <si>
    <t>5</t>
  </si>
  <si>
    <t>121151124</t>
  </si>
  <si>
    <t>Sejmutí ornice plochy přes 500 m2 tl vrstvy přes 200 do 250 mm strojně</t>
  </si>
  <si>
    <t>CS ÚRS 2022 01</t>
  </si>
  <si>
    <t>1290072130</t>
  </si>
  <si>
    <t>6</t>
  </si>
  <si>
    <t>162351103</t>
  </si>
  <si>
    <t>Vodorovné přemístění přes 50 do 500 m výkopku/sypaniny z horniny třídy těžitelnosti I skupiny 1 až 3</t>
  </si>
  <si>
    <t>m3</t>
  </si>
  <si>
    <t>-2028100728</t>
  </si>
  <si>
    <t>" ornice na mezideponii "</t>
  </si>
  <si>
    <t>ORNICE*0,25</t>
  </si>
  <si>
    <t>7</t>
  </si>
  <si>
    <t>171251201</t>
  </si>
  <si>
    <t>Uložení sypaniny na skládky nebo meziskládky</t>
  </si>
  <si>
    <t>-110093006</t>
  </si>
  <si>
    <t>ORNICE*0,3</t>
  </si>
  <si>
    <t>8</t>
  </si>
  <si>
    <t>131251105</t>
  </si>
  <si>
    <t>Hloubení jam nezapažených v hornině třídy těžitelnosti I skupiny 3 objemu do 1000 m3 strojně</t>
  </si>
  <si>
    <t>-1646872476</t>
  </si>
  <si>
    <t>" z důvodu stáv. nádrží položka zatřídění dle množství výkopku zatříděná do menšího objemu "</t>
  </si>
  <si>
    <t>" místo do 5000m3 je do 1000m3 "</t>
  </si>
  <si>
    <t>" jednotkovou cenu výkopu popřípadě upravte tak, aby pokryla všechny náklady "</t>
  </si>
  <si>
    <t>" spojené s umístěním stávajících nádrží ve výkopu "</t>
  </si>
  <si>
    <t>" výkop na kótu -4,38 "</t>
  </si>
  <si>
    <t>" průměrná hloubka  "</t>
  </si>
  <si>
    <t>" ((234,981+234,699+240,864+0,2+241,025+0,2)/4+0,35-232,77) = 5,572 "</t>
  </si>
  <si>
    <t>" rozměr jámy zvětšen pro bourání stáv. nádrží "</t>
  </si>
  <si>
    <t>" směr SZ +0,25m,  směr JV +2,4m, směr SV +0,8M "</t>
  </si>
  <si>
    <t>5,572*((21,5+0,2*2+0,25+2,4)*(21,5+0,2+0,8)*2+2,0*2,5+21,5*1,8+2,0*6,7)/2</t>
  </si>
  <si>
    <t>" násyp nad stáv. nádržemi "</t>
  </si>
  <si>
    <t>2,4*26,0*18,0/2</t>
  </si>
  <si>
    <t>" výkop na kótu -4,88 "</t>
  </si>
  <si>
    <t>(4,88-4,38)*(PI*((10,35)^2-(3,05)^2+(9,85)^2-(3,55)^2)*(1/4)+7,179*1,4+6,179*0,9)</t>
  </si>
  <si>
    <t>" výkop na kótu -5,08 "</t>
  </si>
  <si>
    <t>(5,08-4,38)*(3,0*2,5+(3,0+0,7*2)*(2,5+0,7*2))/2</t>
  </si>
  <si>
    <t>" pozn. "</t>
  </si>
  <si>
    <t>" pro ochranu základové spáry při vrtání pilot, výkop přerušit v určité výši nad základovou spárou "</t>
  </si>
  <si>
    <t>" provedou se srovnání dna pro vrtání "</t>
  </si>
  <si>
    <t>" provedou se vrty a pilotáž "</t>
  </si>
  <si>
    <t>" dokončí se výkop na základovou spáru "</t>
  </si>
  <si>
    <t>" zohledněte v ceně "</t>
  </si>
  <si>
    <t>VYKOP11</t>
  </si>
  <si>
    <t>Mezisoučet</t>
  </si>
  <si>
    <t>" odpočet sejmutého ornice a drnu "</t>
  </si>
  <si>
    <t>-ORNICE*0,3</t>
  </si>
  <si>
    <t>" odpočet stáv. nádrží - 50% "</t>
  </si>
  <si>
    <t>-PI*(9,4/2)^2*5,3*2*0,5</t>
  </si>
  <si>
    <t>" odpočet základ nádrží "</t>
  </si>
  <si>
    <t>-PI*(10,6/2)^2*0,5*2*0,5</t>
  </si>
  <si>
    <t>PI*(8,8/2)^2*0,25*2*0,5</t>
  </si>
  <si>
    <t>" odpočet AK "</t>
  </si>
  <si>
    <t>-(1,8*(4,3+6,8)/2+1,3*4,4+2,7*2,8/2*2)*6,25</t>
  </si>
  <si>
    <t>" odpočet schody "</t>
  </si>
  <si>
    <t>-4,1*(1,4+5,2/2)*2,3</t>
  </si>
  <si>
    <t xml:space="preserve">" základ schody "      </t>
  </si>
  <si>
    <t>-7,5*0,6*0,5*2</t>
  </si>
  <si>
    <t>" odpočet výkop zapažený "     -VYKOP2</t>
  </si>
  <si>
    <t>" tř.3-80%, tř.4-20% "     VYKOP1*0,8</t>
  </si>
  <si>
    <t>9</t>
  </si>
  <si>
    <t>131351105</t>
  </si>
  <si>
    <t>Hloubení jam nezapažených v hornině třídy těžitelnosti II skupiny 4 objem do 1000 m3 strojně</t>
  </si>
  <si>
    <t>-200451601</t>
  </si>
  <si>
    <t>" tř.3-80%, tř.4-20% "     VYKOP1*0,2</t>
  </si>
  <si>
    <t>10</t>
  </si>
  <si>
    <t>131151205</t>
  </si>
  <si>
    <t>Hloubení jam zapažených v hornině třídy těžitelnosti I skupiny 1 a 2 objem do 1000 m3 strojně</t>
  </si>
  <si>
    <t>-1688745029</t>
  </si>
  <si>
    <t>" objem paženého výkopku dle přílohy předmluvy ceníku Zemních prací "</t>
  </si>
  <si>
    <t>" 0,75*(v)^2*d,    v= hloubka výkopu,   d = délka pažení "</t>
  </si>
  <si>
    <t>" zadní strana + část boční (u stáv. nádrží)"</t>
  </si>
  <si>
    <t>0,75*((240,864+0,2+241,025+0,2)/2-232,77)^2*(21,5+0,25*2+0,25+2,4+8,5*2)</t>
  </si>
  <si>
    <t>" boční strana "</t>
  </si>
  <si>
    <t>0,75*((234,699+240,864+0,2)/2-232,77)^2*(21,5+0,2+0,8-8,5)</t>
  </si>
  <si>
    <t>0,75*((234,981+241,025+0,2)/2-232,77)^2*(21,5+0,2+0,8-8,5)</t>
  </si>
  <si>
    <t>" tř.3-80%, tř.4-20% "     VYKOP2*0,8</t>
  </si>
  <si>
    <t>11</t>
  </si>
  <si>
    <t>131351205</t>
  </si>
  <si>
    <t>Hloubení jam zapažených v hornině třídy těžitelnosti II skupiny 4 objem do 1000 m3 strojně</t>
  </si>
  <si>
    <t>-1980657951</t>
  </si>
  <si>
    <t>" tř.3-80%, tř.4-20% "     VYKOP2*0,2</t>
  </si>
  <si>
    <t>12</t>
  </si>
  <si>
    <t>151721112.1</t>
  </si>
  <si>
    <t>Záporové pažení - vrty, ocelové zápory, výplň betonem, kotvení pažení do zápor, odpažení, výplň za pažením, likvidace zemny z vrtů, statický výpočet a projekt</t>
  </si>
  <si>
    <t>-1211009199</t>
  </si>
  <si>
    <t>((240,864+0,2+241,025+0,2)/2-232,77)*(21,5+0,25*2+0,25+2,4+8,5*2)</t>
  </si>
  <si>
    <t>((234,699+240,864+0,2)/2-232,77)*(21,5+0,2+0,8-8,5)</t>
  </si>
  <si>
    <t>((234,981+241,025+0,2)/2-232,77)*(21,5+0,2+0,8-8,5)</t>
  </si>
  <si>
    <t>13</t>
  </si>
  <si>
    <t>161151103</t>
  </si>
  <si>
    <t>Svislé přemístění výkopku z horniny třídy těžitelnosti I skupiny 1 až 3 hl výkopu přes 4 do 8 m</t>
  </si>
  <si>
    <t>1211051512</t>
  </si>
  <si>
    <t>" dle přílohy ceníku je podíl 30% "</t>
  </si>
  <si>
    <t xml:space="preserve">" tř.3-70%, tř.4-30% "     </t>
  </si>
  <si>
    <t>(VYKOP1+VYKOP2)*0,3*0,7</t>
  </si>
  <si>
    <t>14</t>
  </si>
  <si>
    <t>161151113</t>
  </si>
  <si>
    <t>Svislé přemístění výkopku z horniny třídy těžitelnosti II skupiny 4 a 5 hl výkopu přes 4 do 8 m</t>
  </si>
  <si>
    <t>-366569187</t>
  </si>
  <si>
    <t>(VYKOP1+VYKOP2)*0,3*0,3</t>
  </si>
  <si>
    <t>132312331</t>
  </si>
  <si>
    <t>Hloubení nezapažených rýh šířky do 2000 mm v soudržných horninách třídy těžitelnosti II skupiny 4 ručně</t>
  </si>
  <si>
    <t>-1610984187</t>
  </si>
  <si>
    <t>" výkop pro drenáž - dno VDJ "</t>
  </si>
  <si>
    <t>DRENAZ*0,3*(0,3+0,3*3)/2</t>
  </si>
  <si>
    <t>16</t>
  </si>
  <si>
    <t>132212121</t>
  </si>
  <si>
    <t>Hloubení zapažených rýh šířky do 800 mm v soudržných horninách třídy těžitelnosti I skupiny 3 ručně</t>
  </si>
  <si>
    <t>236875162</t>
  </si>
  <si>
    <t>" bez 45° - chodník = (1/8 kruhu) "</t>
  </si>
  <si>
    <t>0,15*0,5*PI*(18,2+0,5/2)*(1-1/8)</t>
  </si>
  <si>
    <t>17</t>
  </si>
  <si>
    <t>132254202</t>
  </si>
  <si>
    <t>Hloubení zapažených rýh š do 2000 mm v hornině třídy těžitelnosti I skupiny 3 objem do 50 m3</t>
  </si>
  <si>
    <t>1151662830</t>
  </si>
  <si>
    <t>" výkop pro drenáž - odvod z VDJ "</t>
  </si>
  <si>
    <t>DRENAZ1*0,9*1,4</t>
  </si>
  <si>
    <t>" tř.3-90%, tř.4-10% "     VYKOP6*0,9</t>
  </si>
  <si>
    <t>18</t>
  </si>
  <si>
    <t>132354202</t>
  </si>
  <si>
    <t>Hloubení zapažených rýh š do 2000 mm v hornině třídy těžitelnosti II skupiny 4 objem do 50 m3</t>
  </si>
  <si>
    <t>-244987220</t>
  </si>
  <si>
    <t>" tř.3-90%, tř.4-10% "     VYKOP6*0,1</t>
  </si>
  <si>
    <t>19</t>
  </si>
  <si>
    <t>162211321</t>
  </si>
  <si>
    <t>Vodorovné přemístění výkopku z horniny třídy těžitelnosti II skupiny 4 a 5 stavebním kolečkem do 10 m</t>
  </si>
  <si>
    <t>-1929704128</t>
  </si>
  <si>
    <t>VYKOP3+VYKOP5</t>
  </si>
  <si>
    <t>20</t>
  </si>
  <si>
    <t>162211329</t>
  </si>
  <si>
    <t>Příplatek k vodorovnému přemístění výkopku z horniny třídy těžitelnosti II skupiny 4 a 5 stavebním kolečkem za každých dalších 10 m</t>
  </si>
  <si>
    <t>-1995227292</t>
  </si>
  <si>
    <t>134702401</t>
  </si>
  <si>
    <t>Vykopávky do 4 m2 pro studny spouštěné v hornině tř. 1 - 4 mimo kašovité a tekoucí hl do 10 m</t>
  </si>
  <si>
    <t>1104055493</t>
  </si>
  <si>
    <t>" čerpací jímka "</t>
  </si>
  <si>
    <t>1,5*PI*(0,8+0,09*2)^2</t>
  </si>
  <si>
    <t>22</t>
  </si>
  <si>
    <t>162751117</t>
  </si>
  <si>
    <t>Vodorovné přemístění přes 9 000 do 10000 m výkopku/sypaniny z horniny třídy těžitelnosti I skupiny 1 až 3</t>
  </si>
  <si>
    <t>-1219398794</t>
  </si>
  <si>
    <t>" zemina získaná výkopy "</t>
  </si>
  <si>
    <t>VYKOP1+VYKOP2+VYKOP3+VYKOP4+VYKOP5+VYKOP6</t>
  </si>
  <si>
    <t>" zemina získaná z výkopů pro potrubí dovezená na mezideponii pod VDJ "</t>
  </si>
  <si>
    <t>" SO 03.2 "     155,58</t>
  </si>
  <si>
    <t>" SO 08.3 "     1981,124</t>
  </si>
  <si>
    <t>" SO 08.5 "     41,959</t>
  </si>
  <si>
    <t>" SO 09.1 "     311,626</t>
  </si>
  <si>
    <t>" SO 10.1 "     294,507</t>
  </si>
  <si>
    <t>" SO 11.1 "     24,66</t>
  </si>
  <si>
    <t>" SO 12.2 "     275,597</t>
  </si>
  <si>
    <t>" SO 15.1 "     2,746</t>
  </si>
  <si>
    <t>" odpočet zeminy pro zásyp VDJ "</t>
  </si>
  <si>
    <t>-ZASYPzem</t>
  </si>
  <si>
    <t>" odpočet zeminy pro zásypy rýh potrubí "</t>
  </si>
  <si>
    <t>" SO 03.2 "     -75,704</t>
  </si>
  <si>
    <t>" SO 08.3 "     -708,475</t>
  </si>
  <si>
    <t>" SO 08.5 "     -27,532</t>
  </si>
  <si>
    <t>" SO 09.1 "     -185,853</t>
  </si>
  <si>
    <t>" SO 10.1 "     -190,550</t>
  </si>
  <si>
    <t>" SO 11.1 "     -17,192</t>
  </si>
  <si>
    <t>" SO 12.2 "     -227,749</t>
  </si>
  <si>
    <t>" SO 15.1 "     -1,890</t>
  </si>
  <si>
    <t>" odvoz celkem "</t>
  </si>
  <si>
    <t>" přebytek "     ZEModvoz</t>
  </si>
  <si>
    <t>" odpočet odvozu ve tř.4 "     -ODVOZ4</t>
  </si>
  <si>
    <t>" drny "    0,1*DRN</t>
  </si>
  <si>
    <t>23</t>
  </si>
  <si>
    <t>162751119</t>
  </si>
  <si>
    <t>Příplatek k vodorovnému přemístění výkopku/sypaniny z horniny třídy těžitelnosti I skupiny 1 až 3 ZKD 1000 m přes 10000 m</t>
  </si>
  <si>
    <t>-1010326954</t>
  </si>
  <si>
    <t>1465,07024360118*10 'Přepočtené koeficientem množství</t>
  </si>
  <si>
    <t>24</t>
  </si>
  <si>
    <t>162751137</t>
  </si>
  <si>
    <t>Vodorovné přemístění přes 9 000 do 10000 m výkopku/sypaniny z horniny třídy těžitelnosti II skupiny 4 a 5</t>
  </si>
  <si>
    <t>-279948338</t>
  </si>
  <si>
    <t>" vzdálenost celkem 20 km "</t>
  </si>
  <si>
    <t>" zemina z výkopů "</t>
  </si>
  <si>
    <t>" tř.3-80%, tř.4-20% "         (VYKOP1+VYKOP2+VYKOP3+VYKOP4+VYKOP6)*0,2</t>
  </si>
  <si>
    <t>" zemina z vrtů "     PI*(0,9/2)^2*VRTY</t>
  </si>
  <si>
    <t>25</t>
  </si>
  <si>
    <t>162751139</t>
  </si>
  <si>
    <t>Příplatek k vodorovnému přemístění výkopku/sypaniny z horniny třídy těžitelnosti II skupiny 4 a 5 ZKD 1000 m přes 10000 m</t>
  </si>
  <si>
    <t>819478336</t>
  </si>
  <si>
    <t>711,880595103567*10 'Přepočtené koeficientem množství</t>
  </si>
  <si>
    <t>26</t>
  </si>
  <si>
    <t>167151102</t>
  </si>
  <si>
    <t>Nakládání výkopku z hornin třídy těžitelnosti II skupiny 4 a 5 do 100 m3</t>
  </si>
  <si>
    <t>-241889914</t>
  </si>
  <si>
    <t>" zemina z vrtů "</t>
  </si>
  <si>
    <t>PI*(0,9/2)^2*VRTY</t>
  </si>
  <si>
    <t>27</t>
  </si>
  <si>
    <t>171201211.1</t>
  </si>
  <si>
    <t>Poplatek za skládku zeminy</t>
  </si>
  <si>
    <t>t</t>
  </si>
  <si>
    <t>-2076464889</t>
  </si>
  <si>
    <t>ODVOZ1*1,7</t>
  </si>
  <si>
    <t>28</t>
  </si>
  <si>
    <t>1677158090</t>
  </si>
  <si>
    <t>" zemina pro zásyp VDJ "</t>
  </si>
  <si>
    <t>" zemina pro zásypy rýh potrubí "</t>
  </si>
  <si>
    <t>" SO 03.2 "     75,704</t>
  </si>
  <si>
    <t>" SO 08.3 "     708,475</t>
  </si>
  <si>
    <t>" SO 08.5 "     27,532</t>
  </si>
  <si>
    <t>" SO 09.1 "     185,853</t>
  </si>
  <si>
    <t>" SO 10.1 "     190,550</t>
  </si>
  <si>
    <t>" SO 11.1 "     17,192</t>
  </si>
  <si>
    <t>" SO 12.2 "     227,749</t>
  </si>
  <si>
    <t>" SO 15.1 "     1,890</t>
  </si>
  <si>
    <t>ODVOZ3</t>
  </si>
  <si>
    <t>29</t>
  </si>
  <si>
    <t>174151101</t>
  </si>
  <si>
    <t>Zásyp jam, šachet rýh nebo kolem objektů sypaninou se zhutněním</t>
  </si>
  <si>
    <t>980555718</t>
  </si>
  <si>
    <t>" objem - 0,00/4,38 "</t>
  </si>
  <si>
    <t>4,38*((21,5+0,2*2+0,25+2,4)*(21,5+0,2+0,8)*2+2,0*2,5+21,5*1,8+2,0*6,7)/2</t>
  </si>
  <si>
    <t>" objem kóty -4,88/-4,38 "</t>
  </si>
  <si>
    <t>(4,88-4,38)*(PI*((10,35)^2-(3,05)^2+(9,85)^2-(3,55)^2)/4+7,179*1,4+6,179*0,9)</t>
  </si>
  <si>
    <t>" objem výkop na kótu -4,38/-5,08 "</t>
  </si>
  <si>
    <t>" odpočet vestavěných konstrukcí "</t>
  </si>
  <si>
    <t>" ŠP polštáře "     -POLSTAR1-POLSTAR2</t>
  </si>
  <si>
    <t>" podkladní mazanina "     -PODKLADmaz</t>
  </si>
  <si>
    <t>" základ nádrže "     -ZAKLADvdj</t>
  </si>
  <si>
    <t>" odpočet vestavěných nádrží - úroveň základ/kóta 0,00 "</t>
  </si>
  <si>
    <t>-3,48*PI*(18,2/2)^2</t>
  </si>
  <si>
    <t>" skok-snížení "</t>
  </si>
  <si>
    <t>-(3,98-3,48)*((PI*((18,2/2)^2-(8,5/2)^2))/4+0,4/2*(18,2-8,5)*2)</t>
  </si>
  <si>
    <t>" nad úroveň 0,00 "</t>
  </si>
  <si>
    <t>4,22/2*((21,5+0,2*2+0,25+2,4)*(21,5+0,2+0,8)*2)</t>
  </si>
  <si>
    <t>" odpočet vestavěných nádrží - úroveň nad 0,00 "</t>
  </si>
  <si>
    <t>-4,22/2*PI*(18,2/2)^2</t>
  </si>
  <si>
    <t>" odpočet ornice "     -ORNICE*0,2</t>
  </si>
  <si>
    <t>" drenáž - odvod z VDJ "</t>
  </si>
  <si>
    <t>DRENAZ1*0,9*(1,4-0,1-0,2)</t>
  </si>
  <si>
    <t>30</t>
  </si>
  <si>
    <t>M</t>
  </si>
  <si>
    <t>58331201.1</t>
  </si>
  <si>
    <t>zhutněný zásyp náhradním zásypovým materiálem (plná frakce)</t>
  </si>
  <si>
    <t>-1936455531</t>
  </si>
  <si>
    <t>" naloupený materiál pro zásypy pod komunikace "</t>
  </si>
  <si>
    <t>ZASYPnakup*2</t>
  </si>
  <si>
    <t>31</t>
  </si>
  <si>
    <t>167151111</t>
  </si>
  <si>
    <t>Nakládání výkopku z hornin třídy těžitelnosti I skupiny 1 až 3 přes 100 m3</t>
  </si>
  <si>
    <t>-790894641</t>
  </si>
  <si>
    <t>" zásyp vytěženou zeminou z mezideponie "</t>
  </si>
  <si>
    <t>ZASYP-ZASYPnakup</t>
  </si>
  <si>
    <t>32</t>
  </si>
  <si>
    <t>934004067</t>
  </si>
  <si>
    <t>33</t>
  </si>
  <si>
    <t>181951112</t>
  </si>
  <si>
    <t>Úprava pláně v hornině třídy těžitelnosti I skupiny 1 až 3 se zhutněním strojně</t>
  </si>
  <si>
    <t>-1338486091</t>
  </si>
  <si>
    <t xml:space="preserve">" pod podkladní ŠP polštář "    </t>
  </si>
  <si>
    <t>" tř.3-70%, tř.4-30% "     (21,5+0,25+2,4)*(21,5+0,8+2,5*1,962)*0,7</t>
  </si>
  <si>
    <t>34</t>
  </si>
  <si>
    <t>181951114</t>
  </si>
  <si>
    <t>Úprava pláně v hornině třídy těžitelnosti II skupiny 4 a 5 se zhutněním strojně</t>
  </si>
  <si>
    <t>-1111176212</t>
  </si>
  <si>
    <t>"tř.3-70%, tř.4-30% "     (21,5+0,25+2,4)*(21,5+0,8+2,5*1,962)*0,3</t>
  </si>
  <si>
    <t>Zakládání</t>
  </si>
  <si>
    <t>35</t>
  </si>
  <si>
    <t>213141111</t>
  </si>
  <si>
    <t>Zřízení vrstvy z geotextilie v rovině nebo ve sklonu do 1:5 š do 3 m</t>
  </si>
  <si>
    <t>-1486461163</t>
  </si>
  <si>
    <t>" pod podkladní ŠP "</t>
  </si>
  <si>
    <t>" vodorovně "</t>
  </si>
  <si>
    <t>(21,5*21,5+(2,5+0,5/2*2)*(1,962+0,5/2))</t>
  </si>
  <si>
    <t>" skok - šikmina "</t>
  </si>
  <si>
    <t>(0,71-0,5)*7,179*2</t>
  </si>
  <si>
    <t>(0,71-0,5)*PI*(3,55+3,05)/4</t>
  </si>
  <si>
    <t>(0,71-0,5)*PI*(8,65*2+0,5)</t>
  </si>
  <si>
    <t>36</t>
  </si>
  <si>
    <t>69311088.1</t>
  </si>
  <si>
    <t>geotextilie ze syntet. vláken 500g/m2</t>
  </si>
  <si>
    <t>-880849399</t>
  </si>
  <si>
    <t>484,733015193588*1,1845 'Přepočtené koeficientem množství</t>
  </si>
  <si>
    <t>37</t>
  </si>
  <si>
    <t>212755216</t>
  </si>
  <si>
    <t>Trativody z drenážních trubek plastových flexibilních D 160 mm bez lože</t>
  </si>
  <si>
    <t>m</t>
  </si>
  <si>
    <t>1358304622</t>
  </si>
  <si>
    <t>" drenáž "     20,5*4-2,8+3,5+5,0</t>
  </si>
  <si>
    <t>" drenáž "     15,0</t>
  </si>
  <si>
    <t>38</t>
  </si>
  <si>
    <t>212572111</t>
  </si>
  <si>
    <t>Lože pro trativody ze štěrkopísku tříděného</t>
  </si>
  <si>
    <t>-78886748</t>
  </si>
  <si>
    <t>" objem ŠP "</t>
  </si>
  <si>
    <t>" odpočet trubky "</t>
  </si>
  <si>
    <t>-DRENAZ*(0,16/2)^2</t>
  </si>
  <si>
    <t>39</t>
  </si>
  <si>
    <t>211971121</t>
  </si>
  <si>
    <t>Zřízení opláštění žeber nebo trativodů geotextilií v rýze nebo zářezu sklonu přes 1:2 š do 2,5 m</t>
  </si>
  <si>
    <t>1388400179</t>
  </si>
  <si>
    <t>DRENAZ*(0,3+0,42*3+0,9+0,3)</t>
  </si>
  <si>
    <t>40</t>
  </si>
  <si>
    <t>449904133</t>
  </si>
  <si>
    <t>283,452*1,1845 'Přepočtené koeficientem množství</t>
  </si>
  <si>
    <t>41</t>
  </si>
  <si>
    <t>213311141.1</t>
  </si>
  <si>
    <t>Polštáře zhutněné pod základy ze štěrkopísku tříděného (max.63) vč. přetěsnění zeminou tř. F6 protiprůniku srážkových vod pod základy</t>
  </si>
  <si>
    <t>-869682940</t>
  </si>
  <si>
    <t>(21,5+0,25+2,4)*(21,5+0,8+2,5*1,962)*0,2</t>
  </si>
  <si>
    <t>42</t>
  </si>
  <si>
    <t>213311151.1</t>
  </si>
  <si>
    <t>Polštáře zhutněné pod základy ze štěrkodrti netříděné (0/8/16) vč. přetěsnění zeminou tř. F6 protiprůniku srážkových vod pod základy</t>
  </si>
  <si>
    <t>1193954307</t>
  </si>
  <si>
    <t>(21,5+0,25+2,4)*(21,5+0,8+2,5*1,962)*0,1</t>
  </si>
  <si>
    <t>43</t>
  </si>
  <si>
    <t>226213211</t>
  </si>
  <si>
    <t>Vrty velkoprofilové svislé zapažené D přes 850 do 1050 mm hl od 0 do 10 m hornina I</t>
  </si>
  <si>
    <t>-399125953</t>
  </si>
  <si>
    <t>" vrtat z výkop 40cm nad základovou spárou "</t>
  </si>
  <si>
    <t>7,0*10+(7,0+1,5)*6</t>
  </si>
  <si>
    <t>" tř. I - 30%, tř. II - 70% "     VRTY*0,3</t>
  </si>
  <si>
    <t>44</t>
  </si>
  <si>
    <t>226213212</t>
  </si>
  <si>
    <t>Vrty velkoprofilové svislé zapažené D přes 850 do 1050 mm hl od 0 do 10 m hornina II</t>
  </si>
  <si>
    <t>-53543719</t>
  </si>
  <si>
    <t>" tř. I - 30%, tř. II - 70% "     VRTY*0,7</t>
  </si>
  <si>
    <t>45</t>
  </si>
  <si>
    <t>226213214.9</t>
  </si>
  <si>
    <t>Vrty velkoprofilové - příplatek za vodorovné pojízdné konstrukce pro techniku, ochranu základové spáry vč. jejich likvidace provizorních komunikací</t>
  </si>
  <si>
    <t>91806148</t>
  </si>
  <si>
    <t>21,0*21,0</t>
  </si>
  <si>
    <t>46</t>
  </si>
  <si>
    <t>231212113.1</t>
  </si>
  <si>
    <t>Piloty svislé zapažené D900 mm hl do 10 m s vytažením pažnic vč. výplně beton železový, výztuž, hlavy pilot</t>
  </si>
  <si>
    <t>-1693947077</t>
  </si>
  <si>
    <t>7,0*10+8,0*6</t>
  </si>
  <si>
    <t>PILOTY</t>
  </si>
  <si>
    <t>47</t>
  </si>
  <si>
    <t>231213313.1</t>
  </si>
  <si>
    <t>Piloty svislé zapažené D 900 mm hl do 30 m s vytažením pažnic z kameniva</t>
  </si>
  <si>
    <t>-877692596</t>
  </si>
  <si>
    <t>" vrch pilot výše než konrčná nivelete "     0,4*6</t>
  </si>
  <si>
    <t>48</t>
  </si>
  <si>
    <t>242111111</t>
  </si>
  <si>
    <t>Osazení pláště kopané studny z betonových skruží celokruhových DN 0,8 m</t>
  </si>
  <si>
    <t>-854568614</t>
  </si>
  <si>
    <t>49</t>
  </si>
  <si>
    <t>59225332</t>
  </si>
  <si>
    <t>skruž betonová studňová kruhová 80x99x8cm</t>
  </si>
  <si>
    <t>kus</t>
  </si>
  <si>
    <t>-521792281</t>
  </si>
  <si>
    <t>50</t>
  </si>
  <si>
    <t>243531111</t>
  </si>
  <si>
    <t>Výplň na dně studny z kameniva hrubého drceného 32-63 mm</t>
  </si>
  <si>
    <t>-1415555110</t>
  </si>
  <si>
    <t>PI*(0,8/2)^2*0,5</t>
  </si>
  <si>
    <t>51</t>
  </si>
  <si>
    <t>890411851.1</t>
  </si>
  <si>
    <t>Bourání šachet z prefabrikovaných skruží obestavěného prostoru do 1,5 m3 vč. likvidace suti</t>
  </si>
  <si>
    <t>-670699182</t>
  </si>
  <si>
    <t>" čerpací studna "</t>
  </si>
  <si>
    <t>PI*(0,96/2)^2*2,0</t>
  </si>
  <si>
    <t>Svislé a kompletní konstrukce</t>
  </si>
  <si>
    <t>52</t>
  </si>
  <si>
    <t>380326342.3</t>
  </si>
  <si>
    <t>Kompletní konstrukce ČOV, nádrží, vodojemů, žlabů ze ŽB pro konstrukce bílých van tř. C 30/37-XC4-XF1-XA1 pohledový tl přes 150 do 300 mm vč. ošetřování betonu po betonáži</t>
  </si>
  <si>
    <t>-974897306</t>
  </si>
  <si>
    <t>" strop střecha "</t>
  </si>
  <si>
    <t>0,3*PI*(18,2/2)^2</t>
  </si>
  <si>
    <t>" strop mezipodlaží "</t>
  </si>
  <si>
    <t>0,3*PI*((18,2-0,45*2)/2)^2*(1/4)</t>
  </si>
  <si>
    <t>-0,3*PI*((8,5+0,4*2)/2)^2*(1/4)</t>
  </si>
  <si>
    <t>0,3*0,4*(8,65-4,25)</t>
  </si>
  <si>
    <t>" atika "</t>
  </si>
  <si>
    <t>0,25*(5,12-4,32)*PI*(18,2-0,25)</t>
  </si>
  <si>
    <t>53</t>
  </si>
  <si>
    <t>380326343.1</t>
  </si>
  <si>
    <t>Kompletní konstrukce ČOV, nádrží, vodojemů, žlabů ze ŽB pro konstrukce bílých van pohledový tř. C 30/37-XC4-XA1 tl přes 300 mm vč. ošetřování betonu po betonáži</t>
  </si>
  <si>
    <t>457705377</t>
  </si>
  <si>
    <t>" základ "</t>
  </si>
  <si>
    <t>0,5*PI*((18,2+0,3*2)/2)^2</t>
  </si>
  <si>
    <t>" skok m01 - základ "</t>
  </si>
  <si>
    <t>0,5*0,7*(4,0+0,4+0,45+0,3*2)*2</t>
  </si>
  <si>
    <t>0,5*0,7*PI*(8,5+0,4*2+8,5-0,3*2)/2/4</t>
  </si>
  <si>
    <t>54</t>
  </si>
  <si>
    <t>380326343.3</t>
  </si>
  <si>
    <t>Kompletní konstrukce ČOV, nádrží, vodojemů, žlabů ze ŽB pro konstrukce bílých van pohledový tř. C 30/37-XC4-XF1-XA1 tl přes 300 mm vč. ošetřování betonu po betonáži</t>
  </si>
  <si>
    <t>-827169391</t>
  </si>
  <si>
    <t>" obvodová stěna "</t>
  </si>
  <si>
    <t>0,45*PI*(18,2-0,45)*7,5</t>
  </si>
  <si>
    <t>0,45*(PI*(18,2-0,45)/4+0,4)*0,5</t>
  </si>
  <si>
    <t>-0,45*(PI*(18,2-0,45)/8-0,4)*2,7</t>
  </si>
  <si>
    <t>" vnitřní stěny "</t>
  </si>
  <si>
    <t>0,4*PI*(8,5+0,4)*7,5</t>
  </si>
  <si>
    <t>0,4*(8,65-4,25-0,4)*2*7,5</t>
  </si>
  <si>
    <t>0,4*(8,65-4,25-0,4)*4,2</t>
  </si>
  <si>
    <t>-0,4*1,1*2,1</t>
  </si>
  <si>
    <t>-0,4*0,94*2,0*2</t>
  </si>
  <si>
    <t>55</t>
  </si>
  <si>
    <t>380356231.1</t>
  </si>
  <si>
    <t>Bednění kompletních konstrukcí ČOV, nádrží nebo vodojemů neomítaných ploch rovinných zřízení - beton pohledový</t>
  </si>
  <si>
    <t>-1614606806</t>
  </si>
  <si>
    <t>" strop "</t>
  </si>
  <si>
    <t>PI*((18,2-0,45*2)/2)^2</t>
  </si>
  <si>
    <t>-0,45*PI*(8,5+0,4)</t>
  </si>
  <si>
    <t>PI*((18,2-0,45*2)/2)^2*(1/4)</t>
  </si>
  <si>
    <t>-PI*((8,5+0,4*2)/2)^2*(1/4)</t>
  </si>
  <si>
    <t>0,3*(8,65-4,25)*2</t>
  </si>
  <si>
    <t>2*(8,65-4,25-0,4)*2*7,5</t>
  </si>
  <si>
    <t>2*(8,65-4,25-0,4)*4,2</t>
  </si>
  <si>
    <t>-2*1,1*2,1+0,4*(1,1+2,1)*2</t>
  </si>
  <si>
    <t>-2*0,94*2,0+0,4*(0,94+2,0)*2</t>
  </si>
  <si>
    <t>0,5*(4,0+0,4+0,45+0,3*2)*2</t>
  </si>
  <si>
    <t>" jímky "     0,3*0,6*4*2+0,3*0,9*4</t>
  </si>
  <si>
    <t>56</t>
  </si>
  <si>
    <t>380356232.1</t>
  </si>
  <si>
    <t>Bednění kompletních konstrukcí ČOV, nádrží nebo vodojemů neomítaných ploch rovinných odstranění - beton pohledový</t>
  </si>
  <si>
    <t>-1750767711</t>
  </si>
  <si>
    <t>57</t>
  </si>
  <si>
    <t>380356241.1</t>
  </si>
  <si>
    <t>Bednění kompletních konstrukcí ČOV, nádrží nebo vodojemů neomítaných ploch zaoblených zřízení - beton pohledový</t>
  </si>
  <si>
    <t>917670030</t>
  </si>
  <si>
    <t>0,3*PI*18,2</t>
  </si>
  <si>
    <t>2*(5,12-4,32)*PI*(18,2-0,25)</t>
  </si>
  <si>
    <t>0,5*PI*(18,2+0,3*2)</t>
  </si>
  <si>
    <t>0,5*PI*(8,5+0,4*2)*(1/4)</t>
  </si>
  <si>
    <t>2*PI*(18,2-0,45)*7,5</t>
  </si>
  <si>
    <t>2*(PI*(18,2-0,45)*(1/4)+0,4)*0,5</t>
  </si>
  <si>
    <t>-2*(PI*(18,2-0,45)*(1/8)-0,4)*2,7</t>
  </si>
  <si>
    <t>2*PI*(8,5+0,4)*7,5</t>
  </si>
  <si>
    <t>" dveře "</t>
  </si>
  <si>
    <t>58</t>
  </si>
  <si>
    <t>380356242.1</t>
  </si>
  <si>
    <t>Bednění kompletních konstrukcí ČOV, nádrží nebo vodojemů neomítaných ploch zaoblených odstranění - beton pohledový</t>
  </si>
  <si>
    <t>-908309841</t>
  </si>
  <si>
    <t>59</t>
  </si>
  <si>
    <t>380361006</t>
  </si>
  <si>
    <t>Výztuž kompletních konstrukcí ČOV, nádrží nebo vodojemů z betonářské oceli 10 505</t>
  </si>
  <si>
    <t>-1509301728</t>
  </si>
  <si>
    <t>(BETON1+BETON2+BETON3)*0,13</t>
  </si>
  <si>
    <t>60</t>
  </si>
  <si>
    <t>931994105.1</t>
  </si>
  <si>
    <t>Těsněná spára betonové konstrukce vodotěsná vč. všech potřebných úprav</t>
  </si>
  <si>
    <t>2103086014</t>
  </si>
  <si>
    <t>61</t>
  </si>
  <si>
    <t>931994106.1</t>
  </si>
  <si>
    <t>Řízená spára betonové konstrukce vodotěsná vč. všech potřebných úprav</t>
  </si>
  <si>
    <t>1837746765</t>
  </si>
  <si>
    <t>62</t>
  </si>
  <si>
    <t>631311123</t>
  </si>
  <si>
    <t>Mazanina tl přes 80 do 120 mm z betonu prostého bez zvýšených nároků na prostředí tř. C 12/15</t>
  </si>
  <si>
    <t>622340094</t>
  </si>
  <si>
    <t>" pod základ "</t>
  </si>
  <si>
    <t>0,1*PI*((18,2+0,3*2+0,15*2)/2)^2</t>
  </si>
  <si>
    <t>" skok m01 - podkladní beton "</t>
  </si>
  <si>
    <t>0,5*0,5/2*(4,0+0,4+0,45+0,3*2+0,5)*2</t>
  </si>
  <si>
    <t>0,5*0,5/2*PI*(8,5-0,3*2+8,5-0,3*2-0,5*2)/2/4</t>
  </si>
  <si>
    <t>63</t>
  </si>
  <si>
    <t>631351101</t>
  </si>
  <si>
    <t>Zřízení bednění rýh a hran v podlahách</t>
  </si>
  <si>
    <t>-291441848</t>
  </si>
  <si>
    <t>0,1*PI*(18,2+0,3*2+0,15*2)</t>
  </si>
  <si>
    <t>0,5*(4,0+0,4+0,45+0,3*2+0,5)*2</t>
  </si>
  <si>
    <t>0,5*PI*(8,5-0,3*2+8,5-0,3*2-0,5*2)/2/4</t>
  </si>
  <si>
    <t>64</t>
  </si>
  <si>
    <t>631351102</t>
  </si>
  <si>
    <t>Odstranění bednění rýh a hran v podlahách</t>
  </si>
  <si>
    <t>-1829360456</t>
  </si>
  <si>
    <t>Komunikace pozemní</t>
  </si>
  <si>
    <t>65</t>
  </si>
  <si>
    <t>596211110</t>
  </si>
  <si>
    <t>Kladení zámkové dlažby komunikací pro pěší ručně tl 60 mm skupiny A pl do 50 m2</t>
  </si>
  <si>
    <t>-1369051231</t>
  </si>
  <si>
    <t>" podlaha - závětří "    SH4</t>
  </si>
  <si>
    <t>66</t>
  </si>
  <si>
    <t>59245009.1</t>
  </si>
  <si>
    <t>dlažba zámková tl. 45mm</t>
  </si>
  <si>
    <t>1671153325</t>
  </si>
  <si>
    <t>21,97*1,03 'Přepočtené koeficientem množství</t>
  </si>
  <si>
    <t>Úpravy povrchů, podlahy a osazování výplní</t>
  </si>
  <si>
    <t>67</t>
  </si>
  <si>
    <t>621142001.1</t>
  </si>
  <si>
    <t>Potažení vnějších podhledů sklovláknitým pletivem vtlačeným do tenkovrstvé hmoty vč. adhézního můstku</t>
  </si>
  <si>
    <t>-19934262</t>
  </si>
  <si>
    <t>" podhled závětří "</t>
  </si>
  <si>
    <t>PI*((18,2-0,45*2)/2)^2*(1/8)</t>
  </si>
  <si>
    <t>-PI*((8,5+0,4*2)/2)^2*(1/8)</t>
  </si>
  <si>
    <t>68</t>
  </si>
  <si>
    <t>621531022</t>
  </si>
  <si>
    <t>Tenkovrstvá silikonová zrnitá omítka zrnitost 2,0 mm vnějších podhledů</t>
  </si>
  <si>
    <t>-51936719</t>
  </si>
  <si>
    <t>69</t>
  </si>
  <si>
    <t>622142001.1</t>
  </si>
  <si>
    <t>Potažení vnějších stěn sklovláknitým pletivem vtlačeným do tenkovrstvé hmoty vč. adhézního můstku</t>
  </si>
  <si>
    <t>1772567349</t>
  </si>
  <si>
    <t>" vnitřní strana obvodové stěny v závětří "</t>
  </si>
  <si>
    <t>1,5*PI*(18,2-0,45*2)*(1/8)</t>
  </si>
  <si>
    <t>70</t>
  </si>
  <si>
    <t>622211011.1</t>
  </si>
  <si>
    <t>Montáž kontaktního zateplení vnějších stěn lepením a mechanickým kotvením polystyrénových desek do betonu a zdiva tl přes 40 do 80 mm vč. adhézního můstku</t>
  </si>
  <si>
    <t>-410624240</t>
  </si>
  <si>
    <t>" skladba SV1 "</t>
  </si>
  <si>
    <t>" obvodová stěna nad terénem (270°) "</t>
  </si>
  <si>
    <t>PI*(18,2+0,1*2)*(5,17+0,95+0,05*2)/2*(3/4)</t>
  </si>
  <si>
    <t>" závětří "</t>
  </si>
  <si>
    <t>(4,02+0,18)*PI*(8,5+0,4*2+0,1*2)*(1/8)</t>
  </si>
  <si>
    <t>(4,02+0,18)*(1,75+1,1+1,6)*2</t>
  </si>
  <si>
    <t>-1,1*2,1</t>
  </si>
  <si>
    <t>" skladba SV2 (90°) "</t>
  </si>
  <si>
    <t>PI*(18,2+0,1*2)*(5,17+0,05)*(1/4)</t>
  </si>
  <si>
    <t>" otvor "</t>
  </si>
  <si>
    <t>-PI*(18,2+0,1*2)*2,57*(1/8)</t>
  </si>
  <si>
    <t>" ostění otvoru "</t>
  </si>
  <si>
    <t>(0,45+0,14)*2,57*2+PI*(18,2+0,1*2)*(1/8)</t>
  </si>
  <si>
    <t>" imitace překladu nad otvorem "</t>
  </si>
  <si>
    <t>-0,5*(PI*(18,2+0,1*2)*(1/8)+0,5*2)</t>
  </si>
  <si>
    <t>71</t>
  </si>
  <si>
    <t>28376417</t>
  </si>
  <si>
    <t>deska z polystyrénu XPS, hrana polodrážková a hladký povrch 300kPA tl 50mm</t>
  </si>
  <si>
    <t>725575238</t>
  </si>
  <si>
    <t>248,580967040817*1,05 'Přepočtené koeficientem množství</t>
  </si>
  <si>
    <t>72</t>
  </si>
  <si>
    <t>622211021.1</t>
  </si>
  <si>
    <t>Montáž kontaktního zateplení vnějších stěn lepením a mechanickým kotvením polystyrénových desek do betonu a zdiva tl přes 80 do 120 mm vč. adhézního můstku</t>
  </si>
  <si>
    <t>2078181536</t>
  </si>
  <si>
    <t>" skladba SV3 "</t>
  </si>
  <si>
    <t>0,5*(PI*(18,2+0,1*2)*(1/8)+0,5*2)</t>
  </si>
  <si>
    <t>" skladba SV4 - pod terénem "</t>
  </si>
  <si>
    <t>" pod okap. chodníkem "</t>
  </si>
  <si>
    <t>1,0*PI*(18,2+0,1*2)*(1-1/8)*1,1</t>
  </si>
  <si>
    <t>73</t>
  </si>
  <si>
    <t>28376422</t>
  </si>
  <si>
    <t>deska z polystyrénu XPS, hrana polodrážková a hladký povrch 300kPA tl 100mm</t>
  </si>
  <si>
    <t>725078264</t>
  </si>
  <si>
    <t>59,7504374467074*1,05 'Přepočtené koeficientem množství</t>
  </si>
  <si>
    <t>74</t>
  </si>
  <si>
    <t>622251211</t>
  </si>
  <si>
    <t>Příplatek k cenám kontaktního zateplení vnějších stěn za zesílení vyztužení základní vrstvy</t>
  </si>
  <si>
    <t>1615802800</t>
  </si>
  <si>
    <t>" skladba "     SV2</t>
  </si>
  <si>
    <t>75</t>
  </si>
  <si>
    <t>622252001</t>
  </si>
  <si>
    <t>Montáž profilů kontaktního zateplení připevněných mechanicky</t>
  </si>
  <si>
    <t>-360441148</t>
  </si>
  <si>
    <t>PI*(18,2+0,1*2)*(1-1/8)*1,1</t>
  </si>
  <si>
    <t>76</t>
  </si>
  <si>
    <t>59051647.1</t>
  </si>
  <si>
    <t>profil zakládací Al tl 0,7mm pro ETICS pro izolant tl 100mm vč. spojek, distanních podložek</t>
  </si>
  <si>
    <t>-1978143650</t>
  </si>
  <si>
    <t>55,6376058950789*1,1 'Přepočtené koeficientem množství</t>
  </si>
  <si>
    <t>77</t>
  </si>
  <si>
    <t>622252002</t>
  </si>
  <si>
    <t>Montáž profilů kontaktního zateplení lepených</t>
  </si>
  <si>
    <t>2047904092</t>
  </si>
  <si>
    <t>(2,57+0,18)*4</t>
  </si>
  <si>
    <t>1,1+2,28*2</t>
  </si>
  <si>
    <t>" dilatace "</t>
  </si>
  <si>
    <t>6*((5,17+0,95+0,05*2)/2+1,0)</t>
  </si>
  <si>
    <t>" kout "</t>
  </si>
  <si>
    <t>(4,2+1,75+1,1+1,6)*2</t>
  </si>
  <si>
    <t>PI*(8,5+0,4*2)</t>
  </si>
  <si>
    <t>" předěl materiálu - omítka/kámen"</t>
  </si>
  <si>
    <t>" vnější obvodová stěna "     (5,17+0,05)*2</t>
  </si>
  <si>
    <t>0,5*2+PI*(18,2+0,1*2)*(1/8)</t>
  </si>
  <si>
    <t>" okap - imitace překladu nad otvorem "</t>
  </si>
  <si>
    <t>PI*(18,2+0,1*2)*(1/8)</t>
  </si>
  <si>
    <t>PI*(18,2-0,45*2)*(1/8)</t>
  </si>
  <si>
    <t>PI*(18,2+0,1*2)</t>
  </si>
  <si>
    <t>78</t>
  </si>
  <si>
    <t>59051486</t>
  </si>
  <si>
    <t>profil rohový PVC 15x15mm s výztužnou tkaninou š 100mm pro ETICS</t>
  </si>
  <si>
    <t>-141231079</t>
  </si>
  <si>
    <t>(LISTA1+LISTA3)*1,05</t>
  </si>
  <si>
    <t>79</t>
  </si>
  <si>
    <t>59051500</t>
  </si>
  <si>
    <t>profil dilatační stěnový PVC s výztužnou tkaninou pro ETICS</t>
  </si>
  <si>
    <t>-1759704905</t>
  </si>
  <si>
    <t>LISTA2*1,05</t>
  </si>
  <si>
    <t>80</t>
  </si>
  <si>
    <t>28342205.1</t>
  </si>
  <si>
    <t>profil PVC 6mm s výztužnou tkaninou pro styk dvou materiálů ETICS</t>
  </si>
  <si>
    <t>1915561151</t>
  </si>
  <si>
    <t>LISTA4*1,05</t>
  </si>
  <si>
    <t>81</t>
  </si>
  <si>
    <t>59051510</t>
  </si>
  <si>
    <t>profil začišťovací s okapnicí PVC s výztužnou tkaninou pro nadpraží ETICS</t>
  </si>
  <si>
    <t>707504607</t>
  </si>
  <si>
    <t>LISTA5*1,05</t>
  </si>
  <si>
    <t>82</t>
  </si>
  <si>
    <t>28342206</t>
  </si>
  <si>
    <t>profil ukončovací PVC s výztužnou tkaninu pro ukončení atiky ETICS</t>
  </si>
  <si>
    <t>1816035586</t>
  </si>
  <si>
    <t>LISTA6*1,05</t>
  </si>
  <si>
    <t>83</t>
  </si>
  <si>
    <t>622531022</t>
  </si>
  <si>
    <t>Tenkovrstvá silikonová zrnitá omítka zrnitost 2,0 mm vnějších stěn</t>
  </si>
  <si>
    <t>-1713106401</t>
  </si>
  <si>
    <t>SV0+SV1+SV3</t>
  </si>
  <si>
    <t>84</t>
  </si>
  <si>
    <t>629999011</t>
  </si>
  <si>
    <t>Příplatek k úpravám povrchů za provádění styku dvou barev nebo struktur na fasádě</t>
  </si>
  <si>
    <t>1915358522</t>
  </si>
  <si>
    <t>" silikon. omítka/kámen "     (5,17+0,05)*2</t>
  </si>
  <si>
    <t>85</t>
  </si>
  <si>
    <t>629999022.1</t>
  </si>
  <si>
    <t>Příplatek k omítce za provádění zaoblených ploch poloměru do 10 m</t>
  </si>
  <si>
    <t>-27559789</t>
  </si>
  <si>
    <t>SV1+SV3</t>
  </si>
  <si>
    <t>86</t>
  </si>
  <si>
    <t>631311125.1</t>
  </si>
  <si>
    <t>Mazanina ve spádu tl 50-350 mm z betonu prostého bez zvýšených nároků na prostředí tř. C 20/25</t>
  </si>
  <si>
    <t>1495834765</t>
  </si>
  <si>
    <t xml:space="preserve">" střecha skladba SH5 "     </t>
  </si>
  <si>
    <t>PI*((18,2-0,25*2)/2)^2</t>
  </si>
  <si>
    <t>(0,05+0,35)/2*SH5</t>
  </si>
  <si>
    <t>87</t>
  </si>
  <si>
    <t>631319175</t>
  </si>
  <si>
    <t>Příplatek k mazanině tl přes 120 do 240 mm za stržení povrchu spodní vrstvy před vložením výztuže</t>
  </si>
  <si>
    <t>287999255</t>
  </si>
  <si>
    <t>SH5*(0,05+0,35)/2</t>
  </si>
  <si>
    <t>88</t>
  </si>
  <si>
    <t>631362021</t>
  </si>
  <si>
    <t>Výztuž mazanin svařovanými sítěmi Kari</t>
  </si>
  <si>
    <t>-412818116</t>
  </si>
  <si>
    <t>SH5*0,0021</t>
  </si>
  <si>
    <t>89</t>
  </si>
  <si>
    <t>631311117</t>
  </si>
  <si>
    <t>Mazanina tl přes 50 do 80 mm z betonu prostého bez zvýšených nároků na prostředí tř. C 30/37</t>
  </si>
  <si>
    <t>-771537036</t>
  </si>
  <si>
    <t>" skladba SH4 "     SH4*(0,04+0,09)/2</t>
  </si>
  <si>
    <t>631319171</t>
  </si>
  <si>
    <t>Příplatek k mazanině tl přes 50 do 80 mm za stržení povrchu spodní vrstvy před vložením výztuže</t>
  </si>
  <si>
    <t>-422585742</t>
  </si>
  <si>
    <t>91</t>
  </si>
  <si>
    <t>631311127</t>
  </si>
  <si>
    <t>Mazanina tl přes 80 do 120 mm z betonu prostého bez zvýšených nároků na prostředí tř. C 30/37</t>
  </si>
  <si>
    <t>632161866</t>
  </si>
  <si>
    <t>" skladba SH2 "     SH2*(0,055+0,155)/2</t>
  </si>
  <si>
    <t>" skladba SH1-m02 "     56,75*(0,1+0,18)/2+0,07*0,35*0,6*3</t>
  </si>
  <si>
    <t>92</t>
  </si>
  <si>
    <t>631319173</t>
  </si>
  <si>
    <t>Příplatek k mazanině tl přes 80 do 120 mm za stržení povrchu spodní vrstvy před vložením výztuže</t>
  </si>
  <si>
    <t>187767344</t>
  </si>
  <si>
    <t>93</t>
  </si>
  <si>
    <t>631311137</t>
  </si>
  <si>
    <t>Mazanina tl přes 120 do 240 mm z betonu prostého bez zvýšených nároků na prostředí tř. C 30/37</t>
  </si>
  <si>
    <t>-2145147933</t>
  </si>
  <si>
    <t>" skladba SH3 "     SH3*(0,0145+0,165)/2</t>
  </si>
  <si>
    <t>" skladba SH1-m03 "     123,75*(0,5+0,1)/2+0,07*0,35*0,6*3</t>
  </si>
  <si>
    <t>94</t>
  </si>
  <si>
    <t>-555803205</t>
  </si>
  <si>
    <t>95</t>
  </si>
  <si>
    <t>495867932</t>
  </si>
  <si>
    <t>" skladba podlah "</t>
  </si>
  <si>
    <t>(SV1+SV2+SV3+SV4)*0,0021</t>
  </si>
  <si>
    <t>96</t>
  </si>
  <si>
    <t>631391114.1</t>
  </si>
  <si>
    <t>Soklík - požlábek r=40mm</t>
  </si>
  <si>
    <t>-1871905094</t>
  </si>
  <si>
    <t>" m02 "     PI*8,5</t>
  </si>
  <si>
    <t>" m03 "</t>
  </si>
  <si>
    <t>PI*(8,5+0,4*2)*(3/4)</t>
  </si>
  <si>
    <t>PI*(18,2-0,45*2)*(3/4)</t>
  </si>
  <si>
    <t>(1,5+1,0+1,5)*2</t>
  </si>
  <si>
    <t>97</t>
  </si>
  <si>
    <t>634112123</t>
  </si>
  <si>
    <t>Obvodová dilatace podlahovým páskem z pěnového PE s fólií mezi stěnou a mazaninou nebo potěrem v 80 mm</t>
  </si>
  <si>
    <t>-366642537</t>
  </si>
  <si>
    <t>" m02 "</t>
  </si>
  <si>
    <t>PI*8,5</t>
  </si>
  <si>
    <t>" m101 "</t>
  </si>
  <si>
    <t>PI*(8,5+0,4*2)*(1/8)</t>
  </si>
  <si>
    <t>(1,75+1,1+1,6)*2</t>
  </si>
  <si>
    <t>" m102 "</t>
  </si>
  <si>
    <t>98</t>
  </si>
  <si>
    <t>634112127</t>
  </si>
  <si>
    <t>Obvodová dilatace podlahovým páskem z pěnového PE s fólií mezi stěnou a mazaninou nebo potěrem v 120 mm</t>
  </si>
  <si>
    <t>631216286</t>
  </si>
  <si>
    <t>" m01 "</t>
  </si>
  <si>
    <t>PI*(8,5+0,4*2)*(1/4)</t>
  </si>
  <si>
    <t>PI*(18,2-0,45*2)*(1/4)</t>
  </si>
  <si>
    <t>99</t>
  </si>
  <si>
    <t>634112129</t>
  </si>
  <si>
    <t>Obvodová dilatace podlahovým páskem z pěnového PE s fólií mezi stěnou a mazaninou nebo potěrem v 180 mm</t>
  </si>
  <si>
    <t>-1599190656</t>
  </si>
  <si>
    <t>100</t>
  </si>
  <si>
    <t>634911122</t>
  </si>
  <si>
    <t>Řezání dilatačních spár š 10 mm hl přes 10 do 20 mm v čerstvé betonové mazanině</t>
  </si>
  <si>
    <t>-1526481618</t>
  </si>
  <si>
    <t>" m02 "    8,0*4</t>
  </si>
  <si>
    <t>" m03 "    4,0*13</t>
  </si>
  <si>
    <t>" m01 "    4,0*2</t>
  </si>
  <si>
    <t>101</t>
  </si>
  <si>
    <t>634663113</t>
  </si>
  <si>
    <t>Výplň dilatačních spar šířky přes 15 do 20 mm v mazaninách polyuretovou samonivelační hmotou</t>
  </si>
  <si>
    <t>1684966535</t>
  </si>
  <si>
    <t>102</t>
  </si>
  <si>
    <t>637121112</t>
  </si>
  <si>
    <t>Okapový chodník z kačírku tl 150 mm s udusáním</t>
  </si>
  <si>
    <t>1102862933</t>
  </si>
  <si>
    <t>0,5*PI*(18,2+0,5/2)*(1-1/8)</t>
  </si>
  <si>
    <t>103</t>
  </si>
  <si>
    <t>-396956152</t>
  </si>
  <si>
    <t xml:space="preserve">" okapový chodník "     </t>
  </si>
  <si>
    <t>0,15*PI*(18,2+0,5)*(1-1/8)</t>
  </si>
  <si>
    <t>104</t>
  </si>
  <si>
    <t>69311172.1</t>
  </si>
  <si>
    <t>netkaná geotextilie ze syntet. vláken min 300g/m2</t>
  </si>
  <si>
    <t>555738448</t>
  </si>
  <si>
    <t>33,0691896698517*1,1 'Přepočtené koeficientem množství</t>
  </si>
  <si>
    <t>Ostatní konstrukce a práce, bourání</t>
  </si>
  <si>
    <t>105</t>
  </si>
  <si>
    <t>941111121</t>
  </si>
  <si>
    <t>Montáž lešení řadového trubkového lehkého s podlahami zatížení do 200 kg/m2 š přes 0,9 do 1,2 m v do 10 m</t>
  </si>
  <si>
    <t>-506987954</t>
  </si>
  <si>
    <t>" fasáda "</t>
  </si>
  <si>
    <t>PI*(18,2+0,1*2+1,2)*(5,17+2,0+0,05*2)/2*(5/8)</t>
  </si>
  <si>
    <t>106</t>
  </si>
  <si>
    <t>941111221</t>
  </si>
  <si>
    <t>Příplatek k lešení řadovému trubkovému lehkému s podlahami š 1,2 m v 10 m za první a ZKD den použití</t>
  </si>
  <si>
    <t>-469166963</t>
  </si>
  <si>
    <t>LESENI1*40</t>
  </si>
  <si>
    <t>107</t>
  </si>
  <si>
    <t>941111821</t>
  </si>
  <si>
    <t>Demontáž lešení řadového trubkového lehkého s podlahami zatížení do 200 kg/m2 š přes 0,9 do 1,2 m v do 10 m</t>
  </si>
  <si>
    <t>-1584596402</t>
  </si>
  <si>
    <t>108</t>
  </si>
  <si>
    <t>949111113</t>
  </si>
  <si>
    <t>Montáž lešení lehkého kozového trubkového v přes 1,9 do 2,5 m</t>
  </si>
  <si>
    <t>sada</t>
  </si>
  <si>
    <t>-550433305</t>
  </si>
  <si>
    <t>" závětří "     21,97</t>
  </si>
  <si>
    <t>109</t>
  </si>
  <si>
    <t>949111213</t>
  </si>
  <si>
    <t>Příplatek k lešení lehkému kozovému trubkovému v do 2,5 m za první a ZKD den použití</t>
  </si>
  <si>
    <t>-785564036</t>
  </si>
  <si>
    <t>LESENI2*20</t>
  </si>
  <si>
    <t>110</t>
  </si>
  <si>
    <t>949111813</t>
  </si>
  <si>
    <t>Demontáž lešení lehkého kozového trubkového v přes 1,9 do 2,5 m</t>
  </si>
  <si>
    <t>-1116259431</t>
  </si>
  <si>
    <t>111</t>
  </si>
  <si>
    <t>931991045.1</t>
  </si>
  <si>
    <t>Prostupy D100, š.do 450mm vrtání osazení utěsněn zapravení M+D</t>
  </si>
  <si>
    <t>1725575387</t>
  </si>
  <si>
    <t>" d100, tl.430 "     3+3</t>
  </si>
  <si>
    <t>112</t>
  </si>
  <si>
    <t>931992045.1</t>
  </si>
  <si>
    <t>Prostupy D200, š.do 450mm vrtání osazení utěsněn zapravení M+D</t>
  </si>
  <si>
    <t>-398755344</t>
  </si>
  <si>
    <t>" d200, tl.400 "     2</t>
  </si>
  <si>
    <t>" d200, tl.430 "     1</t>
  </si>
  <si>
    <t>113</t>
  </si>
  <si>
    <t>931992530.1</t>
  </si>
  <si>
    <t>Prostupy D250, š.do 300mm vrtání osazení utěsněn zapravení M+D</t>
  </si>
  <si>
    <t>1570658149</t>
  </si>
  <si>
    <t>" d220, tl.250 "     2</t>
  </si>
  <si>
    <t>114</t>
  </si>
  <si>
    <t>931992545.1</t>
  </si>
  <si>
    <t>Prostupy D250, š.do 450mm vrtání osazení utěsněn zapravení M+D</t>
  </si>
  <si>
    <t>202799871</t>
  </si>
  <si>
    <t>" d250, tl.450 "     1</t>
  </si>
  <si>
    <t>115</t>
  </si>
  <si>
    <t>931993045.1</t>
  </si>
  <si>
    <t>Prostupy D300, š.do 450mm vrtání osazení utěsněn zapravení M+D</t>
  </si>
  <si>
    <t>-303622372</t>
  </si>
  <si>
    <t>" d300, tl.350 "     2</t>
  </si>
  <si>
    <t>" d300, tl.400 "     4</t>
  </si>
  <si>
    <t>" d300, tl.430 "     1</t>
  </si>
  <si>
    <t>" d300, tl.450 "     3</t>
  </si>
  <si>
    <t>116</t>
  </si>
  <si>
    <t>931993545.1</t>
  </si>
  <si>
    <t>Prostupy D350, š.do 450mm vrtání osazení utěsněn zapravení M+D</t>
  </si>
  <si>
    <t>-1937798255</t>
  </si>
  <si>
    <t>" d350, tl.430 "     1</t>
  </si>
  <si>
    <t>117</t>
  </si>
  <si>
    <t>931994045.1</t>
  </si>
  <si>
    <t>Prostupy D400, š.do 450mm vrtání osazení utěsněn zapravení M+D</t>
  </si>
  <si>
    <t>647201242</t>
  </si>
  <si>
    <t>" d400, tl.400 "     6</t>
  </si>
  <si>
    <t>118</t>
  </si>
  <si>
    <t>931994545.1</t>
  </si>
  <si>
    <t>Prostupy D450, š.do 450mm vrtání osazení utěsněn zapravení M+D</t>
  </si>
  <si>
    <t>-169450678</t>
  </si>
  <si>
    <t>" d450, tl.450 "     2</t>
  </si>
  <si>
    <t>119</t>
  </si>
  <si>
    <t>932011520.1</t>
  </si>
  <si>
    <t>Prostupy bedněný 150/200 tl.430 osazení utěsněn zapravení M+D</t>
  </si>
  <si>
    <t>-1390267885</t>
  </si>
  <si>
    <t>120</t>
  </si>
  <si>
    <t>933901111</t>
  </si>
  <si>
    <t>Provedení zkoušky vodotěsnosti nádrže do 1000 m3</t>
  </si>
  <si>
    <t>-1565265765</t>
  </si>
  <si>
    <t>P</t>
  </si>
  <si>
    <t>Poznámka k položce:_x000D_
-</t>
  </si>
  <si>
    <t>" AN č.1 "     390,0</t>
  </si>
  <si>
    <t>" AN č.2 "     845,0</t>
  </si>
  <si>
    <t>08211320</t>
  </si>
  <si>
    <t>voda pitná pro smluvní odběratele</t>
  </si>
  <si>
    <t>475351619</t>
  </si>
  <si>
    <t>VODA*1,03</t>
  </si>
  <si>
    <t>122</t>
  </si>
  <si>
    <t>08231320</t>
  </si>
  <si>
    <t>voda odvedená kanalizací nečištěná od smluvních odběratelů</t>
  </si>
  <si>
    <t>-1484804059</t>
  </si>
  <si>
    <t>123</t>
  </si>
  <si>
    <t>952901221</t>
  </si>
  <si>
    <t>Vyčištění budov průmyslových objektů při jakékoliv výšce podlaží</t>
  </si>
  <si>
    <t>337724230</t>
  </si>
  <si>
    <t>" m01+101+102 "     40,73+21,97+19,29</t>
  </si>
  <si>
    <t>124</t>
  </si>
  <si>
    <t>952903112</t>
  </si>
  <si>
    <t>Vyčištění objektů ČOV, nádrží, žlabů a kanálů při v do 3,5 m</t>
  </si>
  <si>
    <t>1642533093</t>
  </si>
  <si>
    <t>PI*(18,2/2)^2*(1+1/4)</t>
  </si>
  <si>
    <t>" m01+101+102 "     -(40,73+21,97+19,29)</t>
  </si>
  <si>
    <t>125</t>
  </si>
  <si>
    <t>952903119</t>
  </si>
  <si>
    <t>Příplatek za vyčištění prostor v nad 3,5 m u čištění objektů ČOV, nádrží, žlabů a kanálů</t>
  </si>
  <si>
    <t>-1767696045</t>
  </si>
  <si>
    <t>998</t>
  </si>
  <si>
    <t>Přesun hmot</t>
  </si>
  <si>
    <t>126</t>
  </si>
  <si>
    <t>998142251</t>
  </si>
  <si>
    <t>Přesun hmot pro nádrže, jímky, zásobníky a jámy betonové monolitické v do 25 m</t>
  </si>
  <si>
    <t>-943795973</t>
  </si>
  <si>
    <t>PSV</t>
  </si>
  <si>
    <t>Práce a dodávky PSV</t>
  </si>
  <si>
    <t>711</t>
  </si>
  <si>
    <t>Izolace proti vodě, vlhkosti a plynům</t>
  </si>
  <si>
    <t>127</t>
  </si>
  <si>
    <t>711111001</t>
  </si>
  <si>
    <t>Provedení izolace proti zemní vlhkosti vodorovné za studena nátěrem penetračním</t>
  </si>
  <si>
    <t>1628038470</t>
  </si>
  <si>
    <t>128</t>
  </si>
  <si>
    <t>11163150</t>
  </si>
  <si>
    <t>lak penetrační asfaltový</t>
  </si>
  <si>
    <t>-1731606129</t>
  </si>
  <si>
    <t>21,97*0,00033 'Přepočtené koeficientem množství</t>
  </si>
  <si>
    <t>129</t>
  </si>
  <si>
    <t>711141559</t>
  </si>
  <si>
    <t>Provedení izolace proti zemní vlhkosti pásy přitavením vodorovné NAIP</t>
  </si>
  <si>
    <t>1355843581</t>
  </si>
  <si>
    <t>130</t>
  </si>
  <si>
    <t>62853004</t>
  </si>
  <si>
    <t>pás asfaltový natavitelný modifikovaný SBS tl 4,0mm s vložkou ze skleněné tkaniny a spalitelnou PE fólií nebo jemnozrnným minerálním posypem na horním povrchu</t>
  </si>
  <si>
    <t>470976509</t>
  </si>
  <si>
    <t>21,97*1,1655 'Přepočtené koeficientem množství</t>
  </si>
  <si>
    <t>131</t>
  </si>
  <si>
    <t>711491272</t>
  </si>
  <si>
    <t>Provedení doplňků izolace proti vodě na ploše svislé z textilií vrstva ochranná</t>
  </si>
  <si>
    <t>-264101590</t>
  </si>
  <si>
    <t>132</t>
  </si>
  <si>
    <t>-2036333263</t>
  </si>
  <si>
    <t>21,97*1,05 'Přepočtené koeficientem množství</t>
  </si>
  <si>
    <t>133</t>
  </si>
  <si>
    <t>711113121</t>
  </si>
  <si>
    <t>Izolace proti vlhkosti na svislé ploše za studena těsnicím nátěrem na bázi pryže (latexu) a bitumenů</t>
  </si>
  <si>
    <t>-1529194327</t>
  </si>
  <si>
    <t>" nátěr vnějších beton. konstrukcí pod úrovní terénu "</t>
  </si>
  <si>
    <t>PI*((18,2+0,3*2)/2)^2</t>
  </si>
  <si>
    <t>-PI*(18,2/2)^2</t>
  </si>
  <si>
    <t>PI*18,2*(3,98+4,22/2*1,2)</t>
  </si>
  <si>
    <t>" 2x nátěr "      IZOL1*2</t>
  </si>
  <si>
    <t>134</t>
  </si>
  <si>
    <t>711112001</t>
  </si>
  <si>
    <t>Provedení izolace proti zemní vlhkosti svislé za studena nátěrem penetračním</t>
  </si>
  <si>
    <t>-1162588454</t>
  </si>
  <si>
    <t>135</t>
  </si>
  <si>
    <t>1666027836</t>
  </si>
  <si>
    <t>419,303344926412*0,00034 'Přepočtené koeficientem množství</t>
  </si>
  <si>
    <t>136</t>
  </si>
  <si>
    <t>711131101</t>
  </si>
  <si>
    <t>Provedení izolace proti zemní vlhkosti pásy na sucho vodorovné AIP nebo tkaninou</t>
  </si>
  <si>
    <t>-1208191480</t>
  </si>
  <si>
    <t>" pod základ na podkladní beton 2x lepenka "</t>
  </si>
  <si>
    <t>PI*((18,2+0,3*2+0,15*2)/2)^2*2</t>
  </si>
  <si>
    <t>0,5*PI*(8,5-0,3*2)/4*2</t>
  </si>
  <si>
    <t>137</t>
  </si>
  <si>
    <t>62811120</t>
  </si>
  <si>
    <t>asfaltový pás separační bez krycí vrstvy (impregnovaná vložka), typu A</t>
  </si>
  <si>
    <t>-1935953355</t>
  </si>
  <si>
    <t>585,196853468924*1,1655 'Přepočtené koeficientem množství</t>
  </si>
  <si>
    <t>138</t>
  </si>
  <si>
    <t>711161273</t>
  </si>
  <si>
    <t>Provedení izolace proti zemní vlhkosti svislé z nopové fólie</t>
  </si>
  <si>
    <t>2018175496</t>
  </si>
  <si>
    <t>" fasáda - skladba "     SV4</t>
  </si>
  <si>
    <t>139</t>
  </si>
  <si>
    <t>28323010</t>
  </si>
  <si>
    <t>fólie profilovaná (nopová) drenážní HDPE s výškou nopů 20mm</t>
  </si>
  <si>
    <t>-1234941560</t>
  </si>
  <si>
    <t>55,6376058950789*1,221 'Přepočtené koeficientem množství</t>
  </si>
  <si>
    <t>140</t>
  </si>
  <si>
    <t>711191001</t>
  </si>
  <si>
    <t>Provedení adhezního můstku na vodorovné ploše</t>
  </si>
  <si>
    <t>-1094370469</t>
  </si>
  <si>
    <t xml:space="preserve">" skladba podlahy SH1 "     </t>
  </si>
  <si>
    <t>" AN1 "     56,75</t>
  </si>
  <si>
    <t>" AN2 "     123,75</t>
  </si>
  <si>
    <t xml:space="preserve">" skladba podlahy SH2 "     </t>
  </si>
  <si>
    <t>" m102 "     19,29</t>
  </si>
  <si>
    <t xml:space="preserve">" skladba podlahy SH3 "     </t>
  </si>
  <si>
    <t>" m01 "     40,73</t>
  </si>
  <si>
    <t xml:space="preserve">" skladba podlahy SH4 "     </t>
  </si>
  <si>
    <t>" m101 "     21,97</t>
  </si>
  <si>
    <t>" střecha skladba SH5 "     SH5</t>
  </si>
  <si>
    <t>141</t>
  </si>
  <si>
    <t>58581220</t>
  </si>
  <si>
    <t>adhezní můstek pod izolační a vyrovnávací lepící hmoty</t>
  </si>
  <si>
    <t>kg</t>
  </si>
  <si>
    <t>-1025420345</t>
  </si>
  <si>
    <t>508,547390610803*0,12075 'Přepočtené koeficientem množství</t>
  </si>
  <si>
    <t>142</t>
  </si>
  <si>
    <t>711191011</t>
  </si>
  <si>
    <t>Provedení adhezního můstku na svislé ploše</t>
  </si>
  <si>
    <t>784451300</t>
  </si>
  <si>
    <t xml:space="preserve">" střecha skladba SH5 - vytažení na atiky "     </t>
  </si>
  <si>
    <t>0,8*PI*(18,2-0,25*2)</t>
  </si>
  <si>
    <t>SH5s</t>
  </si>
  <si>
    <t>143</t>
  </si>
  <si>
    <t>17145935</t>
  </si>
  <si>
    <t>44,4849519748344*0,1265 'Přepočtené koeficientem množství</t>
  </si>
  <si>
    <t>144</t>
  </si>
  <si>
    <t>-1663700875</t>
  </si>
  <si>
    <t>145</t>
  </si>
  <si>
    <t>-677568554</t>
  </si>
  <si>
    <t>55,6376058950789*1,05 'Přepočtené koeficientem množství</t>
  </si>
  <si>
    <t>146</t>
  </si>
  <si>
    <t>711491901.1</t>
  </si>
  <si>
    <t>Příplatek k izolacím za utěsnění proti vodě všech prostupů</t>
  </si>
  <si>
    <t>-1803841089</t>
  </si>
  <si>
    <t>147</t>
  </si>
  <si>
    <t>998711102</t>
  </si>
  <si>
    <t>Přesun hmot tonážní pro izolace proti vodě, vlhkosti a plynům v objektech v přes 6 do 12 m</t>
  </si>
  <si>
    <t>622979509</t>
  </si>
  <si>
    <t>712</t>
  </si>
  <si>
    <t>Povlakové krytiny</t>
  </si>
  <si>
    <t>148</t>
  </si>
  <si>
    <t>712341659</t>
  </si>
  <si>
    <t>Provedení povlakové krytiny střech do 10° pásy NAIP přitavením bodově</t>
  </si>
  <si>
    <t>1336188351</t>
  </si>
  <si>
    <t>149</t>
  </si>
  <si>
    <t>62836110</t>
  </si>
  <si>
    <t>pás asfaltový natavitelný oxidovaný tl 4,0mm s vložkou z hliníkové fólie / hliníkové fólie s textilií, se spalitelnou PE folií nebo jemnozrnným minerálním posypem</t>
  </si>
  <si>
    <t>932337732</t>
  </si>
  <si>
    <t>246,057390610803*1,1655 'Přepočtené koeficientem množství</t>
  </si>
  <si>
    <t>150</t>
  </si>
  <si>
    <t>712841559</t>
  </si>
  <si>
    <t>Provedení povlakové krytiny vytažením na konstrukce pásy přitavením NAIP</t>
  </si>
  <si>
    <t>619063934</t>
  </si>
  <si>
    <t>(0,8-(0,05+0,35)/2)*PI*(18,2-0,25*2)</t>
  </si>
  <si>
    <t>151</t>
  </si>
  <si>
    <t>-1661741223</t>
  </si>
  <si>
    <t>33,3637139811258*1,2 'Přepočtené koeficientem množství</t>
  </si>
  <si>
    <t>152</t>
  </si>
  <si>
    <t>712363001.1</t>
  </si>
  <si>
    <t>Povlakové krytina střech do 10° HI fólií PVC tl.1,5mm (systém zelené střechy) vč. podkladní a ochranné textilie min300g/m2 vč. všech detailů koutů rohů prostupů hran atd. (dle výrobce) M+D</t>
  </si>
  <si>
    <t>573287110</t>
  </si>
  <si>
    <t xml:space="preserve">" střecha skladba SH5 vč. vodorovné přetažení přes atiku "     </t>
  </si>
  <si>
    <t>" vodorovně vč. atiky "     PI*(18,2/2)^2</t>
  </si>
  <si>
    <t>" vytažení na atiku "     PI*(18,2-0,25*2)*(0,8-0,1-(0,35+0,05)/2)</t>
  </si>
  <si>
    <t>SH5at</t>
  </si>
  <si>
    <t>153</t>
  </si>
  <si>
    <t>712771221</t>
  </si>
  <si>
    <t>Provedení drenážní vrstvy vegetační střechy z plastových nopových fólií v nopů do 25 mm do 5°</t>
  </si>
  <si>
    <t>2073836971</t>
  </si>
  <si>
    <t>154</t>
  </si>
  <si>
    <t>69334152</t>
  </si>
  <si>
    <t>fólie profilovaná (nopová) perforovaná HDPE s hydroakumulační a drenážní funkcí do vegetačních střech s výškou nopů 20mm</t>
  </si>
  <si>
    <t>-1479101369</t>
  </si>
  <si>
    <t>246,057390610803*1,1025 'Přepočtené koeficientem množství</t>
  </si>
  <si>
    <t>155</t>
  </si>
  <si>
    <t>712771271</t>
  </si>
  <si>
    <t>Provedení filtrační vrstvy vegetační střechy z textilií sklon do 5°</t>
  </si>
  <si>
    <t>-75436705</t>
  </si>
  <si>
    <t>156</t>
  </si>
  <si>
    <t>69311068.1</t>
  </si>
  <si>
    <t>geotextilie netkaná ze syntetických vláken min. 300g/m2 (systém zelené střechy)</t>
  </si>
  <si>
    <t>1764150978</t>
  </si>
  <si>
    <t>246,057*1,1 'Přepočtené koeficientem množství</t>
  </si>
  <si>
    <t>157</t>
  </si>
  <si>
    <t>712771431</t>
  </si>
  <si>
    <t>Provedení vegetační vrstvy ze substrátu tl přes 300 mm vegetační střechy sklon do 5°</t>
  </si>
  <si>
    <t>-1389674900</t>
  </si>
  <si>
    <t xml:space="preserve">" střecha skladba SH5 tl 400-250mm "     </t>
  </si>
  <si>
    <t>PI*((18,2-0,25*2-0,5*2)/2)^2*(0,4+0,25)/2</t>
  </si>
  <si>
    <t>-0,9*0,9*2*(0,4+0,25)/2</t>
  </si>
  <si>
    <t>158</t>
  </si>
  <si>
    <t>10321001</t>
  </si>
  <si>
    <t>substrát vegetačních střech extenzivní suchomilných rostlin</t>
  </si>
  <si>
    <t>-1917877835</t>
  </si>
  <si>
    <t>159</t>
  </si>
  <si>
    <t>712771601</t>
  </si>
  <si>
    <t>Provedení ochranných pásů z praného říčního kameniva šířky do 500 mm</t>
  </si>
  <si>
    <t>-463287735</t>
  </si>
  <si>
    <t>PI*((18,2-0,25*2)/2)^2*(0,4+0,25)/2</t>
  </si>
  <si>
    <t>-PI*((18,2-0,25*2-0,5*2)/2)^2*(0,4+0,25)/2</t>
  </si>
  <si>
    <t>0,9*0,9*2*(0,4+0,25)/2</t>
  </si>
  <si>
    <t>160</t>
  </si>
  <si>
    <t>58337401</t>
  </si>
  <si>
    <t>kamenivo dekorační (kačírek) frakce 8/16</t>
  </si>
  <si>
    <t>1083325476</t>
  </si>
  <si>
    <t>9,30725146678404*2 'Přepočtené koeficientem množství</t>
  </si>
  <si>
    <t>161</t>
  </si>
  <si>
    <t>712771611</t>
  </si>
  <si>
    <t>Osazení ochranné kačírkové lišty přitížením konstrukcí</t>
  </si>
  <si>
    <t>2085810430</t>
  </si>
  <si>
    <t>PI*(18,2-0,25*2-0,5*2)+0,9*4*2</t>
  </si>
  <si>
    <t>162</t>
  </si>
  <si>
    <t>69334041</t>
  </si>
  <si>
    <t>lišta kačírková výška 130mm nerez</t>
  </si>
  <si>
    <t>1812556816</t>
  </si>
  <si>
    <t>59,664597314953*1,02 'Přepočtené koeficientem množství</t>
  </si>
  <si>
    <t>163</t>
  </si>
  <si>
    <t>712771521</t>
  </si>
  <si>
    <t>Položení vegetační nebo trávníkové rohože vegetační střechy sklon do 5°</t>
  </si>
  <si>
    <t>584625710</t>
  </si>
  <si>
    <t>PI*((18,2-0,25*2-0,5*2)/2)^2</t>
  </si>
  <si>
    <t>-0,9*0,9*2</t>
  </si>
  <si>
    <t>164</t>
  </si>
  <si>
    <t>69334504</t>
  </si>
  <si>
    <t>koberec rozchodníkový vegetačních střech</t>
  </si>
  <si>
    <t>1053398253</t>
  </si>
  <si>
    <t>165</t>
  </si>
  <si>
    <t>998712102</t>
  </si>
  <si>
    <t>Přesun hmot tonážní tonážní pro krytiny povlakové v objektech v přes 6 do 12 m</t>
  </si>
  <si>
    <t>-1255575742</t>
  </si>
  <si>
    <t>713</t>
  </si>
  <si>
    <t>Izolace tepelné</t>
  </si>
  <si>
    <t>166</t>
  </si>
  <si>
    <t>713141151</t>
  </si>
  <si>
    <t>Montáž izolace tepelné střech plochých kladené volně 1 vrstva rohoží, pásů, dílců, desek</t>
  </si>
  <si>
    <t>-2038697320</t>
  </si>
  <si>
    <t>167</t>
  </si>
  <si>
    <t>28375914.1</t>
  </si>
  <si>
    <t>deska EPS 150 S pro konstrukce s vysokým zatížením tl 100mm</t>
  </si>
  <si>
    <t>-1697111281</t>
  </si>
  <si>
    <t>246,057390610803*1,02 'Přepočtené koeficientem množství</t>
  </si>
  <si>
    <t>168</t>
  </si>
  <si>
    <t>998713102</t>
  </si>
  <si>
    <t>Přesun hmot tonážní pro izolace tepelné v objektech v přes 6 do 12 m</t>
  </si>
  <si>
    <t>-1365191336</t>
  </si>
  <si>
    <t>721</t>
  </si>
  <si>
    <t>Zdravotechnika - vnitřní kanalizace</t>
  </si>
  <si>
    <t>169</t>
  </si>
  <si>
    <t>721233212.1</t>
  </si>
  <si>
    <t>Odvodňovací střešní vpusť DN125 v ochrané plastové šachtě pro zelené střechy</t>
  </si>
  <si>
    <t>356320634</t>
  </si>
  <si>
    <t>170</t>
  </si>
  <si>
    <t>998721102</t>
  </si>
  <si>
    <t>Přesun hmot tonážní pro vnitřní kanalizace v objektech v přes 6 do 12 m</t>
  </si>
  <si>
    <t>828157413</t>
  </si>
  <si>
    <t>764</t>
  </si>
  <si>
    <t>Konstrukce klempířské</t>
  </si>
  <si>
    <t>171</t>
  </si>
  <si>
    <t>764215605.1</t>
  </si>
  <si>
    <t>Oplechování horních ploch a atik Pz plechu s povrch úpravou lepené na folii kotvené rš 400 mm atika v kruhu  (systém zelené střechy)</t>
  </si>
  <si>
    <t>1711581615</t>
  </si>
  <si>
    <t>PI*(18,2-0,25)</t>
  </si>
  <si>
    <t>172</t>
  </si>
  <si>
    <t>998764102</t>
  </si>
  <si>
    <t>Přesun hmot tonážní pro konstrukce klempířské v objektech v přes 6 do 12 m</t>
  </si>
  <si>
    <t>476205375</t>
  </si>
  <si>
    <t>767</t>
  </si>
  <si>
    <t>Konstrukce zámečnické</t>
  </si>
  <si>
    <t>173</t>
  </si>
  <si>
    <t>767PC01</t>
  </si>
  <si>
    <t>Záchytný systém proti pádu osob. D+M+ zpracování návrhu</t>
  </si>
  <si>
    <t>Soubor</t>
  </si>
  <si>
    <t>1067119285</t>
  </si>
  <si>
    <t>174</t>
  </si>
  <si>
    <t>767PCD01</t>
  </si>
  <si>
    <t>1/D - Nerezové vchodové dveře jednokřídlové, provedení levé, jmenovitá světlost cca 900/2000 mm, vč. zámku, kování, zárubně a těsnění. D+M</t>
  </si>
  <si>
    <t>-450631264</t>
  </si>
  <si>
    <t>175</t>
  </si>
  <si>
    <t>767PCD02</t>
  </si>
  <si>
    <t>2/D - Ocelové tlakové dveře vodotěsné otevíravé jednokřídlové, pravé, do otvoru 940 x 2000mm v ŽB stěně, provedení nerezová ocel vč. rámu, kování a uzávěrů. D+M</t>
  </si>
  <si>
    <t>1167159345</t>
  </si>
  <si>
    <t>176</t>
  </si>
  <si>
    <t>767PCD03</t>
  </si>
  <si>
    <t>3/D - Ocelové tlakové dveře vodotěsné otevíravé jednokřídlové,levé, do otvoru 940 x 2000mm v ŽB stěně, provedení nerezová ocel vč. rámu, kování a uzávěrů. D+M</t>
  </si>
  <si>
    <t>921996614</t>
  </si>
  <si>
    <t>177</t>
  </si>
  <si>
    <t>767PCZ01</t>
  </si>
  <si>
    <t>1/Z - Otevíravý poklop ze sklolaminátového kompozitu 1000/1000 mm pro zatížení 3,5kN/m2, protiskluz. úprava D+M</t>
  </si>
  <si>
    <t>-1671867459</t>
  </si>
  <si>
    <t>178</t>
  </si>
  <si>
    <t>767PCZ02</t>
  </si>
  <si>
    <t>2/Z - Žebřík pro vstup do armaturní komory 3,89m vč. štěříny 1,1m – znerezové oceli, D+M</t>
  </si>
  <si>
    <t>1762627546</t>
  </si>
  <si>
    <t>179</t>
  </si>
  <si>
    <t>767PCZ03</t>
  </si>
  <si>
    <t>3/Z - Zábradlí dl.1,8m v.1,1m vč. integrované branky při vstupu do podzemní části AK – z nerezové oceli, D+M</t>
  </si>
  <si>
    <t>-1208326474</t>
  </si>
  <si>
    <t>180</t>
  </si>
  <si>
    <t>767PCZ04</t>
  </si>
  <si>
    <t>4/Z - Vnitřní jednoramenné schodiště se vstupní podestou pro výškový rozdíl 3,35 m - ze, sklolaminátového kompozitu, D+M</t>
  </si>
  <si>
    <t>1004488125</t>
  </si>
  <si>
    <t>181</t>
  </si>
  <si>
    <t>767PCZ05</t>
  </si>
  <si>
    <t>5/Z - Vnitřní jednoramenné schodiště se zalomenou vstupní podestou pro výškový rozdíl 3,34 m - ze, sklolaminátového kompozitu, D+M</t>
  </si>
  <si>
    <t>-1433718098</t>
  </si>
  <si>
    <t>182</t>
  </si>
  <si>
    <t>767PCZ06</t>
  </si>
  <si>
    <t>6/Z - Zábradlí  schodiště jednoramenného 13,3m v.1,1m – z nerezové oceli, D+M</t>
  </si>
  <si>
    <t>480001409</t>
  </si>
  <si>
    <t>183</t>
  </si>
  <si>
    <t>767PCZ07</t>
  </si>
  <si>
    <t>7/Z - Zábradlí  schodiště jednoramenného 11,45m v.1,1m – z nerezové oceli, D+M</t>
  </si>
  <si>
    <t>-1135365109</t>
  </si>
  <si>
    <t>184</t>
  </si>
  <si>
    <t>767PCZ08</t>
  </si>
  <si>
    <t>8/Z - Závěsné oko o nosnosti 0,5t  nerezová ocel, D+M</t>
  </si>
  <si>
    <t>-1401606442</t>
  </si>
  <si>
    <t>185</t>
  </si>
  <si>
    <t>767PCZ09</t>
  </si>
  <si>
    <t>9/Z - Větrací potrubí nerez 204/2 dl.-1,3m odvětrání AK vodotěsné hapojení HI vrstami, rotační hliník hlavice DN200, odvod kondenzátu DN32 -8,5m nerez nádoba na kondenzát min.DN300, objímky nerez D+M</t>
  </si>
  <si>
    <t>725406379</t>
  </si>
  <si>
    <t>186</t>
  </si>
  <si>
    <t>767PCZ10</t>
  </si>
  <si>
    <t>10/Z - Lomené potrubí PVC DN160 odvětrání  AN (8m) vč. tvarovek (plast+ nerez)  mřížky, filtry vč. zhotovení a utěsnění prostupů, objímky nerez D+M</t>
  </si>
  <si>
    <t>-1908939014</t>
  </si>
  <si>
    <t>187</t>
  </si>
  <si>
    <t>767PCZ11</t>
  </si>
  <si>
    <t>11/Z - Lomené potrubí PVC DN200 (4,8m) přívod vzduchu AK vč. tvarovek, mřížky prostupy zhotovení a utěsnění – plast+ nerezová ocel, objímky nerez D+M</t>
  </si>
  <si>
    <t>-409079929</t>
  </si>
  <si>
    <t>188</t>
  </si>
  <si>
    <t>767PCZ12</t>
  </si>
  <si>
    <t>12/Z - Odnímatelný pochůzí kryt 900/2300 sklolam.kompozit pro zatížení 3,5kN/m2, protiskluz. úprava D+M</t>
  </si>
  <si>
    <t>1670426189</t>
  </si>
  <si>
    <t>189</t>
  </si>
  <si>
    <t>767PCZ13</t>
  </si>
  <si>
    <t>13/Z - Podlahová vpusť s nerez mřížkou 150/150 s odtokem DN50 D+M vč utěsnění při průchodu konstrukcemi</t>
  </si>
  <si>
    <t>-518943482</t>
  </si>
  <si>
    <t>190</t>
  </si>
  <si>
    <t>767PCZ14</t>
  </si>
  <si>
    <t>14/Z - Potrubí kanalizační PP-HT DN50 dl. 4,5m vč. tvarovek, objímky nerez vč. zkoušky vodotěsnosti, D+M</t>
  </si>
  <si>
    <t>-279772925</t>
  </si>
  <si>
    <t>191</t>
  </si>
  <si>
    <t>767PCZ15.1</t>
  </si>
  <si>
    <t>15/Z - Potrubí kanalizační PP-HT DN125 dl. 6m vč. tvarovek, objímky nerez vč. zkoušky vodotěsnosti D+M</t>
  </si>
  <si>
    <t>-650438008</t>
  </si>
  <si>
    <t>192</t>
  </si>
  <si>
    <t>767PCZ15.2</t>
  </si>
  <si>
    <t>15/Z - Potrubí kanalizační PP-HT DN160 dl. 7m vč. tvarovek, objímky nerez vč. zkoušky vodotěsnosti D+M</t>
  </si>
  <si>
    <t>-1810921305</t>
  </si>
  <si>
    <t>193</t>
  </si>
  <si>
    <t>767PCZ15.3</t>
  </si>
  <si>
    <t>15/Z - Potrubí kanalizační PVC-KG DN160 dl. 2,6m vč. tvarovek, objímky nerez vč. zkoušky vodotěsnosti, podsypy obsypy dle výrobce D+M vč. potřebných zemních prac</t>
  </si>
  <si>
    <t>-896593508</t>
  </si>
  <si>
    <t>194</t>
  </si>
  <si>
    <t>767PCZ16</t>
  </si>
  <si>
    <t>16/Z - Potrubí kanalizační PVC-KG DN200 dl.6m, zpětná klapka vč. tvarovek, objímky nerez vč. zkoušky vodotěsnosti, podsypy obsypy dle výrobce D+M vč. potřebných zemních prac</t>
  </si>
  <si>
    <t>1300696227</t>
  </si>
  <si>
    <t>195</t>
  </si>
  <si>
    <t>767PCZ17</t>
  </si>
  <si>
    <t>17/Z - Potrubí kanalizační PVC-KG DN200 dl.6,5m, zpětná klapka vč. tvarovek, objímky nerez vč. zkoušky vodotěsnosti, podsypy obsypy dle výrobce D+M vč. potřebných zemních prac</t>
  </si>
  <si>
    <t>-1490001934</t>
  </si>
  <si>
    <t>196</t>
  </si>
  <si>
    <t>767PCZ18</t>
  </si>
  <si>
    <t>18/Z - Korugovaná ohedná chránička D-110, dl. 1,5m se zatahov. lankem pro kabely elektro D+M vč. potřebných zemních prací, lože, obsyp</t>
  </si>
  <si>
    <t>-1879811073</t>
  </si>
  <si>
    <t>197</t>
  </si>
  <si>
    <t>998767202</t>
  </si>
  <si>
    <t>Přesun hmot procentní pro zámečnické konstrukce v objektech v přes 6 do 12 m</t>
  </si>
  <si>
    <t>%</t>
  </si>
  <si>
    <t>-538545805</t>
  </si>
  <si>
    <t>771</t>
  </si>
  <si>
    <t>Podlahy z dlaždic</t>
  </si>
  <si>
    <t>198</t>
  </si>
  <si>
    <t>771121011</t>
  </si>
  <si>
    <t>Nátěr penetrační na podlahu</t>
  </si>
  <si>
    <t>915704690</t>
  </si>
  <si>
    <t>" skladba podlahy m102 "     SH2</t>
  </si>
  <si>
    <t>-1,0*1,0+0,4*(1,0+1,1)</t>
  </si>
  <si>
    <t>" skladba podlahy m01 "     SH3</t>
  </si>
  <si>
    <t>0,35*0,9*4</t>
  </si>
  <si>
    <t>199</t>
  </si>
  <si>
    <t>771151012</t>
  </si>
  <si>
    <t>Samonivelační stěrka podlah pevnosti 20 MPa tl přes 3 do 5 mm</t>
  </si>
  <si>
    <t>1158552208</t>
  </si>
  <si>
    <t>" skladba podlahy m102 "     DLAZBAK</t>
  </si>
  <si>
    <t>200</t>
  </si>
  <si>
    <t>771576141.1</t>
  </si>
  <si>
    <t>Montáž podlah keramických protiskluzných lepených flexib. tmelem vč. spárování všech detailů (dilatace, olištování, prostupy - M+D)</t>
  </si>
  <si>
    <t>-227851363</t>
  </si>
  <si>
    <t>201</t>
  </si>
  <si>
    <t>59761415.1</t>
  </si>
  <si>
    <t xml:space="preserve">dlažba keramická slinutá protiskluzná </t>
  </si>
  <si>
    <t>1972022380</t>
  </si>
  <si>
    <t>61,12*1,1 'Přepočtené koeficientem množství</t>
  </si>
  <si>
    <t>202</t>
  </si>
  <si>
    <t>771474113</t>
  </si>
  <si>
    <t>Montáž soklů z dlaždic keramických rovných flexibilní lepidlo v přes 90 do 120 mm</t>
  </si>
  <si>
    <t>-1162383968</t>
  </si>
  <si>
    <t xml:space="preserve">" m102 "     </t>
  </si>
  <si>
    <t>4,0*2+0,35*4-1,0-1,1</t>
  </si>
  <si>
    <t>203</t>
  </si>
  <si>
    <t>-1420363080</t>
  </si>
  <si>
    <t>SOKLK*0,1*1,3</t>
  </si>
  <si>
    <t>2,30695342451428*1,1 'Přepočtené koeficientem množství</t>
  </si>
  <si>
    <t>204</t>
  </si>
  <si>
    <t>771591115</t>
  </si>
  <si>
    <t>Podlahy spárování silikonem</t>
  </si>
  <si>
    <t>-137742981</t>
  </si>
  <si>
    <t>" m102 "     SOKLK</t>
  </si>
  <si>
    <t>" m01 dlažba/obklad "</t>
  </si>
  <si>
    <t>4,0*2</t>
  </si>
  <si>
    <t>205</t>
  </si>
  <si>
    <t>771592011</t>
  </si>
  <si>
    <t>Čištění vnitřních ploch podlah nebo schodišť po položení dlažby chemickými prostředky</t>
  </si>
  <si>
    <t>1564941836</t>
  </si>
  <si>
    <t>206</t>
  </si>
  <si>
    <t>998771101</t>
  </si>
  <si>
    <t>Přesun hmot tonážní pro podlahy z dlaždic v objektech v do 6 m</t>
  </si>
  <si>
    <t>-2078209017</t>
  </si>
  <si>
    <t>781</t>
  </si>
  <si>
    <t>Dokončovací práce - obklady</t>
  </si>
  <si>
    <t>207</t>
  </si>
  <si>
    <t>781121011</t>
  </si>
  <si>
    <t>Nátěr penetrační na stěnu</t>
  </si>
  <si>
    <t>869895701</t>
  </si>
  <si>
    <t>" vnitř.obklad m01 "</t>
  </si>
  <si>
    <t>2,1*4,0*2</t>
  </si>
  <si>
    <t>2,1*PI*(18,2-0,45*2)*(1/4)</t>
  </si>
  <si>
    <t>2,1*PI*(8,5+0,4*2)*(1/4)</t>
  </si>
  <si>
    <t>208</t>
  </si>
  <si>
    <t>781474115.1</t>
  </si>
  <si>
    <t>Montáž obkladů vnitřních keramických hladkých lepených flexibilním lepidlem vč. spárování, všech detailů (dilatace, olištování, prostupy - M+D)</t>
  </si>
  <si>
    <t>-2058345946</t>
  </si>
  <si>
    <t>209</t>
  </si>
  <si>
    <t>59761039.1</t>
  </si>
  <si>
    <t>obklad keramický hladký</t>
  </si>
  <si>
    <t>-932921995</t>
  </si>
  <si>
    <t>60,6723414073844*1,1 'Přepočtené koeficientem množství</t>
  </si>
  <si>
    <t>210</t>
  </si>
  <si>
    <t>781495211</t>
  </si>
  <si>
    <t>Čištění vnitřních ploch stěn po provedení obkladu chemickými prostředky</t>
  </si>
  <si>
    <t>1960981060</t>
  </si>
  <si>
    <t>211</t>
  </si>
  <si>
    <t>998781101</t>
  </si>
  <si>
    <t>Přesun hmot tonážní pro obklady keramické v objektech v do 6 m</t>
  </si>
  <si>
    <t>-755247697</t>
  </si>
  <si>
    <t>782</t>
  </si>
  <si>
    <t>Dokončovací práce - obklady z kamene</t>
  </si>
  <si>
    <t>212</t>
  </si>
  <si>
    <t>782112213.1</t>
  </si>
  <si>
    <t>Obkladů stěn kamenný obklad -  nepravidelná břidlice šedá do flex.mrazuvzdurný tmele, adhézní můstek tl. všech vrstev do 50mm vč. všech detailů - ukončení rohy kouty adal.</t>
  </si>
  <si>
    <t>-967060135</t>
  </si>
  <si>
    <t>" skladba fasády "     SV2</t>
  </si>
  <si>
    <t>213</t>
  </si>
  <si>
    <t>998782101</t>
  </si>
  <si>
    <t>Přesun hmot tonážní pro obklady kamenné v objektech v do 6 m</t>
  </si>
  <si>
    <t>-914017923</t>
  </si>
  <si>
    <t>141,875</t>
  </si>
  <si>
    <t>LOZEšp</t>
  </si>
  <si>
    <t>14,0015</t>
  </si>
  <si>
    <t>OBSYP</t>
  </si>
  <si>
    <t>71,4906233181099</t>
  </si>
  <si>
    <t>OKAP</t>
  </si>
  <si>
    <t>1,6964600329386</t>
  </si>
  <si>
    <t>PE300</t>
  </si>
  <si>
    <t>113,6</t>
  </si>
  <si>
    <t>PE300p</t>
  </si>
  <si>
    <t>113,925</t>
  </si>
  <si>
    <t>TRAVNIK</t>
  </si>
  <si>
    <t>212,8125</t>
  </si>
  <si>
    <t>172,866252344738</t>
  </si>
  <si>
    <t>SO 03.2 - odpad z VDJ</t>
  </si>
  <si>
    <t>216,987375</t>
  </si>
  <si>
    <t>75,7042514594273</t>
  </si>
  <si>
    <t xml:space="preserve">    4 - Vodorovné konstrukce</t>
  </si>
  <si>
    <t xml:space="preserve">    8 - Trubní vedení</t>
  </si>
  <si>
    <t>111301111</t>
  </si>
  <si>
    <t>Sejmutí drnu tl do 100 mm s přemístěním do 50 m nebo naložením na dopravní prostředek</t>
  </si>
  <si>
    <t>263556569</t>
  </si>
  <si>
    <t>" řad "     1,15*(115,0-2,5/2*2)</t>
  </si>
  <si>
    <t>" šachty "     2,5*2,5*2</t>
  </si>
  <si>
    <t>121151114</t>
  </si>
  <si>
    <t>Sejmutí ornice plochy do 500 m2 tl vrstvy přes 200 do 250 mm strojně</t>
  </si>
  <si>
    <t>-1666075490</t>
  </si>
  <si>
    <t>132254204</t>
  </si>
  <si>
    <t>Hloubení zapažených rýh š do 2000 mm v hornině třídy těžitelnosti I skupiny 3 objem do 500 m3</t>
  </si>
  <si>
    <t>1170856626</t>
  </si>
  <si>
    <t>" stoka "</t>
  </si>
  <si>
    <t>(1,5-2,5/2)*1,15*(1,98+1,93)/2</t>
  </si>
  <si>
    <t>1*1,15*(1,93+1,66)/2</t>
  </si>
  <si>
    <t>1,5*1,15*(1,66+1,26)/2</t>
  </si>
  <si>
    <t>1*1,15*(1,26+0,99)/2</t>
  </si>
  <si>
    <t>5*1,15*(0,99+1,09)/2</t>
  </si>
  <si>
    <t>10*1,15*(1,09+1,29)/2</t>
  </si>
  <si>
    <t>5*1,15*(1,29+1,4)/2</t>
  </si>
  <si>
    <t>14*1,15*(1,4+1,4)/2</t>
  </si>
  <si>
    <t>17*1,15*(1,4+1,4)/2</t>
  </si>
  <si>
    <t>20*1,15*(1,4+1,4)/2</t>
  </si>
  <si>
    <t>9,5*1,15*(1,4+1,41)/2</t>
  </si>
  <si>
    <t>7,5*1,15*(1,41+1,42)/2</t>
  </si>
  <si>
    <t>3*1,15*(1,42+1,54)/2</t>
  </si>
  <si>
    <t>4,5*1,15*(1,54+1,68)/2</t>
  </si>
  <si>
    <t>4*1,15*(1,68+1,69)/2</t>
  </si>
  <si>
    <t>2*1,15*(1,69+1,7)/2</t>
  </si>
  <si>
    <t>6,5*1,15*(1,7+1,83)/2</t>
  </si>
  <si>
    <t>(2-2,5/2)*1,15*(1,83+1,4)/2</t>
  </si>
  <si>
    <t>" šachta prefa "     2,41*2,5*2,5</t>
  </si>
  <si>
    <t>" šachta vsak "     3,0*2,5*2,5</t>
  </si>
  <si>
    <t>" odpočet drn a ornice "     -DRN*0,3</t>
  </si>
  <si>
    <t>" odpočet vytěženého stávajícího potrubí "     -PI*(0,315/2)^2*20,0</t>
  </si>
  <si>
    <t>" ve třídě 3 - 90%, ve tř.4 -10% "     VYKOP1*0,9</t>
  </si>
  <si>
    <t>132354204</t>
  </si>
  <si>
    <t>Hloubení zapažených rýh š do 2000 mm v hornině třídy těžitelnosti II skupiny 4 objem do 500 m3</t>
  </si>
  <si>
    <t>461181514</t>
  </si>
  <si>
    <t>" ve třídě 3 - 90%, ve tř.4 -10% "     VYKOP1*0,1</t>
  </si>
  <si>
    <t>151101101</t>
  </si>
  <si>
    <t>Zřízení příložného pažení a rozepření stěn rýh hl do 2 m</t>
  </si>
  <si>
    <t>901086387</t>
  </si>
  <si>
    <t>(1,5-2,5/2)*2*(1,98+1,93)/2</t>
  </si>
  <si>
    <t>1*2*(1,93+1,66)/2</t>
  </si>
  <si>
    <t>1,5*2*(1,66+1,26)/2</t>
  </si>
  <si>
    <t>1*2*(1,26+0,99)/2</t>
  </si>
  <si>
    <t>5*2*(0,99+1,09)/2</t>
  </si>
  <si>
    <t>10*2*(1,09+1,29)/2</t>
  </si>
  <si>
    <t>5*2*(1,29+1,4)/2</t>
  </si>
  <si>
    <t>14*2*(1,4+1,4)/2</t>
  </si>
  <si>
    <t>17*2*(1,4+1,4)/2</t>
  </si>
  <si>
    <t>20*2*(1,4+1,4)/2</t>
  </si>
  <si>
    <t>9,5*2*(1,4+1,41)/2</t>
  </si>
  <si>
    <t>7,5*2*(1,41+1,42)/2</t>
  </si>
  <si>
    <t>3*2*(1,42+1,54)/2</t>
  </si>
  <si>
    <t>4,5*2*(1,54+1,68)/2</t>
  </si>
  <si>
    <t>4*2*(1,68+1,69)/2</t>
  </si>
  <si>
    <t>2*2*(1,69+1,7)/2</t>
  </si>
  <si>
    <t>6,5*2*(1,7+1,83)/2</t>
  </si>
  <si>
    <t>(2-2,5/2)*2*(1,83+1,4)/2</t>
  </si>
  <si>
    <t>151101111</t>
  </si>
  <si>
    <t>Odstranění příložného pažení a rozepření stěn rýh hl do 2 m</t>
  </si>
  <si>
    <t>-1480445457</t>
  </si>
  <si>
    <t>151101102</t>
  </si>
  <si>
    <t>Zřízení příložného pažení a rozepření stěn rýh hl přes 2 do 4 m</t>
  </si>
  <si>
    <t>-23143787</t>
  </si>
  <si>
    <t>" šachta prefa "     2,41*2,5*4</t>
  </si>
  <si>
    <t>" šachta vsak "     3,0*2,5*4</t>
  </si>
  <si>
    <t>151101112</t>
  </si>
  <si>
    <t>Odstranění příložného pažení a rozepření stěn rýh hl přes 2 do 4 m</t>
  </si>
  <si>
    <t>-380522409</t>
  </si>
  <si>
    <t>-1739096258</t>
  </si>
  <si>
    <t>" odvoz na mezideponii pro zásyp VDJ "</t>
  </si>
  <si>
    <t>VYKOP1*0,9</t>
  </si>
  <si>
    <t>1694271146</t>
  </si>
  <si>
    <t>559209096</t>
  </si>
  <si>
    <t>" vytěžená vytříděníá zemina - 90% na mezideponii do 1km, 10% odvést na skládku -20km "</t>
  </si>
  <si>
    <t>DRN*0,1</t>
  </si>
  <si>
    <t>900708424</t>
  </si>
  <si>
    <t>14,1875*10 'Přepočtené koeficientem množství</t>
  </si>
  <si>
    <t>1205242779</t>
  </si>
  <si>
    <t>VYKOP1*0,1</t>
  </si>
  <si>
    <t>1052898715</t>
  </si>
  <si>
    <t>17,2866252344738*10 'Přepočtené koeficientem množství</t>
  </si>
  <si>
    <t>149746739</t>
  </si>
  <si>
    <t>(DRN*0,1+VYKOP1*0,1)*1,7</t>
  </si>
  <si>
    <t>174101101</t>
  </si>
  <si>
    <t>-724259056</t>
  </si>
  <si>
    <t>" prostor k zásypu rýha "     VYKOP11</t>
  </si>
  <si>
    <t>" odpočet vestavěné stoky "</t>
  </si>
  <si>
    <t>-1,15*(0,1+0,315+0,3)*PE300</t>
  </si>
  <si>
    <t>" odpočet šachty "</t>
  </si>
  <si>
    <t>" lože ŠP "     -0,15*2,5*2,5</t>
  </si>
  <si>
    <t>" lože bet. deska "     -0,1*1,5*1,5</t>
  </si>
  <si>
    <t>" prefa dna "     -PI*(1,3/2)^2*1,0</t>
  </si>
  <si>
    <t>" skruže "</t>
  </si>
  <si>
    <t>" rovné "     -PI*(1,24/2)^2*0,25</t>
  </si>
  <si>
    <t>" přechodové "    -PI*(1,04/2)^2*0,58</t>
  </si>
  <si>
    <t>" poklop a prstence "     -PI*(0,84/2)^2*(0,12+0,01)</t>
  </si>
  <si>
    <t>" odpočet šachty vsak "</t>
  </si>
  <si>
    <t>" prefa "     -PI*(1,5/2)^2*2,1</t>
  </si>
  <si>
    <t>" štěrk "     -5,0</t>
  </si>
  <si>
    <t>" kačírek "     -OKAP*0,2</t>
  </si>
  <si>
    <t>" odpočet povrchů "    -ORNICE*0,25</t>
  </si>
  <si>
    <t>167151101</t>
  </si>
  <si>
    <t>Nakládání výkopku z hornin třídy těžitelnosti I skupiny 1 až 3 do 100 m3</t>
  </si>
  <si>
    <t>-1606504204</t>
  </si>
  <si>
    <t>" dovoz z mezideponie - zemina z VDJ "     ZASYP</t>
  </si>
  <si>
    <t>-1390942071</t>
  </si>
  <si>
    <t>175151101</t>
  </si>
  <si>
    <t>Obsypání potrubí strojně sypaninou bez prohození, uloženou do 3 m</t>
  </si>
  <si>
    <t>-709496694</t>
  </si>
  <si>
    <t>1,15*(0,315+0,3)*PE300</t>
  </si>
  <si>
    <t>OBSYP1</t>
  </si>
  <si>
    <t xml:space="preserve">" odpočet potrubí "         </t>
  </si>
  <si>
    <t>-PI*(0,315/2)^2*PE300</t>
  </si>
  <si>
    <t>58337344.1</t>
  </si>
  <si>
    <t xml:space="preserve">štěrkopísek </t>
  </si>
  <si>
    <t>-846720318</t>
  </si>
  <si>
    <t>OBSYP*1,897</t>
  </si>
  <si>
    <t>-2012501113</t>
  </si>
  <si>
    <t>" přesun hmot "     OBSYP</t>
  </si>
  <si>
    <t>162251102</t>
  </si>
  <si>
    <t>Vodorovné přemístění přes 20 do 50 m výkopku/sypaniny z horniny třídy těžitelnosti I skupiny 1 až 3</t>
  </si>
  <si>
    <t>-1187096758</t>
  </si>
  <si>
    <t>181351104</t>
  </si>
  <si>
    <t>Rozprostření ornice tl vrstvy přes 200 do 250 mm pl přes 100 do 500 m2 v rovině nebo ve svahu do 1:5 strojně</t>
  </si>
  <si>
    <t>-841028928</t>
  </si>
  <si>
    <t>181111111</t>
  </si>
  <si>
    <t>Plošná úprava terénu do 500 m2 zemina skupiny 1 až 4 nerovnosti přes 50 do 100 mm v rovinně a svahu do 1:5</t>
  </si>
  <si>
    <t>1498148925</t>
  </si>
  <si>
    <t xml:space="preserve">" zapravení nad rýhou vč. sanace trávníku vedle rýhy "    </t>
  </si>
  <si>
    <t>ORNICE*1,5</t>
  </si>
  <si>
    <t>181411131.3</t>
  </si>
  <si>
    <t>Založení trávníku lučního výsevem plochy v rovině a ve svahu vč. předseťové přípravy a povýsadbových prací</t>
  </si>
  <si>
    <t>-2063876207</t>
  </si>
  <si>
    <t>242111114</t>
  </si>
  <si>
    <t>Osazení pláště kopané studny z betonových skruží celokruhových DN 1,2 m</t>
  </si>
  <si>
    <t>2002073079</t>
  </si>
  <si>
    <t>CSB.0056190.URS</t>
  </si>
  <si>
    <t>Skruž šachtová DN 1200, výška  500, t 150 mm</t>
  </si>
  <si>
    <t>-870868990</t>
  </si>
  <si>
    <t>1*1,01 'Přepočtené koeficientem množství</t>
  </si>
  <si>
    <t>CSB.0056191.URS</t>
  </si>
  <si>
    <t>Skruž šachtová DN 1200, výška 1000, t 150 mm</t>
  </si>
  <si>
    <t>-521330055</t>
  </si>
  <si>
    <t>2*1,01 'Přepočtené koeficientem množství</t>
  </si>
  <si>
    <t>PFB.0006003OZ</t>
  </si>
  <si>
    <t>Těsnění elastomerové pro spojení šachtových dílů  EMT DN 1200</t>
  </si>
  <si>
    <t>866890302</t>
  </si>
  <si>
    <t>3*1,02 'Přepočtené koeficientem množství</t>
  </si>
  <si>
    <t>894410303.1</t>
  </si>
  <si>
    <t>Osazení betonových dílců pro šachty DN 1200 deska zákrytová půlená</t>
  </si>
  <si>
    <t>-1364946589</t>
  </si>
  <si>
    <t>59225780.1</t>
  </si>
  <si>
    <t>deska betonová zákrytová na skruž půlená D-150x10</t>
  </si>
  <si>
    <t>5720183</t>
  </si>
  <si>
    <t>243531110.1</t>
  </si>
  <si>
    <t>Výplň na dně studny z kameniva hrubého drceného 63-128 mm</t>
  </si>
  <si>
    <t>660026284</t>
  </si>
  <si>
    <t>637121113</t>
  </si>
  <si>
    <t>Okapový chodník z kačírku tl 200 mm s udusáním</t>
  </si>
  <si>
    <t>1411429170</t>
  </si>
  <si>
    <t>" vsak "     0,3*PI*(1,5+0,3)</t>
  </si>
  <si>
    <t>-764007913</t>
  </si>
  <si>
    <t>" okapový chodník "     0,3*PI*(1,5+0,3)+0,3*PI*(1,5+0,3*2)</t>
  </si>
  <si>
    <t>-1873288231</t>
  </si>
  <si>
    <t>3,6756634047003*1,1 'Přepočtené koeficientem množství</t>
  </si>
  <si>
    <t>Vodorovné konstrukce</t>
  </si>
  <si>
    <t>451573111</t>
  </si>
  <si>
    <t>Lože pod potrubí otevřený výkop ze štěrkopísku</t>
  </si>
  <si>
    <t>-1631022944</t>
  </si>
  <si>
    <t>" stoka "     0,1*1,15*PE300</t>
  </si>
  <si>
    <t>" šachta prefa "     0,15*2,5*2,5</t>
  </si>
  <si>
    <t>-1021513489</t>
  </si>
  <si>
    <t>" přesun hmot "     LOZEšp</t>
  </si>
  <si>
    <t>1663095765</t>
  </si>
  <si>
    <t>452386111</t>
  </si>
  <si>
    <t>Vyrovnávací prstence z betonu prostého tř. C 25/30 v do 100 mm</t>
  </si>
  <si>
    <t>-926290888</t>
  </si>
  <si>
    <t>" šachta prefa "     1</t>
  </si>
  <si>
    <t>452311131</t>
  </si>
  <si>
    <t>Podkladní desky z betonu prostého tř. C 12/15 otevřený výkop</t>
  </si>
  <si>
    <t>671184307</t>
  </si>
  <si>
    <t>" šachta prefa "     0,1*1,5*1,5</t>
  </si>
  <si>
    <t>LOZEbet2</t>
  </si>
  <si>
    <t>452351101</t>
  </si>
  <si>
    <t>Bednění podkladních desek nebo bloků nebo sedlového lože otevřený výkop</t>
  </si>
  <si>
    <t>2024331343</t>
  </si>
  <si>
    <t>" šachta prefa "     0,1*1,5*4</t>
  </si>
  <si>
    <t>Trubní vedení</t>
  </si>
  <si>
    <t>871371221</t>
  </si>
  <si>
    <t>Montáž potrubí z PE100 SDR 17 otevřený výkop svařovaných elektrotvarovkou D 315 x 18,7 mm</t>
  </si>
  <si>
    <t>-659168595</t>
  </si>
  <si>
    <t>" dle PP "     115,0</t>
  </si>
  <si>
    <t>" délka stoky s odpočtem šachet "     115,0-1,3/2-1,5/2</t>
  </si>
  <si>
    <t>" délka potrubí s odpočtem šachet "     115,0-1,0/2-1,15/2</t>
  </si>
  <si>
    <t>28613435.1</t>
  </si>
  <si>
    <t>potrubí kanalizační tlakové PE100 SDR17 tyče 12m 315x18,7mm</t>
  </si>
  <si>
    <t>629818571</t>
  </si>
  <si>
    <t>PE300p*1,01</t>
  </si>
  <si>
    <t>28614929</t>
  </si>
  <si>
    <t>elektrospojka SDR17 PE 100 PN10 D 315mm</t>
  </si>
  <si>
    <t>140872458</t>
  </si>
  <si>
    <t>879231191</t>
  </si>
  <si>
    <t>Příplatek za práce sklon nad 20 % při montáži jakéhokoli vodovodního potrubí DN 40 až 550</t>
  </si>
  <si>
    <t>-193704056</t>
  </si>
  <si>
    <t>877371101</t>
  </si>
  <si>
    <t>Montáž elektrospojek na vodovodním potrubí z PE trub d 315</t>
  </si>
  <si>
    <t>1386842789</t>
  </si>
  <si>
    <t>28614811.1</t>
  </si>
  <si>
    <t>oblouk 11° SDR17 PE 100 PN16 D 315mm</t>
  </si>
  <si>
    <t>756210358</t>
  </si>
  <si>
    <t>28614830.1</t>
  </si>
  <si>
    <t>oblouk 30° SDR17 PE 100 PN16 D 315mm</t>
  </si>
  <si>
    <t>-152385263</t>
  </si>
  <si>
    <t>-1824154666</t>
  </si>
  <si>
    <t>891372429.1</t>
  </si>
  <si>
    <t>Montáž koncových klapek PE-HD na potrubí PE DN 300</t>
  </si>
  <si>
    <t>-1590082150</t>
  </si>
  <si>
    <t>42285108</t>
  </si>
  <si>
    <t>klapka koncová na PVC a PE-HD odpadní potrubí PE-HD DN 315</t>
  </si>
  <si>
    <t>1894977987</t>
  </si>
  <si>
    <t>899103112</t>
  </si>
  <si>
    <t>Osazení poklopů litinových nebo ocelových včetně rámů pro třídu zatížení B125, C250</t>
  </si>
  <si>
    <t>-1082306085</t>
  </si>
  <si>
    <t>63126037</t>
  </si>
  <si>
    <t>poklop šachtový s kompozitním rámem kruhový DN 600 B125</t>
  </si>
  <si>
    <t>-1892570087</t>
  </si>
  <si>
    <t>894414111</t>
  </si>
  <si>
    <t>Osazení betonových nebo železobetonových dílců pro šachty skruží základových (dno)</t>
  </si>
  <si>
    <t>627715741</t>
  </si>
  <si>
    <t>59224338</t>
  </si>
  <si>
    <t>dno betonové šachty kanalizační přímé 100x80x50cm</t>
  </si>
  <si>
    <t>-715217163</t>
  </si>
  <si>
    <t>894411311</t>
  </si>
  <si>
    <t>Osazení betonových nebo železobetonových dílců pro šachty skruží rovných</t>
  </si>
  <si>
    <t>2029838232</t>
  </si>
  <si>
    <t>59224160</t>
  </si>
  <si>
    <t>skruž kanalizační s ocelovými stupadly 100x25x12cm</t>
  </si>
  <si>
    <t>-2003672466</t>
  </si>
  <si>
    <t>59224348</t>
  </si>
  <si>
    <t>těsnění elastomerové pro spojení šachetních dílů DN 1000</t>
  </si>
  <si>
    <t>442911169</t>
  </si>
  <si>
    <t>1*1,02 'Přepočtené koeficientem množství</t>
  </si>
  <si>
    <t>894412411</t>
  </si>
  <si>
    <t>Osazení betonových nebo železobetonových dílců pro šachty skruží přechodových</t>
  </si>
  <si>
    <t>992859457</t>
  </si>
  <si>
    <t>59224168</t>
  </si>
  <si>
    <t>skruž betonová přechodová 62,5/100x60x12cm, stupadla poplastovaná kapsová</t>
  </si>
  <si>
    <t>1744685321</t>
  </si>
  <si>
    <t>-1204846284</t>
  </si>
  <si>
    <t>899721112</t>
  </si>
  <si>
    <t>Signalizační vodič DN přes 150 mm na potrubí</t>
  </si>
  <si>
    <t>1844954780</t>
  </si>
  <si>
    <t>PE300+3,0</t>
  </si>
  <si>
    <t>899722113</t>
  </si>
  <si>
    <t>Krytí potrubí z plastů výstražnou fólií z PVC 34cm</t>
  </si>
  <si>
    <t>1088360987</t>
  </si>
  <si>
    <t>899713111.2</t>
  </si>
  <si>
    <t>Orientační tabulky na sloupku ocelovém vč. sloupku se základem a potřebných zemních prací</t>
  </si>
  <si>
    <t>1388948059</t>
  </si>
  <si>
    <t>892381111.1</t>
  </si>
  <si>
    <t>Zkouška těsnosti kanalizace - úsek</t>
  </si>
  <si>
    <t>279265880</t>
  </si>
  <si>
    <t>892900000.1</t>
  </si>
  <si>
    <t>Zkouška těsnosti kanalizačních šachet</t>
  </si>
  <si>
    <t>326116455</t>
  </si>
  <si>
    <t>892601150.1</t>
  </si>
  <si>
    <t>Čištění kanalizačního potrubí</t>
  </si>
  <si>
    <t>-33842587</t>
  </si>
  <si>
    <t>359901211</t>
  </si>
  <si>
    <t>Monitoring stoky jakékoli výšky na nové kanalizaci</t>
  </si>
  <si>
    <t>-448586287</t>
  </si>
  <si>
    <t>977151118</t>
  </si>
  <si>
    <t>Jádrové vrty diamantovými korunkami do stavebních materiálů D přes 90 do 100 mm</t>
  </si>
  <si>
    <t>-211186559</t>
  </si>
  <si>
    <t>" vsak - přepad  "     0,15*8</t>
  </si>
  <si>
    <t>9PC021</t>
  </si>
  <si>
    <t>Prostup pro potrubí DN300 do vsakovací šachty vč.zajištění vodotěsnosti, likvidace suti, přesunu hmot</t>
  </si>
  <si>
    <t>-1621414044</t>
  </si>
  <si>
    <t>998276101</t>
  </si>
  <si>
    <t>Přesun hmot pro trubní vedení z trub z plastických hmot otevřený výkop</t>
  </si>
  <si>
    <t>867392337</t>
  </si>
  <si>
    <t>DMm3BET033</t>
  </si>
  <si>
    <t>DOSYPdrazek033</t>
  </si>
  <si>
    <t>drenTEXTIL033</t>
  </si>
  <si>
    <t>415,8</t>
  </si>
  <si>
    <t>izolNATER033</t>
  </si>
  <si>
    <t>m2SKRYVKA033</t>
  </si>
  <si>
    <t>1526</t>
  </si>
  <si>
    <t>m3ORNzbytek033</t>
  </si>
  <si>
    <t>349,03818</t>
  </si>
  <si>
    <t>m3ORNzpet033</t>
  </si>
  <si>
    <t>108,76182</t>
  </si>
  <si>
    <t>m3ZBdrik033</t>
  </si>
  <si>
    <t>20,5</t>
  </si>
  <si>
    <t>m3ZBzaklad033</t>
  </si>
  <si>
    <t>SO 03.3 - zpevněné plochy, sadové a terénní úpravy</t>
  </si>
  <si>
    <t>NASYPchodn033</t>
  </si>
  <si>
    <t>903</t>
  </si>
  <si>
    <t>NASYPsanace033</t>
  </si>
  <si>
    <t>264,15</t>
  </si>
  <si>
    <t>21121</t>
  </si>
  <si>
    <t>ODVOZsanZ033</t>
  </si>
  <si>
    <t>ODVOZsterk033</t>
  </si>
  <si>
    <t>14,5</t>
  </si>
  <si>
    <t>ODVOZzem033</t>
  </si>
  <si>
    <t>206,40375</t>
  </si>
  <si>
    <t>PresunDLAZ033</t>
  </si>
  <si>
    <t>58,571</t>
  </si>
  <si>
    <t>PresunSTERK033</t>
  </si>
  <si>
    <t>139,185</t>
  </si>
  <si>
    <t>PresunZED033</t>
  </si>
  <si>
    <t>7,179</t>
  </si>
  <si>
    <t>NsJAMAzem033</t>
  </si>
  <si>
    <t>sODKOPsanZ033</t>
  </si>
  <si>
    <t>sODKOPsterk033</t>
  </si>
  <si>
    <t>sODKOPzem033</t>
  </si>
  <si>
    <t>sRYHYzem033</t>
  </si>
  <si>
    <t>60,57875</t>
  </si>
  <si>
    <t>SUTbetKUS033</t>
  </si>
  <si>
    <t>3,96</t>
  </si>
  <si>
    <t>SUTbetSYPK033</t>
  </si>
  <si>
    <t>21,875</t>
  </si>
  <si>
    <t>Obrtelová M.</t>
  </si>
  <si>
    <t>SUTkameni033</t>
  </si>
  <si>
    <t>1,94</t>
  </si>
  <si>
    <t>svah1TRAVA033</t>
  </si>
  <si>
    <t>303</t>
  </si>
  <si>
    <t>svah2TRAVA033</t>
  </si>
  <si>
    <t>400,96</t>
  </si>
  <si>
    <t>sZASYPjam033</t>
  </si>
  <si>
    <t>31,5</t>
  </si>
  <si>
    <t>zedBEDN033</t>
  </si>
  <si>
    <t>PsJAMAzem033</t>
  </si>
  <si>
    <t>3,825</t>
  </si>
  <si>
    <t>vsakTEXTIL033</t>
  </si>
  <si>
    <t>17,1</t>
  </si>
  <si>
    <t>m2PAZEN033</t>
  </si>
  <si>
    <t>10,2</t>
  </si>
  <si>
    <t xml:space="preserve">    1.1 - Výměna podloží  (jen v případě realizace výměny podloží)</t>
  </si>
  <si>
    <t xml:space="preserve">    18 - Zemní práce - povrchové úpravy terénu</t>
  </si>
  <si>
    <t xml:space="preserve">    5 - Komunikace</t>
  </si>
  <si>
    <t xml:space="preserve">    997 - Přesun sutě</t>
  </si>
  <si>
    <t xml:space="preserve">    783 - Dokončovací práce - nátěry</t>
  </si>
  <si>
    <t>113106187</t>
  </si>
  <si>
    <t>Rozebrání dlažeb vozovek ze zámkové dlažby s ložem z kameniva strojně pl do 50 m2</t>
  </si>
  <si>
    <t>728092231</t>
  </si>
  <si>
    <t>" Odkaz VV na příslušnou část dokumentace "</t>
  </si>
  <si>
    <t>" Výkaz výměr (VV) dle:  "</t>
  </si>
  <si>
    <t>" 1/ dle výkr. :  D.1.1.3.2 -SITUACE....D.1.2.3.4 -VZOR.PŘÍČNÉ ŘEZY "</t>
  </si>
  <si>
    <t>" 2/ doplnění dle:   Technická zpráva  D.1.2.3.1   (dále jen TZ) "</t>
  </si>
  <si>
    <t>" 3/ tabulky SOUPIS PRACÍ - SO 03.3  Zpev.plochy, sadové a terén. úpravy:  Číslo pozice .../ text položky... "</t>
  </si>
  <si>
    <t>" Poznámka odkazu VV na příslušnou část dokumentace platí pro všechny položky. "</t>
  </si>
  <si>
    <t>Mezisoučet      POZNÁMKA ODKAZU VÝMĚR</t>
  </si>
  <si>
    <t>" 210.2 / Vybourání krytu z betonové dlažby tl. do 80 mm, spáry vyplněné pískem "</t>
  </si>
  <si>
    <t>20,0</t>
  </si>
  <si>
    <t>113107332</t>
  </si>
  <si>
    <t>Odstranění podkladu z betonu prostého tl přes 150 do 300 mm strojně pl do 50 m2</t>
  </si>
  <si>
    <t>-97634119</t>
  </si>
  <si>
    <t>" 210.3 / Vybourání betonových zpevněných ploch tl. do 200 mm ( s naložením na DP)"</t>
  </si>
  <si>
    <t>35,0</t>
  </si>
  <si>
    <t>121151125</t>
  </si>
  <si>
    <t>Sejmutí ornice plochy přes 500 m2 tl vrstvy přes 250 do 300 mm strojně</t>
  </si>
  <si>
    <t>-1295509075</t>
  </si>
  <si>
    <t>" 210.1 / Sejmutí ornice v průměrné mocnosti cca 0,3m"      1526,0</t>
  </si>
  <si>
    <t>" v ceně položky je:  i naložení na DP"</t>
  </si>
  <si>
    <t>"  rozpis bilance u dalších položek:  část na mezideponii pro KTÚ "</t>
  </si>
  <si>
    <t>"  přebytek Odvoz na skládku, vč. naložení, přemístění a uložení ornice, bez poplatku "</t>
  </si>
  <si>
    <t>122252203</t>
  </si>
  <si>
    <t>Odkopávky a prokopávky nezapažené pro silnice a dálnice v hornině třídy těžitelnosti I objem do 100 m3 strojně</t>
  </si>
  <si>
    <t>39901548</t>
  </si>
  <si>
    <t>" 520.1/ Odkopávky v hornině třídy těžit. I   (skup. 1-3 ) = "</t>
  </si>
  <si>
    <t>" =odkopávky v trase komunikace "        70,0</t>
  </si>
  <si>
    <t>" POZNÁMKA: vykázaná kubatura  celkem =142m3 z toho: 70 odkop+72m3 jáma pro založ.zdi "</t>
  </si>
  <si>
    <t>Součet         strojní odkop zem</t>
  </si>
  <si>
    <t>122452203-04</t>
  </si>
  <si>
    <t xml:space="preserve">Odkopávky a prokopávky nezapažené pro silnice v hornině třídy těžitelnosti II objem do 100 m3 strojně - skupiny 4 </t>
  </si>
  <si>
    <t xml:space="preserve"> vlastní</t>
  </si>
  <si>
    <t>590648593</t>
  </si>
  <si>
    <t>" 210.4/ Odstranění  nestmeleného  podkladu bouraných komunikací   (štěrky HDK/ŠD) celk.14,5m3"</t>
  </si>
  <si>
    <t>" odkop po DM ZD8: 20m2 "                 20,0*0,20</t>
  </si>
  <si>
    <t>" odkop po DM betonu: 35m2 "          35,0*0,30</t>
  </si>
  <si>
    <t>Mezisoučet             odkop štěrku celkem</t>
  </si>
  <si>
    <t xml:space="preserve">Součet </t>
  </si>
  <si>
    <t>129001101-19</t>
  </si>
  <si>
    <t>Sondy pro ověření ing. sítí objekt - ruční výkop tř.1-4  vč. příplatku za ztížení vykopávky v blízkosti podzemního vedení vč. částečného záhozu a odvozu přebytků výkopů, skládkovného</t>
  </si>
  <si>
    <t>1344819715</t>
  </si>
  <si>
    <t>" výkr.D.1.1.3.2 -SITUACE  + TZ   6. e)  str. 8-9    Inženýrské sítě -...kopané sondy  (vlastní vytyčení IS = VON)"</t>
  </si>
  <si>
    <t>" počet sond bud upřesněn dle skuteč. zaměření   IS "</t>
  </si>
  <si>
    <t>" pro vozovku  odhad 2ks:  k-ce 0,35-0,47m  +0,5m pásmo IS "            0,8*0,8*(0,47+0,5)*2</t>
  </si>
  <si>
    <t>129951121</t>
  </si>
  <si>
    <t>Bourání zdiva z betonu prostého neprokládaného v odkopávkách nebo prokopávkách strojně</t>
  </si>
  <si>
    <t>-923024428</t>
  </si>
  <si>
    <t>"  210.5 / Bourání betonových konstrukcí v úrovni terénu "         1,0</t>
  </si>
  <si>
    <t>131251103</t>
  </si>
  <si>
    <t>Hloubení jam nezapažených v hornině třídy těžitelnosti I skupiny 3 objem do 100 m3 strojně</t>
  </si>
  <si>
    <t>-378461633</t>
  </si>
  <si>
    <t>" 520.1/ Odkopávky v hornině třídy těžit. I   (skup. 1-3 ) celkově 142m3 "</t>
  </si>
  <si>
    <t>"  z toho  výkop pro opěrnou zeď (vzor.řez D.1.1.3.4) "        72,0</t>
  </si>
  <si>
    <t>Součet        Nepažená  strojní jáma  zem</t>
  </si>
  <si>
    <t>131251201</t>
  </si>
  <si>
    <t>Hloubení jam zapažených v hornině třídy těžitelnosti I skupiny 3 objem do 20 m3 strojně</t>
  </si>
  <si>
    <t>690683629</t>
  </si>
  <si>
    <t>" 522.6a /  Hloubení vsakovacích jam s urovnáním dna v hornině třídy těžitelnosti I  "</t>
  </si>
  <si>
    <t>1,5*1,5*2,0</t>
  </si>
  <si>
    <t>" odpočet skrývky ornice v místě vasko.jámy (výkr. Situace)</t>
  </si>
  <si>
    <t>-1,5*1,5*0,30</t>
  </si>
  <si>
    <t>Součet          Pažená strojní jáma zem</t>
  </si>
  <si>
    <t>132251103</t>
  </si>
  <si>
    <t>Hloubení rýh nezapažených š do 800 mm v hornině třídy těžitelnosti I skupiny 3 objem do 100 m3 strojně</t>
  </si>
  <si>
    <t>2087855069</t>
  </si>
  <si>
    <t>" 520.6/ Hloubení rýh š. do 600 mm.... v hor. tř. těžit. I "</t>
  </si>
  <si>
    <t>" zasakovací rýhy  pro drenáž 165 mb celkem /dle vzor.řezů  rýha  š. 0,50/ hl. 0,55m  (výkr. D1.1.3.4)"</t>
  </si>
  <si>
    <t>165,0*0,50*0,55</t>
  </si>
  <si>
    <t>" + dokop drážky (50/30cm) od HTÚ pro žlab š.30cm  ze žlabovek. dl.11m (15cm žlabovka, 10cm bet.lože, 10cm ŠP podsyp+5cm zapuštění)"</t>
  </si>
  <si>
    <t>(0,30+2*0,10)*(0,50-0,30)*(11,0+0,10*2)</t>
  </si>
  <si>
    <t>" + dokop drážky (90/50cm) od HTÚ pro žlab š.30cm  ze žlabovek. dl.11m (40cm žlabovka, 10cm ŠP podsyp+5cm zapuštění)"</t>
  </si>
  <si>
    <t>(0,65+2*0,15)*(0,55-0,30)*(59,0+0,15*2)</t>
  </si>
  <si>
    <t>Mezisoučet          drážka pro žlabovky</t>
  </si>
  <si>
    <t>151101201</t>
  </si>
  <si>
    <t>Zřízení příložného pažení stěn výkopu hl do 4 m</t>
  </si>
  <si>
    <t>1553480436</t>
  </si>
  <si>
    <t>" v okolí je 30cm skrývka ornice "</t>
  </si>
  <si>
    <t>4*1,5*(2,0-0,30)</t>
  </si>
  <si>
    <t>151101211</t>
  </si>
  <si>
    <t>Odstranění příložného pažení stěn hl do 4 m</t>
  </si>
  <si>
    <t>1005562110</t>
  </si>
  <si>
    <t>151101301</t>
  </si>
  <si>
    <t>Zřízení rozepření stěn při pažení příložném hl do 4 m</t>
  </si>
  <si>
    <t>27105044</t>
  </si>
  <si>
    <t>151101311</t>
  </si>
  <si>
    <t>Odstranění rozepření stěn při pažení příložném hl do 4 m</t>
  </si>
  <si>
    <t>439468783</t>
  </si>
  <si>
    <t>-249922160</t>
  </si>
  <si>
    <t>" odvoz NA mezideponii:   část skrývky ornice pro zpět.využití v KTÚ "</t>
  </si>
  <si>
    <t>" 514.1/  zpět. humusování svah do 1:2:  303m2 "              0,15*303,0</t>
  </si>
  <si>
    <t>" 514.1/  zpět. humusování svah přes 1:2:  338,4m2 "           0,15*400,96</t>
  </si>
  <si>
    <t>" rezerva ztratné  3% "                                                                0,03*0,15*(303+400,96)</t>
  </si>
  <si>
    <t>" rozvoz Z mezideponie:   část skrývky ornice pro zpět.využití v KTÚ "</t>
  </si>
  <si>
    <t>915827281</t>
  </si>
  <si>
    <t>"  přebytek ornice Odvoz na skládku / bez poplatku "</t>
  </si>
  <si>
    <t>m2SKRYVKA033*0,30</t>
  </si>
  <si>
    <t>-m3ORNzpet033</t>
  </si>
  <si>
    <t>Mezisoučet               M3  přebytek ornice</t>
  </si>
  <si>
    <t>" zemina z výkopů  Odvoz na recyklační  skládku / s poplatkem "</t>
  </si>
  <si>
    <t>" odkopy tř. I  (zemina)"</t>
  </si>
  <si>
    <t>" rýhy do 800mm pro drenáž  /tř. I "</t>
  </si>
  <si>
    <t>Součet         odvoz zeminy tř.I</t>
  </si>
  <si>
    <t>945605144</t>
  </si>
  <si>
    <t>m3ORNzbytek033*(20-10)</t>
  </si>
  <si>
    <t>ODVOZzem033*(20-10)</t>
  </si>
  <si>
    <t>1120871821</t>
  </si>
  <si>
    <t>" odvoz na recyklační skládku "</t>
  </si>
  <si>
    <t>Mezisoučet     odvozy  štěrky  skup.4</t>
  </si>
  <si>
    <t>-394182122</t>
  </si>
  <si>
    <t>ODVOZsterk033*(20-10)</t>
  </si>
  <si>
    <t>162751157</t>
  </si>
  <si>
    <t>Vodorovné přemístění přes 9 000 do 10000 m výkopku/sypaniny z horniny třídy těžitelnosti III skupiny 6 a 7</t>
  </si>
  <si>
    <t>-1318407871</t>
  </si>
  <si>
    <t>162751159</t>
  </si>
  <si>
    <t>Příplatek k vodorovnému přemístění výkopku/sypaniny z horniny třídy těžitelnosti III skupiny 6 a 7 ZKD 1000 m přes 10000 m</t>
  </si>
  <si>
    <t>67390380</t>
  </si>
  <si>
    <t>DMm3BET033*(20-10)</t>
  </si>
  <si>
    <t>-366479878</t>
  </si>
  <si>
    <t>" nalož. pro rozvoz  z mezideponie:   část skrývky ornice pro zpět.využití v KTÚ "</t>
  </si>
  <si>
    <t>171152112</t>
  </si>
  <si>
    <t>Uložení sypaniny z hornin nesoudržných a sypkých do násypů zhutněných mimo aktivní zónu silnic a dálnic</t>
  </si>
  <si>
    <t>874332046</t>
  </si>
  <si>
    <t>" 520.2 / Uložení sypaniny s rozprostř.+ zhutn. po vrstvách (mimo aktivní zónu) celk.1042,5m3 "</t>
  </si>
  <si>
    <t>" použit vhodný dovezený (nakoupený) materiál  "</t>
  </si>
  <si>
    <t>" zásypy+násypy  celkem 1042,50m3 :  z toho NÁSYP  strojně "</t>
  </si>
  <si>
    <t>" vzor. řez D.1.1.3.4 - řez ZP v areálu  (hutnění  válcem+dozerem), násyp svahu pod a podél CHODNÍKU "</t>
  </si>
  <si>
    <t>" násyp terén.úpravy v areálu vodojemu  "   903,0</t>
  </si>
  <si>
    <t>58344229</t>
  </si>
  <si>
    <t>štěrkodrť frakce 0/125</t>
  </si>
  <si>
    <t>-737802387</t>
  </si>
  <si>
    <t>" násyp pod a podél chodníku ( ulož.sypaniny mimo aktiv.zonu)  903 m3:  tonáž  materiálu  "</t>
  </si>
  <si>
    <t>NASYPchodn033*2,30</t>
  </si>
  <si>
    <t>171201231-1</t>
  </si>
  <si>
    <t>Poplatek za uložení zeminy a kamení na recyklační skládce (skládkovné) kód odpadu 17 05 04</t>
  </si>
  <si>
    <t>140045376</t>
  </si>
  <si>
    <t>ODVOZzem033*(1,7+1,8)/2</t>
  </si>
  <si>
    <t>ODVOZsterk033*(1,8+1,9)/2</t>
  </si>
  <si>
    <t>997221861-1</t>
  </si>
  <si>
    <t>Poplatek za uložení stavebního odpadu na recyklační skládce (skládkovné) z prostého betonu pod kódem 17 01 01</t>
  </si>
  <si>
    <t>639640277</t>
  </si>
  <si>
    <t>DMm3BET033*2,20</t>
  </si>
  <si>
    <t>-233748509</t>
  </si>
  <si>
    <t>174111101</t>
  </si>
  <si>
    <t>Zásyp jam, šachet rýh nebo kolem objektů sypaninou se zhutněním ručně</t>
  </si>
  <si>
    <t>164760095</t>
  </si>
  <si>
    <t>" 520.2 / Uložení sypaniny s rozprostř.+ zhutn. po vrstvách (mimo aktivní zónu)  celk.1042,5m3"</t>
  </si>
  <si>
    <t>" použita vhodná dovezená (nakoupená) zemina /ŠP "</t>
  </si>
  <si>
    <t>" zásypy celkem 1042,50m3 :  z toho ručně a malou technikou / drážky podél krajnic a obrub: "</t>
  </si>
  <si>
    <t>" (v ceně položky i manipulace do 10m) "</t>
  </si>
  <si>
    <t>" vzor. řezy   D.1.1.3.4  "</t>
  </si>
  <si>
    <t>" vzor. řez Komunikace... (hutnění vibr. deskou):  dosyp drážky pod krajnice "    72,0</t>
  </si>
  <si>
    <t>" vzor. řez Komunikace ... (hutnění vibr. deskou):  dosyp drážky za obrubami  "      4,5</t>
  </si>
  <si>
    <t>" vz. řez Komun.+zeď   (hutnění vibr. deskou+válcem):  zásyp u opěrné zdi  (1/2 objemu ručně)"    63,0/2</t>
  </si>
  <si>
    <t>58331200</t>
  </si>
  <si>
    <t>štěrkopísek netříděný</t>
  </si>
  <si>
    <t>-1015256576</t>
  </si>
  <si>
    <t>" cena vč. dovozu se složením (průběžné  ukládky podél trasy)"</t>
  </si>
  <si>
    <t>" použita vhodná dovezená (nakoupená) zemina na dosypy pod krajnici +za obruby +těsně u zdi"</t>
  </si>
  <si>
    <t>" zásypový ŠP "</t>
  </si>
  <si>
    <t>DOSYPdrazek033*1,98*1,03</t>
  </si>
  <si>
    <t>-556243552</t>
  </si>
  <si>
    <t>" zásypy celkem 1042,50m3 :   z toho strojně  část podél zdi "</t>
  </si>
  <si>
    <t>" v ceně položky i manipulace do 10m"</t>
  </si>
  <si>
    <t>" vzor. řezy (hutnění vibr. deskou+válcem):  zásyp u opěrné zdi  (1/2 objemu stojně)"    63,0/2</t>
  </si>
  <si>
    <t>-2094449617</t>
  </si>
  <si>
    <t>" použita vhodná dovezená (nakoupená) zemina na zásyp podél zdi (vně část) "</t>
  </si>
  <si>
    <t>sZASYPjam033*1,98*1,03</t>
  </si>
  <si>
    <t>-293216263</t>
  </si>
  <si>
    <t>" lokální rozvozy ukládek podél trasy nad rámec manipulace v rámci  zásypu (10m)"</t>
  </si>
  <si>
    <t>656824605</t>
  </si>
  <si>
    <t>" nakládka pro lokální rozvozy podél trasy nad rámec manipulace v rámci  zásypu (10m)"</t>
  </si>
  <si>
    <t>181152330-01</t>
  </si>
  <si>
    <t xml:space="preserve">Úprava pláně HTÚ dle předepsaných sklonů vč. případných hutnících pokusů a vystavení protokolů o zkoušce ověření modulu přetvárnosti se zhutněním na požadovanou hodnotu Edef2=30MPa při poměru Edef2/Edef1 dle požadavku ČSN 72006 </t>
  </si>
  <si>
    <t>2116831254</t>
  </si>
  <si>
    <t>" úprava pláně, vyrování vývšk.rozdílů, úprava spádu, zhutnění na 30MPa "</t>
  </si>
  <si>
    <t>" 520.4 /  pláň pod komunik.:   zpevněná plocha=chodníky  celkem   45 m2 "</t>
  </si>
  <si>
    <t>" k-ce 4/ bet.dlažba ZD6  /celk.tl. 250mm, ZP u větve K2"                45,0</t>
  </si>
  <si>
    <t>181152345-01</t>
  </si>
  <si>
    <t xml:space="preserve">Úprava pláně HTÚ dle předepsaných sklonů vč. případných hutnících pokusů a vystavení protokolů o zkoušce ověření modulu přetvárnosti se zhutněním na požadovanou hodnotu Edef2=45MPa při poměru Edef2/Edef1 dle požadavku ČSN 72006 </t>
  </si>
  <si>
    <t>953303421</t>
  </si>
  <si>
    <t>" úprava pláně, vyrování vývšk.rozdílů, úprava spádu, zhutnění na 45MPa "</t>
  </si>
  <si>
    <t>" 520.3 /  pláň pod komunik.: vozovky a pojížděné ZP  celkem   661 m2 "</t>
  </si>
  <si>
    <t>" k-ce 2/ bet.panely /celk.tl. 350mm, větev K1"                    587,0</t>
  </si>
  <si>
    <t>" k-ce 3/ bet.dlažba ZD8 /celk.tl. 470mm, větev K2"                74,0</t>
  </si>
  <si>
    <t>1.1</t>
  </si>
  <si>
    <t>Výměna podloží  (jen v případě realizace výměny podloží)</t>
  </si>
  <si>
    <t>-415894085</t>
  </si>
  <si>
    <t>" POZNÁMKA:   PROVIZORNÍ POLOŽKA "</t>
  </si>
  <si>
    <t>" NÁKLADY UPLATNIT JEN V PŘÍPADĚ VÝMĚNY PODLOŽÍ "</t>
  </si>
  <si>
    <t>" po odsouhlasení TDI a geotechnikem stavby "</t>
  </si>
  <si>
    <t xml:space="preserve"> "dle skutečně zastižených poměrů v podloží "</t>
  </si>
  <si>
    <t>" Poznámka platí pro všechny položky oddílu: 1.1  VÝMĚNA PODLOŽÍ  "</t>
  </si>
  <si>
    <t>" 520.16/ Odkopávky v hornině třídy těžit. I  (skup. 1-3) "</t>
  </si>
  <si>
    <t>" odkop pro výměnu podloží (sanaci) v aktivní zóně ZP a komunikací  =264,15m3 "</t>
  </si>
  <si>
    <t>" sanace podloží =587m2   hl.výměny 0,45m"       587,0*0,45</t>
  </si>
  <si>
    <t>Součet   strojní odkop pro sanaci ZEMINA</t>
  </si>
  <si>
    <t>-2123130290</t>
  </si>
  <si>
    <t>" odvoz na recyklační skládku / zeminy "</t>
  </si>
  <si>
    <t>1664316073</t>
  </si>
  <si>
    <t>sODKOPsanZ033*(20-10)</t>
  </si>
  <si>
    <t>171152111</t>
  </si>
  <si>
    <t>Uložení sypaniny z hornin nesoudržných a sypkých do násypů zhutněných v aktivní zóně silnic a dálnic</t>
  </si>
  <si>
    <t>784339971</t>
  </si>
  <si>
    <t>" POZNÁMKA:  sanace podloží výměnou za vhodný materiál  - rozsah bude čerpán dle skutečné reality ! "</t>
  </si>
  <si>
    <t xml:space="preserve">"  520.17/ výměna podloží  v aktivní zóně ZP a komunikace:  násypem, hut.100% PS:  264,15 m3 "       </t>
  </si>
  <si>
    <t>587,0*0,45</t>
  </si>
  <si>
    <t>58380651-01</t>
  </si>
  <si>
    <t>zemina vhodná do aktivní zóny zemního tělesa dle ČSN 736133 (zejména tabulka A.1, kapitola 4 a 9 s odpovídajícími hodnotami Id, PS, CBR a IBI. vč. dodání na místo zabudování. Zkoušení dle ČSN 736133</t>
  </si>
  <si>
    <t>1873749789</t>
  </si>
  <si>
    <t>Poznámka k položce:_x000D_
např. kámen lomový netříděný žula odval</t>
  </si>
  <si>
    <t>" sanace podloží (aktiv.zony)  264,15 m3:  tonáž  materiálu  "</t>
  </si>
  <si>
    <t>NASYPsanace033*2,30</t>
  </si>
  <si>
    <t>983034696</t>
  </si>
  <si>
    <t>ODVOZsanZ033*(1,7+1,8)/2</t>
  </si>
  <si>
    <t>181152302</t>
  </si>
  <si>
    <t>Úprava pláně pro silnice a dálnice v zářezech se zhutněním</t>
  </si>
  <si>
    <t>2011436622</t>
  </si>
  <si>
    <t>" zhutnění  parapláně pod výměnu podloží : 587 m2 "</t>
  </si>
  <si>
    <t>sODKOPsanZ033/0,45</t>
  </si>
  <si>
    <t>Zemní práce - povrchové úpravy terénu</t>
  </si>
  <si>
    <t>181151312</t>
  </si>
  <si>
    <t>Plošná úprava terénu přes 500 m2 zemina skupiny 1 až 4 nerovnosti přes 50 do 100 mm ve svahu přes 1:5 do 1:2</t>
  </si>
  <si>
    <t>-552140544</t>
  </si>
  <si>
    <t>" jemná modelace vegetační vrstvy "</t>
  </si>
  <si>
    <t>"  plochy v extravilánu zatříd. celk. 305,0+338,24=643,25 m2  "</t>
  </si>
  <si>
    <t>181151313</t>
  </si>
  <si>
    <t>Plošná úprava terénu přes 500 m2 zemina skupiny 1 až 4 nerovnosti přes 50 do 100 mm ve svahu přes 1:2 do 1:1</t>
  </si>
  <si>
    <t>-107924154</t>
  </si>
  <si>
    <t>181411132.s1</t>
  </si>
  <si>
    <t>Založení parkového trávníku výsevem plochy do 1000 m2 ve svahu přes 1:5 do 1:2 vč. předseťové přípravy zálivky hnojení odplevelení ošetřování</t>
  </si>
  <si>
    <t>1746470437</t>
  </si>
  <si>
    <t>" 514.3/  Založení park. trávníku ručním výsevem; vč. dodávky a nákladů na údržbu do prvního pokosení"</t>
  </si>
  <si>
    <t>" plochy v extravilánu zatříd. celk. 303,0+400,96=703,96 m2 /z toho  svah do 1:2 = 303 m2 "   303,0</t>
  </si>
  <si>
    <t>00572410</t>
  </si>
  <si>
    <t>osivo směs travní parková</t>
  </si>
  <si>
    <t>-400456167</t>
  </si>
  <si>
    <t>" dodávka osiva: parkový trávník "</t>
  </si>
  <si>
    <t>svah1TRAVA033*0,030*1,03</t>
  </si>
  <si>
    <t>181411133.s2</t>
  </si>
  <si>
    <t>Založení parkového trávníku výsevem plochy do 1000 m2 ve svahu přes 1:2 do 1:1 vč. předseťové přípravy zálivky hnojení odplevelení ošetřování</t>
  </si>
  <si>
    <t>-59103445</t>
  </si>
  <si>
    <t>" 514.4/  Založení park. trávníku ručním výsevem; vč. dodávky a nákladů na údržbu do prvního pokosení "</t>
  </si>
  <si>
    <t>" plochy v extravilánu zatříd. celk. 303,0+400,96=703,96 m2 /z toho  svah přes 1:2 =400,96 m2 "   400,96</t>
  </si>
  <si>
    <t>-1052207028</t>
  </si>
  <si>
    <t>svah2TRAVA033*0,030*1,03</t>
  </si>
  <si>
    <t>182151111</t>
  </si>
  <si>
    <t>Svahování v zářezech v hornině třídy těžitelnosti I skupiny 1 až 3 strojně</t>
  </si>
  <si>
    <t>1977531900</t>
  </si>
  <si>
    <t>" úprava pod ohumusování "</t>
  </si>
  <si>
    <t>182351133</t>
  </si>
  <si>
    <t>Rozprostření ornice pl přes 500 m2 ve svahu nad 1:5 tl vrstvy do 200 mm strojně</t>
  </si>
  <si>
    <t>1845745673</t>
  </si>
  <si>
    <t>" POZNÁMKA:  v ceně položky i lokální manipulace do 50m "</t>
  </si>
  <si>
    <t>" na ohum. použita zemina vytěž.v rámci stavby (=část skrývky ornice) bilance +rozvoz (108,762 m3) =odd. 1 Zemní práce"</t>
  </si>
  <si>
    <t>" 514.1/ Zpětné ohumusov. tl. 150 mm, svah do 1:2 "</t>
  </si>
  <si>
    <t>" 514.2/ Zpětné ohumusov. tl. 150 mm, svah přes 1:2 do 1:1"</t>
  </si>
  <si>
    <t>185803112</t>
  </si>
  <si>
    <t>Ošetření trávníku shrabáním ve svahu přes 1:5 do 1:2</t>
  </si>
  <si>
    <t>1905634531</t>
  </si>
  <si>
    <t>" V cenách jsou započteny i náklady na pokosení se shrabáním, naložením na DP, odvoz do 20km,vyložení "</t>
  </si>
  <si>
    <t>185803113</t>
  </si>
  <si>
    <t>Ošetření trávníku shrabáním ve svahu přes 1:2 do 1:1</t>
  </si>
  <si>
    <t>-978863564</t>
  </si>
  <si>
    <t>211531111-32</t>
  </si>
  <si>
    <t>Výplň odvodňovacích žeber nebo trativodů kamenivem hrubým drceným frakce 16 až 32 mm</t>
  </si>
  <si>
    <t>430990063</t>
  </si>
  <si>
    <t>" 522.7 / vsakovací jáma:   zásyp vsakovací jámy   z HDK fr. 16/32    (výkr. D1.1.3.4) celk. 4,50m3"</t>
  </si>
  <si>
    <t>-2120041544</t>
  </si>
  <si>
    <t>" 520.7 /zasakovací rýha + trativod z drenáž.trub DN 100,  165mb "</t>
  </si>
  <si>
    <t>" drenáž /dle vzor.řezů  rýha  š. 0,50/ hl. 0,55m  (výkr. D1.1.3.4)"</t>
  </si>
  <si>
    <t>" obal rýhy z geotextilie: "    165*(0,50+0,55)*2*1,2</t>
  </si>
  <si>
    <t>69311067</t>
  </si>
  <si>
    <t>geotextilie netkaná separační, ochranná, filtrační, drenážní PP 250g/m2</t>
  </si>
  <si>
    <t>-2036928722</t>
  </si>
  <si>
    <t>" dodávka geotextilie vč. přesahů 15%  a ztratného/prořezů   2% "</t>
  </si>
  <si>
    <t>drenTEXTIL033*1,15*1,02</t>
  </si>
  <si>
    <t>211971122</t>
  </si>
  <si>
    <t>Zřízení opláštění žeber nebo trativodů geotextilií v rýze nebo zářezu přes 1:2 š přes 2,5 m</t>
  </si>
  <si>
    <t>1694985015</t>
  </si>
  <si>
    <t>" 522.7 / vsakovací jáma:  obal z geotextilie m  (výkr. D1.1.3.4)"</t>
  </si>
  <si>
    <t>(1,5*1,5+4*1,5*2,0)*1,20</t>
  </si>
  <si>
    <t>1329053568</t>
  </si>
  <si>
    <t>vsakTEXTIL033*1,15*1,02</t>
  </si>
  <si>
    <t>212752401-10</t>
  </si>
  <si>
    <t>Trativod z drenážních trubek korugovaných PE-HD SN 8 perforace 360°. vč. podílu tvarovek, vč. lože otevřený výkop DN 100 pro liniové stavby - lože ŠP tl.50mm (0,025m3/mb), obsyp HDK 16/32 mm(0,242m3/mb) =vše celk.0,267 m3/mb</t>
  </si>
  <si>
    <t>-1120653573</t>
  </si>
  <si>
    <t xml:space="preserve">" 520.7 /zasakovací rýha + trativod z drenáž.trub DN 100/PVC  pod vozovku 165mb " </t>
  </si>
  <si>
    <t>" drenáž 165mb celkem /dle vzor.řezů  rýha  š. 0,50/ hl. 0,55m  (výkr. D1.1.3.4)"         165</t>
  </si>
  <si>
    <t>mbDRENAZ033</t>
  </si>
  <si>
    <t>327324127-01</t>
  </si>
  <si>
    <t>Opěrné zdi a valy ze ŽB odolného proti agresivnímu prostředí tř. C 25/30 XF3</t>
  </si>
  <si>
    <t>945732262</t>
  </si>
  <si>
    <t>" 520.9/ ŽB  základ.k-ce opěrné stěny, monolit.C 25/30 nXF3  (celk. 26m3)"</t>
  </si>
  <si>
    <t>" vzor.řez  + Situace:    základ.patka opěrné zdi "   26,0</t>
  </si>
  <si>
    <t>327324128-02P</t>
  </si>
  <si>
    <t>Opěrné zdi a valy ze ŽB odolného proti agresivnímu prostředí tř. C 30/37  XC4  XF3 - pohledového (v přírodní barvě drtí a přísad)</t>
  </si>
  <si>
    <t>1811557376</t>
  </si>
  <si>
    <t>" 520.8/ ŽB opěrná stěna š.500mm, monolit.C 30/37-XC4 ,XF3  (celk.20,5m3)"</t>
  </si>
  <si>
    <t>" vzor.řez  + Situace:    dřík opěrné zdi "   20,5</t>
  </si>
  <si>
    <t>327351211</t>
  </si>
  <si>
    <t>Bednění opěrných zdí a valů svislých i skloněných zřízení</t>
  </si>
  <si>
    <t>-191130187</t>
  </si>
  <si>
    <t xml:space="preserve">" vzor.řez  + Situace:    dřík opěrné zdi :  BEDNĚNÍ "                      95,0      </t>
  </si>
  <si>
    <t>" vzor.řez  + Situace:    základ.patka opěrné zdi : BEDNĚNÍ "     75,0</t>
  </si>
  <si>
    <t>327351219-020</t>
  </si>
  <si>
    <t>M+D systémová 3 hran lišta plast  20/20/28mm- pro vytvoření zkosené hrany betonu u bednění opěrných zdí a valů</t>
  </si>
  <si>
    <t>-645411263</t>
  </si>
  <si>
    <t xml:space="preserve">" vzor.řez  + Situace  dl. zdi 16,5m :    dřík opěrné zdi :  BEDNĚNÍ     95,0 m2"     </t>
  </si>
  <si>
    <t>" lišta bednění zhlaví + rohy"                   2*(16,5+1,0+0,5)+3*(2,0+3,0)/2+2*1,0</t>
  </si>
  <si>
    <t>327351221</t>
  </si>
  <si>
    <t>Bednění opěrných zdí a valů svislých i skloněných odstranění</t>
  </si>
  <si>
    <t>346324286</t>
  </si>
  <si>
    <t>311351911</t>
  </si>
  <si>
    <t>Příplatek k cenám bednění nosných nadzákladových zdí za pohledový beton</t>
  </si>
  <si>
    <t>-1573119806</t>
  </si>
  <si>
    <t>327361006</t>
  </si>
  <si>
    <t>Výztuž opěrných zdí a valů D 12 mm z betonářské oceli 10 505</t>
  </si>
  <si>
    <t>195504067</t>
  </si>
  <si>
    <t>" 520.9/ ŽB  základ.k-ce opěrné stěny, monolit.C 25/30 nXF3 : výztuž 120kg/m3 "</t>
  </si>
  <si>
    <t>m3ZBzaklad033*120*0,001</t>
  </si>
  <si>
    <t>" 520.8/ ŽB opěrná stěna š.500mm, monolit.C 30/37-XC4 ,XF3:  výztuž 120 kg/m3 "</t>
  </si>
  <si>
    <t>m3ZBdrik033*120*0,001</t>
  </si>
  <si>
    <t>348171111-02</t>
  </si>
  <si>
    <t xml:space="preserve">Osazení mostního ocelového zábradlí na mostě do 100kg/m, -sloupky po 2m - vč. certifikovaného kotvení do římsy, dodávek kotvy do betonu M12 s vrtáním otvorů (dle detailu kotvení) </t>
  </si>
  <si>
    <t>389072712</t>
  </si>
  <si>
    <t>" srovnávací položka ( zádržné zábradlí na opěrné zdi) "</t>
  </si>
  <si>
    <t>" 520.10/ montáž ocel. mostního zábradlí trubkov./výkr. D1.1.3.4, vzor.řez opěrnou zdí "  10,0</t>
  </si>
  <si>
    <t>55391534-22</t>
  </si>
  <si>
    <t xml:space="preserve">ocelové mostní zábradlí v.1,1m:  sloupky - do 2m - s kotevní deskou, madla, výplň ze svislých tyčí:  PÚ žár. ZN ponorem +nátěr. systém/ vč.výrobní dokumentace </t>
  </si>
  <si>
    <t>245388332</t>
  </si>
  <si>
    <t>" 520.10/ dodávka mostního ocel. zábradlí trubkov. se svislými výplněmi, kotvené pomocí kotev.patek a  chem.kotev "</t>
  </si>
  <si>
    <t>" výkr. D1.1.3.4, vzor.řez opěrnou zdí "                  10,0</t>
  </si>
  <si>
    <t>451577877</t>
  </si>
  <si>
    <t>Podklad nebo lože pod dlažbu vodorovný nebo do sklonu 1:5 ze štěrkopísku tl přes 30 do 100 mm</t>
  </si>
  <si>
    <t>524019208</t>
  </si>
  <si>
    <t>" 520.11a/  otevřený odvodňov. žlab z bet. Žlabovek  š. 30cm /dl.40cm /tl. 10 cm:   11mb  "</t>
  </si>
  <si>
    <t xml:space="preserve"> " ŠP podsyp  tl. 100 mm (pod bet.ložem, bet.lože=samost.položka s osazením žlabovek)"         </t>
  </si>
  <si>
    <t>(0,30+2*0,10)*11,0</t>
  </si>
  <si>
    <t>451579877</t>
  </si>
  <si>
    <t>Příplatek ZKD 10 mm tl u podkladu nebo lože pod dlažbu ze štěrkopísku</t>
  </si>
  <si>
    <t>-351630785</t>
  </si>
  <si>
    <t xml:space="preserve">" 520.12/ k-ce K2:  beton.panely / kryt z panelů  tl.150mm  do lože písek tl.50mm"   </t>
  </si>
  <si>
    <t>" příplatek ZKD 10mm ŠP nad rámec  40mm započtených v montážní položce "</t>
  </si>
  <si>
    <t>" panely=440m2, lože=499m2"</t>
  </si>
  <si>
    <t>" komunikace  větev K1: lože 499m2 "                  449,0*(50-40)/10</t>
  </si>
  <si>
    <t>" kom.větev K1: lože 440....499m2 (pro 40mm v mtž.položce 440m2)"  ((440+499)/2-440)*40/10</t>
  </si>
  <si>
    <t>Komunikace</t>
  </si>
  <si>
    <t>564851111-032a</t>
  </si>
  <si>
    <t>Podklad ze štěrkodrtě ŠD tl 150 mm -fr. 0-32 - ŠDa-GE</t>
  </si>
  <si>
    <t>1587590381</t>
  </si>
  <si>
    <t xml:space="preserve">" 520.13/   k-ce 3/ bet.dlažba ZD8 /celk.tl. 470mm, větev K2"    </t>
  </si>
  <si>
    <t>" podklad ŠD-A   0/32 tl.150mm"           60,0</t>
  </si>
  <si>
    <t>Mezisoučet             k-ce 3</t>
  </si>
  <si>
    <t xml:space="preserve">" 520.14   / k-ce 4/ bet.dlažba ZD6  /celk.tl. 250mm, ZP u větve K2 "            </t>
  </si>
  <si>
    <t>" podklad ŠD-A   0/32 tl.150mm"           45,0</t>
  </si>
  <si>
    <t>Mezisoučet            k-ce 4</t>
  </si>
  <si>
    <t>564851111-063b</t>
  </si>
  <si>
    <t>Podklad ze štěrkodrtě ŠD tl 150 mm -fr. 0-63 - ŠDb-GN</t>
  </si>
  <si>
    <t>-1484505084</t>
  </si>
  <si>
    <t>" 520. 12/   k-ce 2/ komunikace  bet.panely /celk.tl. 350mm, větev K1    "</t>
  </si>
  <si>
    <t>" podklad ŠDb 0/63 min. tl.150mm (vč. rozšíř. pod krajnice)"   587,0</t>
  </si>
  <si>
    <t>Mezisoučet       k-ce 2</t>
  </si>
  <si>
    <t>564861111-063b</t>
  </si>
  <si>
    <t>Podklad ze štěrkodrtě ŠD tl 200 mm  fr. 0-63-ŠDb-GN</t>
  </si>
  <si>
    <t>405968882</t>
  </si>
  <si>
    <t>" podklad ŠD-B   0/63    tl.200mm  (vč.rozšíření pod odbruby)"          74,0</t>
  </si>
  <si>
    <t>569851111-032</t>
  </si>
  <si>
    <t>Zpevnění krajnic štěrkodrtí tl 150 mm  - ŠD fr.0-32</t>
  </si>
  <si>
    <t>-1742367832</t>
  </si>
  <si>
    <t>" 520.15/ k-ce krajnice ze ŠD 0/32,  tl. 150mm "         160,0</t>
  </si>
  <si>
    <t>581121115</t>
  </si>
  <si>
    <t>Kryt cementobetonový vozovek skupiny CB I tl 150 mm</t>
  </si>
  <si>
    <t>269546418</t>
  </si>
  <si>
    <t>" dobetonovávky mezi panely  v obloucích vozovky / výkr. Situace, km 0,133....0,145 "</t>
  </si>
  <si>
    <t xml:space="preserve">" 520.12/ k-ce 2:  beton.panely / kryt z panelů  tl.150mm. celk.výměra  v dwg = 440m2 "   </t>
  </si>
  <si>
    <t>" komunikace  větev K1"     440,0/(3,0*1,2)=122,222  ks=122 ks   celých panelů"</t>
  </si>
  <si>
    <t>" dobetonávka + % rezervy oblouku"           ( 440,0-(122*3,0*1,2))*2,5</t>
  </si>
  <si>
    <t>" POZNÁMKA:  bude upřesněno dle skutečného kladení (počtu ks dodávek) panelů "</t>
  </si>
  <si>
    <t>" v případě  více  m2 dobetonávek = odečet  ks panelů (M+D)"</t>
  </si>
  <si>
    <t>m2BETON033</t>
  </si>
  <si>
    <t>584121112</t>
  </si>
  <si>
    <t>Osazení silničních dílců z ŽB do lože z kameniva těženého tl 40 mm plochy přes 200 m2</t>
  </si>
  <si>
    <t>-1391287772</t>
  </si>
  <si>
    <t>"  520. 12/   k-ce 2/ komunikace  bet.panely /celk.tl. 350mm, větev K1 "</t>
  </si>
  <si>
    <t>"  kryt z panelů  tl.150mm  lože písek 50mm (zbytek ŠP odd.4)"    440,0</t>
  </si>
  <si>
    <t>K1panely033</t>
  </si>
  <si>
    <t>59381001</t>
  </si>
  <si>
    <t>panel silniční 3,00x1,20x0,15m</t>
  </si>
  <si>
    <t>1415572048</t>
  </si>
  <si>
    <t>"  kryt z panelů  tl.150mm  lože písek 50mm (zbytek ŠP odd.4)"    440,0/(3,0*1,2)</t>
  </si>
  <si>
    <t>" dopočet na kusy celých panelů "           123-122,222</t>
  </si>
  <si>
    <t>1618885518</t>
  </si>
  <si>
    <t>" V cenách započteny i náklady na dodání hmot pro lože (HDK 4-8, tl. 40mm) + materiál na výplň spár "</t>
  </si>
  <si>
    <t>" ZD6  20x20  šedá "                                 45,0</t>
  </si>
  <si>
    <t>59245021</t>
  </si>
  <si>
    <t>dlažba tvar čtverec betonová 200x200x60mm přírodní</t>
  </si>
  <si>
    <t>870628525</t>
  </si>
  <si>
    <t>" ZD6  20x20  šedá "                                 45,0*1,03</t>
  </si>
  <si>
    <t>596212211</t>
  </si>
  <si>
    <t>Kladení zámkové dlažby pozemních komunikací ručně tl 80 mm skupiny A pl přes 50 do 100 m2</t>
  </si>
  <si>
    <t>-326800071</t>
  </si>
  <si>
    <t>" V cenách započteny i náklady na dodání hmot pro lože (HDK 4-8, tl. 50mm) + materiál na výplň spár "</t>
  </si>
  <si>
    <t xml:space="preserve">" 520.13/   k-ce 3/ komunikace bet.zámk.dlažba ZD8 /celk.tl. 470mm, větev K2 "   </t>
  </si>
  <si>
    <t>" ZD8  tvar Kost/I    šedá "           60,0</t>
  </si>
  <si>
    <t>59245213</t>
  </si>
  <si>
    <t>dlažba zámková tvaru I 196x161x80mm přírodní</t>
  </si>
  <si>
    <t>-1338076759</t>
  </si>
  <si>
    <t>Poznámka k položce:_x000D_
Spotřeba: 36 kus/m2</t>
  </si>
  <si>
    <t xml:space="preserve">" 520.13/   k-ce 3/ komunik. bet.zámk.dlažba ZD8 /celk.tl. 470mm, větev K2 "   </t>
  </si>
  <si>
    <t>" ZD8  tvar Kost/I    šedá "           60,0*1,02</t>
  </si>
  <si>
    <t>911331131</t>
  </si>
  <si>
    <t>Svodidlo ocelové jednostranné zádržnosti H1 se zaberaněním sloupků v rozmezí do 2 m</t>
  </si>
  <si>
    <t>-1722337601</t>
  </si>
  <si>
    <t>" 520.11/ ocel.silniční svodidlo jednostranné NH4, (JSNH4/H1 - sloupek po 2 m) "  5,0</t>
  </si>
  <si>
    <t>911411211</t>
  </si>
  <si>
    <t>Absorpční koncovka svodidel funkční třídy P2</t>
  </si>
  <si>
    <t>-1777656004</t>
  </si>
  <si>
    <t>" bezpečnostní ukončení svodidel - energetické absorpční koncovky -bezpečn.konstrukce, nahrazující náběhy svodidel"</t>
  </si>
  <si>
    <t xml:space="preserve">" 520.11/ ocel.silniční svodidlo jednostranné NH4, (JSNH4/H1) "  </t>
  </si>
  <si>
    <t>" koncová úprava ze zaoblených ukončovacích profilů (oba konce svodidla)"               1+1</t>
  </si>
  <si>
    <t>916231213-30F3</t>
  </si>
  <si>
    <t>Osazení chodníkového obrubníku betonového stojatého s boční opěrou do lože z betonu prostého tř. C25/30 XF3</t>
  </si>
  <si>
    <t>-1560839264</t>
  </si>
  <si>
    <t>"  bet. silniční obrubníky  s opěrkou, do C25/30 XF3  (výkr. vzor.řezy) "</t>
  </si>
  <si>
    <t>" +TZ 5 . c)  větev K2 : obrubníky 100/10/20cm   (+zpev.plocha areálu ze ZD6, vzor.řez areálem)"</t>
  </si>
  <si>
    <t>" 520.5 / obrubníky   (100/10/20) "                    68,0</t>
  </si>
  <si>
    <t>59217019</t>
  </si>
  <si>
    <t>obrubník betonový chodníkový 1000x100x200mm</t>
  </si>
  <si>
    <t>-971067999</t>
  </si>
  <si>
    <t>" 520.5 / obrubník  (100/10/20) "             68*1,01</t>
  </si>
  <si>
    <t>935111211</t>
  </si>
  <si>
    <t>Osazení příkopového žlabu do štěrkopísku tl 100 mm z betonových tvárnic š 800 mm</t>
  </si>
  <si>
    <t>-2133294696</t>
  </si>
  <si>
    <t>" 520.11b/  otevřený odvodňov. žlab z bet. Žlabovek  š. 65-35cm /dl. 50cm /v.H 15,7 (16) cm  "</t>
  </si>
  <si>
    <t xml:space="preserve"> " uložený do  ŠP podsypu  tl. 100 mm (v ceně mtř.pložky)"              59,0</t>
  </si>
  <si>
    <t>59227029-01</t>
  </si>
  <si>
    <t>žlabovka příkopová betonová dl.510 x š.650/340 x H160mm</t>
  </si>
  <si>
    <t>-486272352</t>
  </si>
  <si>
    <t>" 520.11b/  otevřený odvodňov. žlab z bet. Žlabovek  š. 65-34cm /dl. 50cm /v.H 15,7 (16) cm :   celkem 59m"</t>
  </si>
  <si>
    <t>" standard žlabovky např.   TBZ 50/65/16   "                     (59,0/0,50)*1,01</t>
  </si>
  <si>
    <t>120-119,18</t>
  </si>
  <si>
    <t>935112111-30XF3</t>
  </si>
  <si>
    <t>Osazení příkopového žlabu do betonu tl 100 mm z betonových tvárnic š 500 mm, lože beton C25/30 XF3</t>
  </si>
  <si>
    <t>-1383816215</t>
  </si>
  <si>
    <t>" 520.11a/  otevřený odvodňov. žlab z bet. Žlabovek  š. 30cm /dl.40cm /tl. 10 cm  "</t>
  </si>
  <si>
    <t xml:space="preserve"> " uložený do beton lože třídy C25/30n XF3   (+ŠP podsypu  tl. 100 mm =samost.položka)"                 11,0</t>
  </si>
  <si>
    <t>59227031-01</t>
  </si>
  <si>
    <t>žlab betonový ze žlabovek dl.400/ š.300/ v.100mm</t>
  </si>
  <si>
    <t>1285117883</t>
  </si>
  <si>
    <t>" 520.11a/  otevřený odvodňov. žlab z bet. Žlabovek  š. 30cm /dl.40cm /tl. 10cm  "</t>
  </si>
  <si>
    <t>" standart žlabovky TBO 1-30/40 "                               11,0*1,02</t>
  </si>
  <si>
    <t>" 28ks *0,40m =11,20m"</t>
  </si>
  <si>
    <t>949101111</t>
  </si>
  <si>
    <t>Lešení pomocné pro objekty pozemních staveb s lešeňovou podlahou v do 1,9 m zatížení do 150 kg/m2</t>
  </si>
  <si>
    <t>1040670228</t>
  </si>
  <si>
    <t>" lešení pro opěrnou zedˇ  (bednění, betonáž,  všechny nátěry) "</t>
  </si>
  <si>
    <t>1,2*(16,5+2*1,2)*2</t>
  </si>
  <si>
    <t>95324121-s001</t>
  </si>
  <si>
    <t>Dilatace  ŽB  opěrné zdi dl.16,5m - smykové trny, vložky do svislých dilatačních spar, těsnění obvodu pracovní spáry PU tmelem / M+D</t>
  </si>
  <si>
    <t>1797567091</t>
  </si>
  <si>
    <t>" 520.8/ ŽB opěrná stěna š.500mm, monolit.C 30/37-XC4 ,XF3  (celk.20,5m3) délka zdi 16,5m"</t>
  </si>
  <si>
    <t>" (podrobné řešení dilatace bude řešeno statikou v dalším stupni PD) "</t>
  </si>
  <si>
    <t>997</t>
  </si>
  <si>
    <t>Přesun sutě</t>
  </si>
  <si>
    <t>997221551</t>
  </si>
  <si>
    <t>Vodorovná doprava suti ze sypkých materiálů do 1 km</t>
  </si>
  <si>
    <t>-1577665020</t>
  </si>
  <si>
    <t>997221559</t>
  </si>
  <si>
    <t>Příplatek ZKD 1 km u vodorovné dopravy suti ze sypkých materiálů</t>
  </si>
  <si>
    <t>723461949</t>
  </si>
  <si>
    <t>" skládka (recyklace)  s poplatkem "</t>
  </si>
  <si>
    <t>SUTkameni033*(20-1)</t>
  </si>
  <si>
    <t>SUTbetSYPK033*(20-1)</t>
  </si>
  <si>
    <t>997221561</t>
  </si>
  <si>
    <t>Vodorovná doprava suti z kusových materiálů do 1 km</t>
  </si>
  <si>
    <t>-221248932</t>
  </si>
  <si>
    <t>997221569</t>
  </si>
  <si>
    <t>Příplatek ZKD 1 km u vodorovné dopravy suti z kusových materiálů</t>
  </si>
  <si>
    <t>1769184341</t>
  </si>
  <si>
    <t>SUTbetKUS033*(20-1)</t>
  </si>
  <si>
    <t>997221611</t>
  </si>
  <si>
    <t>Nakládání suti na dopravní prostředky pro vodorovnou dopravu</t>
  </si>
  <si>
    <t>2135747482</t>
  </si>
  <si>
    <t>997221611-01</t>
  </si>
  <si>
    <t>Nakládání kusových materiálů  na dopravní prostředky pro vodorovnou dopravu</t>
  </si>
  <si>
    <t>1923357501</t>
  </si>
  <si>
    <t>-517021281</t>
  </si>
  <si>
    <t>" suť betonová KUSOVÁ "</t>
  </si>
  <si>
    <t>" dlažba ZD8:  20m2 "          20*0,180*1,1</t>
  </si>
  <si>
    <t>" suť betonová SYPKÁ"</t>
  </si>
  <si>
    <t>" bet.plocha tl. 0,15-0,30m:  35m2 "    35*0,625</t>
  </si>
  <si>
    <t>997221873-1</t>
  </si>
  <si>
    <t>Poplatek za uložení stavebního odpadu na recyklační skládce (skládkovné) zeminy a kamení zatříděného do Katalogu odpadů pod kódem 17 05 04</t>
  </si>
  <si>
    <t>1026605813</t>
  </si>
  <si>
    <t>"  suť celkem "     27,775</t>
  </si>
  <si>
    <t>" - jiné sutě dle poplatků "</t>
  </si>
  <si>
    <t>-SUTbetKUS033</t>
  </si>
  <si>
    <t>-SUTbetSYPK033</t>
  </si>
  <si>
    <t xml:space="preserve">Mezisoučet       SUTĚ JINÉ POPLATKY   </t>
  </si>
  <si>
    <t>Součet   suť  kamení lože dlažeb</t>
  </si>
  <si>
    <t>998223011</t>
  </si>
  <si>
    <t>Přesun hmot pro pozemní komunikace s krytem dlážděným</t>
  </si>
  <si>
    <t>-828325810</t>
  </si>
  <si>
    <t>" odd. 5/ dlažby ZD6+ZD8 "             3,791+6,072+6,217+10,771</t>
  </si>
  <si>
    <t>" odd. 9/ obrubníky+žlabovky "         31,72</t>
  </si>
  <si>
    <t>998225111</t>
  </si>
  <si>
    <t>Přesun hmot pro pozemní komunikace s krytem z kamene, monolitickým betonovým nebo živičným</t>
  </si>
  <si>
    <t>-1009441060</t>
  </si>
  <si>
    <t>" odd. 2/ štěrky do rýhy drenáže 165mb  "      165*0,509</t>
  </si>
  <si>
    <t>" odd. 5/ krajnice ŠD  160m2  "                             160*0,345</t>
  </si>
  <si>
    <t>998226011</t>
  </si>
  <si>
    <t>Přesun hmot pro pozemní komunikace a letiště s krytem montovaným z ŽB dílců</t>
  </si>
  <si>
    <t>-1835777012</t>
  </si>
  <si>
    <t>" Přesun hmot celkem "               403,998</t>
  </si>
  <si>
    <t>" odpočet dlážd.ploch  (dlažby ZD6+ZD8, obruby, žlabovky) "</t>
  </si>
  <si>
    <t>-PresunDLAZ033</t>
  </si>
  <si>
    <t>" odpočet kameniva (rýha drenáže, krajnice) "</t>
  </si>
  <si>
    <t>-PresunSTERK033</t>
  </si>
  <si>
    <t>" odpočet ŽB zdi (odd.3 vč. zábradlí )"</t>
  </si>
  <si>
    <t>-PresunZED033</t>
  </si>
  <si>
    <t>998232131</t>
  </si>
  <si>
    <t>Přesun hmot pro oplocení z betonu monolitického v do 3 m</t>
  </si>
  <si>
    <t>1988234489</t>
  </si>
  <si>
    <t>" odd. 3/ opěrná zeď ze ŽB+zábradlí  /tonáž odd.3 "             7,179</t>
  </si>
  <si>
    <t>-1039717868</t>
  </si>
  <si>
    <t xml:space="preserve">" vzor.řez  + Situace:  dřík opěrné zdi / hydroizolační nátěr  podterénních částí zdi ( 2x bitumenovýá nátěr +podkladní penetrace)"  </t>
  </si>
  <si>
    <t>60,0</t>
  </si>
  <si>
    <t>11163150-11</t>
  </si>
  <si>
    <t>bitumenová penetrace  spotřeba 150 ml/m2</t>
  </si>
  <si>
    <t>litr</t>
  </si>
  <si>
    <t>649697542</t>
  </si>
  <si>
    <t>Poznámka k položce:_x000D_
Spotřeba 0,150 ml /m2</t>
  </si>
  <si>
    <t>izolNATER033*150,0*0,001</t>
  </si>
  <si>
    <t>1148492842</t>
  </si>
  <si>
    <t xml:space="preserve">" vzor.řez  + Situace:  dřík opěrné zdi / hydroizolační nátěr  podterénních částí zdi ( 2x bitumenový nátěr +podkladní penetrace)"  </t>
  </si>
  <si>
    <t>" bitumenový nátěr 2* /M+D "              60,0*2</t>
  </si>
  <si>
    <t>998711101</t>
  </si>
  <si>
    <t>Přesun hmot tonážní pro izolace proti vodě, vlhkosti a plynům v objektech v do 6 m</t>
  </si>
  <si>
    <t>-739353752</t>
  </si>
  <si>
    <t>783</t>
  </si>
  <si>
    <t>Dokončovací práce - nátěry</t>
  </si>
  <si>
    <t>783826675</t>
  </si>
  <si>
    <t>Hydrofobizační transparentní silikonový nátěr hrubých betonových povrchů nebo hrubých omítek</t>
  </si>
  <si>
    <t>1330309660</t>
  </si>
  <si>
    <t>" vzor.řez  + Situace:  dřík opěrné zdi /   ochranný hydrofobní nátěr  pohled.částí zdi "  35,0</t>
  </si>
  <si>
    <t>m2DLAZBA034</t>
  </si>
  <si>
    <t>48,75</t>
  </si>
  <si>
    <t>ODVOZzem034</t>
  </si>
  <si>
    <t>18,4388</t>
  </si>
  <si>
    <t>PLOTmb034</t>
  </si>
  <si>
    <t>rJAMKYzem034</t>
  </si>
  <si>
    <t>0,5886</t>
  </si>
  <si>
    <t>sJAMKYzem034</t>
  </si>
  <si>
    <t>4,3952</t>
  </si>
  <si>
    <t>SLOUPKYks034</t>
  </si>
  <si>
    <t>sODKOPzem034</t>
  </si>
  <si>
    <t>13,455</t>
  </si>
  <si>
    <t>VZPERYks034</t>
  </si>
  <si>
    <t>SO 03.4 - oplocení</t>
  </si>
  <si>
    <t>24208</t>
  </si>
  <si>
    <t>122251101</t>
  </si>
  <si>
    <t>Odkopávky a prokopávky nezapažené v hornině třídy těžitelnosti I skupiny 3 objem do 20 m3 strojně</t>
  </si>
  <si>
    <t>1178310760</t>
  </si>
  <si>
    <t>" odkop (malou tehcnikou) drážky  š. 0,6m  v místě plotu pro k-ci bet. dlažby (hl.-0,23m)"</t>
  </si>
  <si>
    <t>" výkr. D1.1.1.8   +   tabulka oplocení  "</t>
  </si>
  <si>
    <t xml:space="preserve">"  (5) úprava terénu pod  ŠP podklad pod bet.dlaždice/ pás pod plotem /řez A-A / "                   </t>
  </si>
  <si>
    <t>(m2DLAZBA034/0,5)*0,60*(0,15+0,03+0,05)</t>
  </si>
  <si>
    <t>131212531</t>
  </si>
  <si>
    <t>Hloubení jamek objem do 0,5 m3 v soudržných horninách třídy těžitelnosti I skupiny 3 ručně</t>
  </si>
  <si>
    <t>-1116674056</t>
  </si>
  <si>
    <t>" výkr. D1.1.1.8   +   tabulka oplocení  +  řezy plotem A, B"</t>
  </si>
  <si>
    <t>" ručních výkop  (malé patky š./hl.0,30m)  od dna drážky pro skl. dlažby pod plotem (-0,23m)"</t>
  </si>
  <si>
    <t>" výkop pro bet.patky pro:  (3)  plot. vzpěra  D48/2600mm:  13ks "       13*(0,4*0,4*(0,4+0,1-0,23))</t>
  </si>
  <si>
    <t>" výkop pro bet.patka pro:  (6)  střed.rozvoru brány 1ks (v podsypu vozovky)"            1*(0,3*0,3*0,3)</t>
  </si>
  <si>
    <t>131252502</t>
  </si>
  <si>
    <t>Hloubení jamek do 0,5 m3 v hornině třídy těžitelnosti I skupiny 1 až 3 strojně</t>
  </si>
  <si>
    <t>789123198</t>
  </si>
  <si>
    <t>" výkop  od dna drážky pro skl. dlažby pod plotem (-0,23m)"</t>
  </si>
  <si>
    <t>" výkop pro bet.patky pro:  (2)  plot.sloupky D48/2600mm:  33ks"       33*(0,4*0,4*(0,1+0,8-0,23))</t>
  </si>
  <si>
    <t>" výkop pro bet.patky pro:  (3)  plot. vzpěra  D48/2600mm:  13ks "       13*(0,4*0,4*(0,1+0,4-0,23))</t>
  </si>
  <si>
    <t>" výkop pro bet.patky pro:  (6)  bránové sloupky  D100-150/2700mm: 2ks "      2*(0,8*0,8*(0,1+0,8-0,23))</t>
  </si>
  <si>
    <t>" výkop pro bet.patka pro:  (6)  střed.rozvoru brány 1ks ( v podsypu vozovky)"          1*(0,3*0,3*0,3)</t>
  </si>
  <si>
    <t xml:space="preserve">Mezisoučet              výkopy pro všechny patky celkem </t>
  </si>
  <si>
    <t>" - odpočet ručních výkopů (malé patky š./hl.0,30-0,50m) "</t>
  </si>
  <si>
    <t>-rJAMKYzem034</t>
  </si>
  <si>
    <t>-1185379103</t>
  </si>
  <si>
    <t>-508928318</t>
  </si>
  <si>
    <t>ODVOZzem034*(20-10)</t>
  </si>
  <si>
    <t>1057112658</t>
  </si>
  <si>
    <t>" strojní naložení výkopů z jednotl.patek pro hromadný odvoz "</t>
  </si>
  <si>
    <t>171201231</t>
  </si>
  <si>
    <t>1260282549</t>
  </si>
  <si>
    <t>ODVOZzem034*(1,7+1,8)/2</t>
  </si>
  <si>
    <t>-1134644687</t>
  </si>
  <si>
    <t>181912112</t>
  </si>
  <si>
    <t>Úprava pláně v hornině třídy těžitelnosti I skupiny 3 se zhutněním ručně</t>
  </si>
  <si>
    <t>-448076608</t>
  </si>
  <si>
    <t xml:space="preserve">"  (5) úprava terénu vibr.pěchem pod  ŠP podklad pod bet.dlaždice/ pás pod plot /řez A-A / "                   </t>
  </si>
  <si>
    <t>(m2DLAZBA034/0,50)*0,60</t>
  </si>
  <si>
    <t>275313711</t>
  </si>
  <si>
    <t>Základové patky z betonu tř. C 20/25</t>
  </si>
  <si>
    <t>399870193</t>
  </si>
  <si>
    <t>"  beton.patky pro:  (2)  plot.sloupky D48/2600mm:  33ks"       33*(0,4*0,4*0,8)</t>
  </si>
  <si>
    <t>" beton.patky pro:  (3)  plot. vzpěra  D48/2600mm:  13ks "       13*(0,4*0,4*0,4)</t>
  </si>
  <si>
    <t>" beton.patky pro:  (6)  bránové sloupky  D100-150/2700mm: 2ks "      2*(0,8*0,8*0,8)</t>
  </si>
  <si>
    <t>" beton.patka pro:  (6)  střed.rozvoru brány 1ks "                         1*(0,3*0,3*0,3)</t>
  </si>
  <si>
    <t>"  přípočet 3,5%  pro betonáž bez bednění /část "                0,90* 6,107*0,035</t>
  </si>
  <si>
    <t>275351121</t>
  </si>
  <si>
    <t>Zřízení bednění základových patek</t>
  </si>
  <si>
    <t>1152838318</t>
  </si>
  <si>
    <t>"  beton.patky pro:  (2)  plot.sloupky D48/2600mm:  33ks"       33*(4*0,4*(0,23-0,10))</t>
  </si>
  <si>
    <t>" beton.patky pro:  (3)  plot. vzpěra  D48/2600mm:  13ks "       13*(4*0,4*(0,23-0,10))</t>
  </si>
  <si>
    <t>" beton.patky pro:  (6)  bránové sloupky  D100-150/2700mm: 2ks "      2*(4*0,8*(0,23-0,10))</t>
  </si>
  <si>
    <t>" beton.patka pro:  (6)  střed.rozvoru brány 1ks "                         1*(4*0,3*(0,23-0,10))</t>
  </si>
  <si>
    <t>275351122</t>
  </si>
  <si>
    <t>Odstranění bednění základových patek</t>
  </si>
  <si>
    <t>-321873960</t>
  </si>
  <si>
    <t>275353111</t>
  </si>
  <si>
    <t>Bednění kotevních otvorů v základových patkách průřezu přes 0,01 do 0,02 m2 hl do 0,5 m</t>
  </si>
  <si>
    <t>-8208136</t>
  </si>
  <si>
    <t>"  kotev.otvory v beton.patce pro:  (2)  plot.sloupky D48/2600mm: "     33</t>
  </si>
  <si>
    <t>" kotev.otvory v beton.patkce pro:  (3)  plot. vzpěra  D48/2600mm: "    13</t>
  </si>
  <si>
    <t>275353122</t>
  </si>
  <si>
    <t>Bednění kotevních otvorů v základových patkách průřezu přes 0,02 do 0,05 m2 hl přes 0,5 do 1 m</t>
  </si>
  <si>
    <t>1751001912</t>
  </si>
  <si>
    <t>" kotev.otvory v beton.patkce pro:  (6) bránové sloupky  D100-150/2700mm: "    2</t>
  </si>
  <si>
    <t>338171121</t>
  </si>
  <si>
    <t>Osazování sloupků a vzpěr plotových ocelových v do 2,60 m se zalitím MC</t>
  </si>
  <si>
    <t>-1899878629</t>
  </si>
  <si>
    <t>"  (2)  plot.sloupky D48/2600mm:  33ks      "                      33</t>
  </si>
  <si>
    <t>"  (3)  plot. vzpěra  D48/2600mm:  13ks      "                      13</t>
  </si>
  <si>
    <t>" (6) bránové sloupky  D100-150/2700mm: "                       2</t>
  </si>
  <si>
    <t>" dodávka sloupků spolu s bránou =součást  celé dodávky brány  "</t>
  </si>
  <si>
    <t>branSLOUP034</t>
  </si>
  <si>
    <t>55342255-48</t>
  </si>
  <si>
    <t>sloupek plotový Pz + úpr.PVC  v. 2600/48x1,5mm  vč. příslušenství  ( 3ks úchytek se šrouby pro ND a plast.víčko)  - barva PVC tmavě zelená</t>
  </si>
  <si>
    <t>-951722723</t>
  </si>
  <si>
    <t>55342274-48</t>
  </si>
  <si>
    <t>vzpěra plotová Pz+ úpr. PVC   D48/1,5mm včetně krytky s uchem 2600mm - vč. příslušenství  (hlava, hákový šroub, spoje)  - barva PVC tmavě zelená</t>
  </si>
  <si>
    <t>-2030770202</t>
  </si>
  <si>
    <t>348101230</t>
  </si>
  <si>
    <t>Osazení vrat nebo vrátek k oplocení na ocelové sloupky pl přes 4 do 6 m2</t>
  </si>
  <si>
    <t>-530979944</t>
  </si>
  <si>
    <t>" (6)  ocel. 2kř. otočná brána š. 3,0( sv.š.2,6)/2,0m "              1</t>
  </si>
  <si>
    <t>55342362-01</t>
  </si>
  <si>
    <t xml:space="preserve">brána plotová dvoukřídlá atyp: š.mezi sloupky 3000 (průjezd.š.2600) / v. 2000 mm, vč. 2 ks sloupků, výplň tyče, vše ZN+nátěr.systém, příslušenství ( kliky, zadlabací vložk.zámek, rozvora s visacím bezpečn.vložk.zámkem,  zarážka s protikusem) </t>
  </si>
  <si>
    <t>-1076874543</t>
  </si>
  <si>
    <t>" kompletní dodávka atyp. brány vč. sloupků a příslušenství  dle:  výkr. D1.1.1.8   +   tabulky oplocení  "</t>
  </si>
  <si>
    <t>348401230</t>
  </si>
  <si>
    <t>Montáž oplocení ze strojového pletiva bez napínacích drátů v přes 1,6 do 2,0 m</t>
  </si>
  <si>
    <t>1761711867</t>
  </si>
  <si>
    <t>"  (1)  plot.pletivo  Pz/PVC  drát D2,7mm,  oka 50/50mm, v. 2,0 m "   96,0</t>
  </si>
  <si>
    <t>"  schema oplocení:   20,43+23,61+26,75+8,625+8,645+6,63+1,0=95,69m"</t>
  </si>
  <si>
    <t>31327515-01</t>
  </si>
  <si>
    <t>pletivo drátěné plastifikované se čtvercovými oky 55/2,7mm v 2000mm - bez ND (bez zapleteného napínacího drátu) - barva PVC tmavě zelená</t>
  </si>
  <si>
    <t>635580361</t>
  </si>
  <si>
    <t xml:space="preserve">"  (1)  plot.pletivo  Pz/PVC  drát D2,7mm,  oka 50/50mm, v. 2,0 m "   </t>
  </si>
  <si>
    <t>PLOTmb034*1,10</t>
  </si>
  <si>
    <t>348401350</t>
  </si>
  <si>
    <t>Rozvinutí, montáž a napnutí napínacího drátu na oplocení</t>
  </si>
  <si>
    <t>1187098918</t>
  </si>
  <si>
    <t>"  (4)  napínací drát (ND)    Pz/PVC     D 3,8mm:  výkaz 327m"        327,0</t>
  </si>
  <si>
    <t>"3 řady ND=  3*PLOTmb034= 288m+ do napínáků/rohy,lomy =327m"</t>
  </si>
  <si>
    <t>15619100</t>
  </si>
  <si>
    <t>drát poplastovaný kruhový napínací 2,5/3,5mm</t>
  </si>
  <si>
    <t>-2125980771</t>
  </si>
  <si>
    <t>"  (4)  napínací drát (ND)    Pz/PVC     D 3,8mm (vyrábí se D=3,5mm):  výkaz 327m"        327,0*1,10</t>
  </si>
  <si>
    <t>15619100-11</t>
  </si>
  <si>
    <t>příslušenství plot PVC: napínák s úpravou  PVC (barva tmavě zelená) vč. opasku/objímky  na sloupek D48,vč.2 oček na přichycení napínáku na opasek/objímku</t>
  </si>
  <si>
    <t>set</t>
  </si>
  <si>
    <t>-2059718252</t>
  </si>
  <si>
    <t xml:space="preserve">" výkr. D1.1.1.8   +   tabulka oplocení :   </t>
  </si>
  <si>
    <t>" napínáky po 25m nebo v rozích (lomech)  /viz. schema oplocení *3 řady drátu ND"</t>
  </si>
  <si>
    <t>(2+2+3+2+2+2+2)*3</t>
  </si>
  <si>
    <t>348401360</t>
  </si>
  <si>
    <t>Přiháčkování strojového pletiva k napínacímu drátu na oplocení</t>
  </si>
  <si>
    <t>812153500</t>
  </si>
  <si>
    <t>"  (1)  vázací drát pro  plot.pletivo  Pz/PVC   96,0m pletiva"</t>
  </si>
  <si>
    <t>PLOTmb034*3</t>
  </si>
  <si>
    <t>15619201</t>
  </si>
  <si>
    <t>drát poplastovaný kruhový vázací 2,0mm</t>
  </si>
  <si>
    <t>-775406481</t>
  </si>
  <si>
    <t>(PLOTmb034*3/1,0)*0,20*1,15</t>
  </si>
  <si>
    <t>564251111</t>
  </si>
  <si>
    <t>Podklad nebo podsyp ze štěrkopísku ŠP plochy přes 100 m2 tl 150 mm</t>
  </si>
  <si>
    <t>-797264744</t>
  </si>
  <si>
    <t xml:space="preserve">"  (5) ŠP podklad pod bet.dlaždice/ pás pod plotem /řez A-A / "                   </t>
  </si>
  <si>
    <t>596841220</t>
  </si>
  <si>
    <t>Kladení betonové dlažby komunikací pro pěší do lože z cement malty velikosti přes 0,09 do 0,25 m2 pl do 50 m2</t>
  </si>
  <si>
    <t>-1608480710</t>
  </si>
  <si>
    <t xml:space="preserve">"  (5) bet.dlaždice 500/500/50mm, pás pod plotem /řez A-A / 195ks "                   </t>
  </si>
  <si>
    <t>195*0,5*0,5</t>
  </si>
  <si>
    <t>59245601</t>
  </si>
  <si>
    <t>dlažba desková betonová 500x500x50mm přírodní</t>
  </si>
  <si>
    <t>1491350621</t>
  </si>
  <si>
    <t>m2DLAZBA034*1,03</t>
  </si>
  <si>
    <t>596991111</t>
  </si>
  <si>
    <t>Řezání betonové, kameninové a kamenné dlažby do oblouku tl do 60 mm</t>
  </si>
  <si>
    <t>-1595257237</t>
  </si>
  <si>
    <t>" výřezy pro sloupky (33 ks)a vzpěry (13 ks), jdoucí přes dlažbu"</t>
  </si>
  <si>
    <t>(33+13)*(PI*0,05+0,50)</t>
  </si>
  <si>
    <t>" u brány "       2*(PI*0,15/2+0,50)</t>
  </si>
  <si>
    <t>1585920594</t>
  </si>
  <si>
    <t>" dlážděný pás / odd.5 HSV "                      7,122+5,423</t>
  </si>
  <si>
    <t>-1819445396</t>
  </si>
  <si>
    <t>" beton základů (odd.2) a  ŠP  podsyp dlažeb (odd. 5)"                  15,453+20,183</t>
  </si>
  <si>
    <t>998232110</t>
  </si>
  <si>
    <t>Přesun hmot pro oplocení zděné z cihel nebo tvárnic v do 3 m</t>
  </si>
  <si>
    <t>1534929131</t>
  </si>
  <si>
    <t>" přesun hmot celkem "                           49,275</t>
  </si>
  <si>
    <t>" odpočet jiných/řesunů dle  hmot "</t>
  </si>
  <si>
    <t>" dlážděný pás / odd.5 HSV"                       -(7,122+5,423)</t>
  </si>
  <si>
    <t>" beton základů (odd.2) a  ŠP  podsyp dlažeb (odd. 5)"      -(15,453+20,183)</t>
  </si>
  <si>
    <t>SO 03.5 - rušení stávajících objektů</t>
  </si>
  <si>
    <t xml:space="preserve">    96 - Bourání konstrukcí</t>
  </si>
  <si>
    <t xml:space="preserve">    98 - Demolice a sanace</t>
  </si>
  <si>
    <t>351311201.1</t>
  </si>
  <si>
    <t>Zalití zálivkovou popílkocementovou suspenzí vč. všech souvisejících prací (ucpávky, utěsnění zazdívky aj.)</t>
  </si>
  <si>
    <t>753281150</t>
  </si>
  <si>
    <t>" zaplnění stáv. potrubí d-315 "     PI*(0,315/2)^2*(115,0-20,0)</t>
  </si>
  <si>
    <t>871381811</t>
  </si>
  <si>
    <t>Bourání stávajícího potrubí z polyetylenu D přes 280 do 355 mm</t>
  </si>
  <si>
    <t>-454967416</t>
  </si>
  <si>
    <t>" bourání stáv. potrubí d-315 "     20,0</t>
  </si>
  <si>
    <t>997013111</t>
  </si>
  <si>
    <t>Vnitrostaveništní doprava suti a vybouraných hmot pro budovy v do 6 m s použitím mechanizace</t>
  </si>
  <si>
    <t>721591513</t>
  </si>
  <si>
    <t>997013501</t>
  </si>
  <si>
    <t>Odvoz suti a vybouraných hmot na skládku nebo meziskládku do 1 km se složením</t>
  </si>
  <si>
    <t>956212384</t>
  </si>
  <si>
    <t>997013509</t>
  </si>
  <si>
    <t>Příplatek k odvozu suti a vybouraných hmot na skládku ZKD 1 km přes 1 km</t>
  </si>
  <si>
    <t>1007816386</t>
  </si>
  <si>
    <t>0,7*19 'Přepočtené koeficientem množství</t>
  </si>
  <si>
    <t>997013631.1</t>
  </si>
  <si>
    <t xml:space="preserve">Poplatek za uložení na skládce (skládkovné) stavebního odpadu </t>
  </si>
  <si>
    <t>-2054883511</t>
  </si>
  <si>
    <t>Bourání konstrukcí</t>
  </si>
  <si>
    <t>966052121</t>
  </si>
  <si>
    <t>Bourání sloupků a vzpěr ŽB plotových s betonovou patkou</t>
  </si>
  <si>
    <t>-127540477</t>
  </si>
  <si>
    <t>" demontáž beton. sloupků stávajícího oplocení :"</t>
  </si>
  <si>
    <t>"sloupky oplocení " 34</t>
  </si>
  <si>
    <t>"vzpěry " 14</t>
  </si>
  <si>
    <t>966071711</t>
  </si>
  <si>
    <t>Bourání sloupků a vzpěr plotových ocelových do 2,5 m zabetonovaných</t>
  </si>
  <si>
    <t>1659538034</t>
  </si>
  <si>
    <t>"sloupky  10</t>
  </si>
  <si>
    <t>"vzpěry " 2</t>
  </si>
  <si>
    <t>"sloubky brány " 2</t>
  </si>
  <si>
    <t>963042819.1</t>
  </si>
  <si>
    <t>Bourání schodišťových stupňů jakýchkoliv</t>
  </si>
  <si>
    <t>"schody vstup" 22*1,5</t>
  </si>
  <si>
    <t>966071822</t>
  </si>
  <si>
    <t>Rozebrání oplocení z drátěného pletiva se čtvercovými oky v přes 1,6 do 2,0 m</t>
  </si>
  <si>
    <t>"stávající oplocení - viz situace " 100,0</t>
  </si>
  <si>
    <t>966073811</t>
  </si>
  <si>
    <t>Rozebrání vrat a vrátek k oplocení pl přes 4 do 6 m2</t>
  </si>
  <si>
    <t>-1948946184</t>
  </si>
  <si>
    <t>"stávající branka " 1</t>
  </si>
  <si>
    <t>767996801</t>
  </si>
  <si>
    <t>Demontáž atypických zámečnických konstrukcí rozebráním hm jednotlivých dílů do 50 kg</t>
  </si>
  <si>
    <t>"VDJ+AK - ostatní zámečnické výrobky " 450</t>
  </si>
  <si>
    <t>1269977825</t>
  </si>
  <si>
    <t>2019413435</t>
  </si>
  <si>
    <t>1841596800</t>
  </si>
  <si>
    <t>11,942*19 'Přepočtené koeficientem množství</t>
  </si>
  <si>
    <t>471285931</t>
  </si>
  <si>
    <t>Demolice a sanace</t>
  </si>
  <si>
    <t>981011716.1</t>
  </si>
  <si>
    <t>Demolice budov ze železobetonu podíl konstrukcí přes 35 % postupným rozebíráním</t>
  </si>
  <si>
    <t>"nadzemní kce stávajícího objektu : "</t>
  </si>
  <si>
    <t>(1,25*6,15+(2,9+4,15)/2*1,15*2+1,3*2,65/2*2)*3,6</t>
  </si>
  <si>
    <t>981511116</t>
  </si>
  <si>
    <t>Demolice konstrukcí objektů z betonu prostého postupným rozebíráním</t>
  </si>
  <si>
    <t>" podlahy, spádové betony "</t>
  </si>
  <si>
    <t>"vstup " 18,0*0,15</t>
  </si>
  <si>
    <t>"AK " 18,0*0,1</t>
  </si>
  <si>
    <t>" VDJ " PI*(4,8)^2*0,1*2</t>
  </si>
  <si>
    <t>" schody, deska, zídky " 7,0*2,0*0,15+5,5*0,4*2,0*2</t>
  </si>
  <si>
    <t>981511114</t>
  </si>
  <si>
    <t>Demolice konstrukcí objektů z betonu železového postupným rozebíráním</t>
  </si>
  <si>
    <t>" základy AK "</t>
  </si>
  <si>
    <t>(1,8*(4,3+6,8)/2+1,3*4,4+2,7*2,8/2*2)*0,35</t>
  </si>
  <si>
    <t>" AK strop "</t>
  </si>
  <si>
    <t>(1,8*(4,3+6,8)/2+1,3*4,4+2,7*2,8/2*2)*0,2</t>
  </si>
  <si>
    <t>" AK stěny " (4,4+2,2*2+1,0+4,8*2)*0,4*4,5</t>
  </si>
  <si>
    <t>" VDJ dno " PI*(5,0)^2*0,25*2</t>
  </si>
  <si>
    <t>" VDJ strop " PI*(5,5)^2*0,2*2</t>
  </si>
  <si>
    <t>"VDJ stěny" 2*3,1416*5,0*0,25*4,5*2</t>
  </si>
  <si>
    <t>" VDJ stěny " 2*PI*4,9*0,25*4,5*2</t>
  </si>
  <si>
    <t>"zídky " 1,4*0,4*4,0*2</t>
  </si>
  <si>
    <t>" schody " 7,5*0,6*0,5*2</t>
  </si>
  <si>
    <t>" ostatní konstrukce VDJ+AK "</t>
  </si>
  <si>
    <t>5,0</t>
  </si>
  <si>
    <t>997006512</t>
  </si>
  <si>
    <t>Vodorovné doprava suti s naložením a složením na skládku přes 100 m do 1 km</t>
  </si>
  <si>
    <t>1007027662</t>
  </si>
  <si>
    <t>997006519</t>
  </si>
  <si>
    <t>Příplatek k vodorovnému přemístění suti na skládku ZKD 1 km přes 1 km</t>
  </si>
  <si>
    <t>-14509977</t>
  </si>
  <si>
    <t>791,999*19 'Přepočtené koeficientem množství</t>
  </si>
  <si>
    <t>997013602.1</t>
  </si>
  <si>
    <t>Poplatek za uložení na skládce (skládkovné) stavebního odpadu železobetonového aj.</t>
  </si>
  <si>
    <t>-951233020</t>
  </si>
  <si>
    <t>998001123</t>
  </si>
  <si>
    <t>Přesun hmot pro demolice objektů v do 21 m</t>
  </si>
  <si>
    <t>1991755287</t>
  </si>
  <si>
    <t>1576,635</t>
  </si>
  <si>
    <t>KOSTKA</t>
  </si>
  <si>
    <t>1,25</t>
  </si>
  <si>
    <t>156,17</t>
  </si>
  <si>
    <t>LT300</t>
  </si>
  <si>
    <t>1353</t>
  </si>
  <si>
    <t>LT300c</t>
  </si>
  <si>
    <t>1370</t>
  </si>
  <si>
    <t>850,516938981118</t>
  </si>
  <si>
    <t>SO 08 - PŘÍVODNÍ ŘAD POUZDŘANY - ŠAKVICE</t>
  </si>
  <si>
    <t>POTRUBI1</t>
  </si>
  <si>
    <t>1,15</t>
  </si>
  <si>
    <t>POTRUBI2</t>
  </si>
  <si>
    <t>SO 08.3 - obchvat Pouzdřan</t>
  </si>
  <si>
    <t>9353,5</t>
  </si>
  <si>
    <t>2195,808625</t>
  </si>
  <si>
    <t>2674,239125</t>
  </si>
  <si>
    <t>VYKOPR</t>
  </si>
  <si>
    <t>5,44</t>
  </si>
  <si>
    <t>VYKOPvod</t>
  </si>
  <si>
    <t>2638,879125</t>
  </si>
  <si>
    <t>1160,82483761356</t>
  </si>
  <si>
    <t>452,349625</t>
  </si>
  <si>
    <t>M - Práce a dodávky M</t>
  </si>
  <si>
    <t xml:space="preserve">    23-M - Montáže potrubí</t>
  </si>
  <si>
    <t xml:space="preserve">    46-M - Zemní práce při extr.mont.pracích</t>
  </si>
  <si>
    <t>111251103.1</t>
  </si>
  <si>
    <t>Odstranění křovin a stromů průměru kmene do 100 mm i s kořeny sklonu terénu do 1:5 z celkové plochy přes 100 přes 500 m2 strojně vč. odvozu a likvidace</t>
  </si>
  <si>
    <t>1330967110</t>
  </si>
  <si>
    <t xml:space="preserve">" kácení dřevin " </t>
  </si>
  <si>
    <t>" km 0,640 "     6,0*55,0</t>
  </si>
  <si>
    <t>" km 0,300 "     6,0*110,0</t>
  </si>
  <si>
    <t>" vodovod "    1,15*1358,0</t>
  </si>
  <si>
    <t>" propoj "     1,15*12,0</t>
  </si>
  <si>
    <t>" odkalení, vzdušníky "     1,0*1,0*7</t>
  </si>
  <si>
    <t>" odpočet startovací jáma protlaku "</t>
  </si>
  <si>
    <t>-1,15*5,1</t>
  </si>
  <si>
    <t>162451106</t>
  </si>
  <si>
    <t>Vodorovné přemístění přes 1 500 do 2000 m výkopku/sypaniny z horniny třídy těžitelnosti I skupiny 1 až 3</t>
  </si>
  <si>
    <t>-1792921264</t>
  </si>
  <si>
    <t>-1968609672</t>
  </si>
  <si>
    <t>119001402</t>
  </si>
  <si>
    <t>Dočasné zajištění potrubí ocelového nebo litinového DN přes 200 do 500 mm</t>
  </si>
  <si>
    <t>1562040499</t>
  </si>
  <si>
    <t>"  stáv. vodovod OC "     1,15*1</t>
  </si>
  <si>
    <t>119001406</t>
  </si>
  <si>
    <t>Dočasné zajištění potrubí z PE DN přes 200 do 500 mm</t>
  </si>
  <si>
    <t>1788119137</t>
  </si>
  <si>
    <t>" stáv. vodovod PVC "     1,15*1</t>
  </si>
  <si>
    <t>139001101</t>
  </si>
  <si>
    <t>Příplatek za ztížení vykopávky v blízkosti podzemního vedení</t>
  </si>
  <si>
    <t>2058504115</t>
  </si>
  <si>
    <t>(POTRUBI1+POTRUBI2)*1,8+1,3</t>
  </si>
  <si>
    <t>132212332</t>
  </si>
  <si>
    <t>Hloubení nezapažených rýh šířky do 2000 mm v nesoudržných horninách třídy těžitelnosti I skupiny 3 ručně</t>
  </si>
  <si>
    <t>192427964</t>
  </si>
  <si>
    <t>" ve třídě 3 - 90%, ve tř.4 -10% "     VYKOPR*0,9</t>
  </si>
  <si>
    <t>132312332</t>
  </si>
  <si>
    <t>Hloubení nezapažených rýh šířky do 2000 mm v nesoudržných horninách třídy těžitelnosti II skupiny 4 ručně</t>
  </si>
  <si>
    <t>-1323789082</t>
  </si>
  <si>
    <t>" ve třídě 3 - 90%, ve tř.4 -10% "     VYKOPR*0,1</t>
  </si>
  <si>
    <t>132254206</t>
  </si>
  <si>
    <t>Hloubení zapažených rýh š do 2000 mm v hornině třídy těžitelnosti I skupiny 3 objem do 5000 m3</t>
  </si>
  <si>
    <t>" výměry spočítány programem elektronicky dle staničení "</t>
  </si>
  <si>
    <t>" výkop vodovod "</t>
  </si>
  <si>
    <t>0,5*1,15*(1,7+1,74)/2</t>
  </si>
  <si>
    <t>" chránička "</t>
  </si>
  <si>
    <t>10*1,15*(1,7+1,7)/2</t>
  </si>
  <si>
    <t>41*1,15*(1,7+1,7)/2</t>
  </si>
  <si>
    <t>31*1,15*(1,7+1,7)/2</t>
  </si>
  <si>
    <t>15*1,15*(1,7+1,66)/2</t>
  </si>
  <si>
    <t>28*1,15*(1,66+1,7)/2</t>
  </si>
  <si>
    <t>30*1,15*(1,7+1,7)/2</t>
  </si>
  <si>
    <t>27*1,15*(1,7+1,7)/2</t>
  </si>
  <si>
    <t>13*1,15*(1,7+1,7)/2</t>
  </si>
  <si>
    <t>10*1,15*(1,7+1,69)/2</t>
  </si>
  <si>
    <t>16*1,15*(1,69+1,73)/2</t>
  </si>
  <si>
    <t>11*1,15*(1,73+1,7)/2</t>
  </si>
  <si>
    <t>23*1,15*(1,7+1,7)/2</t>
  </si>
  <si>
    <t>3*1,15*(1,7+1,7)/2</t>
  </si>
  <si>
    <t>8*1,15*(1,7+1,66)/2</t>
  </si>
  <si>
    <t>35*1,15*(1,66+1,7)/2</t>
  </si>
  <si>
    <t>20*1,15*(1,7+1,65)/2</t>
  </si>
  <si>
    <t>16*1,15*(1,65+1,7)/2</t>
  </si>
  <si>
    <t>13*1,15*(1,7+1,83)/2</t>
  </si>
  <si>
    <t>21*1,15*(1,83+1,79)/2</t>
  </si>
  <si>
    <t>7*1,15*(1,79+1,79)/2</t>
  </si>
  <si>
    <t>8*1,15*(1,79+1,71)/2</t>
  </si>
  <si>
    <t>3*1,15*(1,71+1,7)/2</t>
  </si>
  <si>
    <t>12*1,15*(1,7+1,72)/2</t>
  </si>
  <si>
    <t>3*1,15*(1,72+1,7)/2</t>
  </si>
  <si>
    <t>21,5*1,15*(1,7+1,7)/2</t>
  </si>
  <si>
    <t>1,5*1,15*(1,7+1,67)/2</t>
  </si>
  <si>
    <t>6*1,15*(1,67+1,65)/2</t>
  </si>
  <si>
    <t>45*1,15*(1,65+1,76)/2</t>
  </si>
  <si>
    <t>13*1,15*(1,76+1,73)/2</t>
  </si>
  <si>
    <t>5,5*1,15*(1,73+1,77)/2</t>
  </si>
  <si>
    <t>7,5*1,15*(1,77+1,8)/2</t>
  </si>
  <si>
    <t>0,75*1,15*(1,8+1,7)/2</t>
  </si>
  <si>
    <t>0,75*1,15*(1,7+1,86)/2</t>
  </si>
  <si>
    <t>11,5*1,15*(1,86+1,7)/2</t>
  </si>
  <si>
    <t>23*1,15*(1,7+1,97)/2</t>
  </si>
  <si>
    <t>4*1,15*(1,97+1,7)/2</t>
  </si>
  <si>
    <t>2*1,15*(1,7+1,69)/2</t>
  </si>
  <si>
    <t>21*1,15*(1,69+1,7)/2</t>
  </si>
  <si>
    <t>7*1,15*(1,7+1,72)/2</t>
  </si>
  <si>
    <t>13,5*1,15*(1,72+1,76)/2</t>
  </si>
  <si>
    <t>17,5*1,15*(1,73+1,7)/2</t>
  </si>
  <si>
    <t>28*1,15*(1,7+1,7)/2</t>
  </si>
  <si>
    <t>17*1,15*(1,7+1,7)/2</t>
  </si>
  <si>
    <t>14*1,15*(1,7+1,67)/2</t>
  </si>
  <si>
    <t>1*1,15*(1,67+1,65)/2</t>
  </si>
  <si>
    <t>38,5*1,15*(1,65+1,7)/2</t>
  </si>
  <si>
    <t>5,5*1,15*(1,7+1,64)/2</t>
  </si>
  <si>
    <t>18*1,15*(1,64+1,8)/2</t>
  </si>
  <si>
    <t>11,5*1,15*(1,8+1,71)/2</t>
  </si>
  <si>
    <t>8*1,15*(1,71+1,89)/2</t>
  </si>
  <si>
    <t>6,5*1,15*(1,89+2,31)/2</t>
  </si>
  <si>
    <t>8*1,15*(2,31+2,03)/2</t>
  </si>
  <si>
    <t>4*1,15*(2,03+1,8)/2</t>
  </si>
  <si>
    <t>8,5*1,15*(1,8+1,66)/2</t>
  </si>
  <si>
    <t>11,5*1,15*(1,66+1,72)/2</t>
  </si>
  <si>
    <t>5*1,15*(1,72+1,67)/2</t>
  </si>
  <si>
    <t>15*1,15*(1,67+1,77)/2</t>
  </si>
  <si>
    <t>4,5*1,15*(1,77+1,85)/2</t>
  </si>
  <si>
    <t>4*1,15*(1,85+1,86)/2</t>
  </si>
  <si>
    <t>8,5*1,15*(1,86+1,75)/2</t>
  </si>
  <si>
    <t>4*1,15*(1,75+1,7)/2</t>
  </si>
  <si>
    <t>15*1,15*(1,7+1,7)/2</t>
  </si>
  <si>
    <t>19*1,15*(1,7+1,7)/2</t>
  </si>
  <si>
    <t>14*1,15*(1,7+1,69)/2</t>
  </si>
  <si>
    <t>15*1,15*(1,69+1,71)/2</t>
  </si>
  <si>
    <t>4*1,15*(1,71+1,7)/2</t>
  </si>
  <si>
    <t>34,5*1,15*(1,7+1,7)/2</t>
  </si>
  <si>
    <t>5*1,15*(1,7+1,69)/2</t>
  </si>
  <si>
    <t>11*1,15*(1,69+1,69)/2</t>
  </si>
  <si>
    <t>3,5*1,15*(1,69+1,68)/2</t>
  </si>
  <si>
    <t>18*1,15*(1,68+1,68)/2</t>
  </si>
  <si>
    <t>3,5*1,15*(1,68+1,7)/2</t>
  </si>
  <si>
    <t>4*1,15*(1,69+1,7)/2</t>
  </si>
  <si>
    <t>3,5*1,15*(1,7+1,7)/2</t>
  </si>
  <si>
    <t>1*1,15*(1,7+1,7)/2</t>
  </si>
  <si>
    <t>15,5*1,15*(1,7+1,7)/2</t>
  </si>
  <si>
    <t>18*1,15*(1,7+1,72)/2</t>
  </si>
  <si>
    <t>0,5*1,15*(1,72+1,73)/2</t>
  </si>
  <si>
    <t>4,5*1,15*(1,73+1,7)/2</t>
  </si>
  <si>
    <t>9*1,15*(1,7+1,77)/2</t>
  </si>
  <si>
    <t>12,5*1,15*(1,77+1,7)/2</t>
  </si>
  <si>
    <t>13*1,15*(1,7+1,85)/2</t>
  </si>
  <si>
    <t>6*1,15*(1,85+1,89)/2</t>
  </si>
  <si>
    <t>19*1,15*(1,89+1,86)/2</t>
  </si>
  <si>
    <t>4*1,15*(1,86+1,82)/2</t>
  </si>
  <si>
    <t>1,5*1,15*(1,82+1,78)/2</t>
  </si>
  <si>
    <t>1,5*1,15*(1,78+1,76)/2</t>
  </si>
  <si>
    <t>4*1,15*(1,76+1,7)/2</t>
  </si>
  <si>
    <t>0,5*1,15*(1,7+1,71)/2</t>
  </si>
  <si>
    <t>0,5*1,15*(1,71+1,69)/2</t>
  </si>
  <si>
    <t>20*1,15*(1,69+1,7)/2</t>
  </si>
  <si>
    <t>13*1,15*(1,7+1,59)/2</t>
  </si>
  <si>
    <t>2*1,15*(1,59+1,63)/2</t>
  </si>
  <si>
    <t>9*1,15*(1,63+1,69)/2</t>
  </si>
  <si>
    <t>20,5*1,15*(1,69+1,7)/2</t>
  </si>
  <si>
    <t>16,5*1,15*(1,7+1,7)/2</t>
  </si>
  <si>
    <t>6,5*1,15*(1,7+1,85)/2</t>
  </si>
  <si>
    <t>5*1,15*(1,85+1,82)/2</t>
  </si>
  <si>
    <t>4,5*1,15*(1,82+1,89)/2</t>
  </si>
  <si>
    <t>3,5*1,15*(1,89+1,96)/2</t>
  </si>
  <si>
    <t>2,5*1,15*(1,96+1,98)/2</t>
  </si>
  <si>
    <t>3,5*1,15*(1,98+1,8)/2</t>
  </si>
  <si>
    <t>3,5*1,15*(1,8+1,78)/2</t>
  </si>
  <si>
    <t>2*1,15*(1,78+1,78)/2</t>
  </si>
  <si>
    <t>7*1,15*(1,78+0,01)/2</t>
  </si>
  <si>
    <t>1*1,15*(0,01+0,12)/2</t>
  </si>
  <si>
    <t>1,5*1,15*(0,12+0,29)/2</t>
  </si>
  <si>
    <t>1,5*1,15*(0,29+0,73)/2</t>
  </si>
  <si>
    <t>3*1,15*(0,73+1,28)/2</t>
  </si>
  <si>
    <t>" vodovod "</t>
  </si>
  <si>
    <t xml:space="preserve">" propoj "    </t>
  </si>
  <si>
    <t>1,15*1,7*12,0</t>
  </si>
  <si>
    <t xml:space="preserve">" odkalení, vzdušníky "    </t>
  </si>
  <si>
    <t>1,0*1,7*1,0*7</t>
  </si>
  <si>
    <t>" odpočet ruční výkop "     -VYKOPR</t>
  </si>
  <si>
    <t>132354206</t>
  </si>
  <si>
    <t>Hloubení zapažených rýh š do 2000 mm v hornině třídy těžitelnosti II skupiny 4 objem do 5000 m3</t>
  </si>
  <si>
    <t>" vodovod - výpočet plochy pažení "</t>
  </si>
  <si>
    <t>2*VYKOPvod/1,15</t>
  </si>
  <si>
    <t>2*1,7*12,0</t>
  </si>
  <si>
    <t>2*1,7*1,0*7</t>
  </si>
  <si>
    <t>162351104</t>
  </si>
  <si>
    <t>Vodorovné přemístění přes 500 do 1000 m výkopku/sypaniny z horniny třídy těžitelnosti I skupiny 1 až 3</t>
  </si>
  <si>
    <t>495331590</t>
  </si>
  <si>
    <t>(VYKOP1+VYKOPR)*0,9</t>
  </si>
  <si>
    <t>-1306338178</t>
  </si>
  <si>
    <t>391210290</t>
  </si>
  <si>
    <t>-49307307</t>
  </si>
  <si>
    <t>157,6635*10 'Přepočtené koeficientem množství</t>
  </si>
  <si>
    <t>-308428525</t>
  </si>
  <si>
    <t>(VYKOP1+VYKOPR)*0,1</t>
  </si>
  <si>
    <t>-1364574804</t>
  </si>
  <si>
    <t>220,1248625*10 'Přepočtené koeficientem množství</t>
  </si>
  <si>
    <t>-695212982</t>
  </si>
  <si>
    <t>(DRN*0,1+(VYKOP1+VYKOPR)*0,1)*1,7</t>
  </si>
  <si>
    <t>" odpočet vestavěného vodovodu "</t>
  </si>
  <si>
    <t>-1,15*(0,1+0,315+0,3)*(LT300+1,0*5)</t>
  </si>
  <si>
    <t>-0,5*PI*(0,98/2)^2*7</t>
  </si>
  <si>
    <t>-1625871169</t>
  </si>
  <si>
    <t>" zásyp pod komunikací "</t>
  </si>
  <si>
    <t>" staničení - 0,862km - 1,240 km "</t>
  </si>
  <si>
    <t>" objem zásypu celkem "</t>
  </si>
  <si>
    <t>11,5*1,15*(1,7+1,61)/2</t>
  </si>
  <si>
    <t>8*1,15*(1,61+1,79)/2</t>
  </si>
  <si>
    <t>6,5*1,15*(1,79+2,21)/2</t>
  </si>
  <si>
    <t>8*1,15*(2,21+1,93)/2</t>
  </si>
  <si>
    <t>4*1,15*(1,93+1,7)/2</t>
  </si>
  <si>
    <t>8,5*1,15*(1,7+1,56)/2</t>
  </si>
  <si>
    <t>11,5*1,15*(1,56+1,62)/2</t>
  </si>
  <si>
    <t>5*1,15*(1,62+1,57)/2</t>
  </si>
  <si>
    <t>15*1,15*(1,57+1,67)/2</t>
  </si>
  <si>
    <t>4,5*1,15*(1,67+1,75)/2</t>
  </si>
  <si>
    <t>4*1,15*(1,75+1,76)/2</t>
  </si>
  <si>
    <t>8,5*1,15*(1,76+1,65)/2</t>
  </si>
  <si>
    <t>4*1,15*(1,65+1,6)/2</t>
  </si>
  <si>
    <t>15*1,15*(1,6+1,6)/2</t>
  </si>
  <si>
    <t>19*1,15*(1,6+1,6)/2</t>
  </si>
  <si>
    <t>14*1,15*(1,6+1,59)/2</t>
  </si>
  <si>
    <t>15*1,15*(1,59+1,61)/2</t>
  </si>
  <si>
    <t>4*1,15*(1,61+1,6)/2</t>
  </si>
  <si>
    <t>34,5*1,15*(1,6+1,6)/2</t>
  </si>
  <si>
    <t>5*1,15*(1,6+1,59)/2</t>
  </si>
  <si>
    <t>11*1,15*(1,59+1,59)/2</t>
  </si>
  <si>
    <t>3,5*1,15*(1,59+1,58)/2</t>
  </si>
  <si>
    <t>18*1,15*(1,58+1,58)/2</t>
  </si>
  <si>
    <t>3,5*1,15*(1,58+1,6)/2</t>
  </si>
  <si>
    <t>10*1,15*(1,6+1,59)/2</t>
  </si>
  <si>
    <t>4*1,15*(1,59+1,6)/2</t>
  </si>
  <si>
    <t>3,5*1,15*(1,6+1,6)/2</t>
  </si>
  <si>
    <t>1*1,15*(1,6+1,6)/2</t>
  </si>
  <si>
    <t>15,5*1,15*(1,6+1,6)/2</t>
  </si>
  <si>
    <t>18*1,15*(1,6+1,62)/2</t>
  </si>
  <si>
    <t>0,5*1,15*(1,62+1,63)/2</t>
  </si>
  <si>
    <t>4,5*1,15*(1,63+1,6)/2</t>
  </si>
  <si>
    <t>9*1,15*(1,6+1,67)/2</t>
  </si>
  <si>
    <t>12,5*1,15*(1,67+1,6)/2</t>
  </si>
  <si>
    <t>13*1,15*(1,6+1,75)/2</t>
  </si>
  <si>
    <t>6*1,15*(1,75+1,79)/2</t>
  </si>
  <si>
    <t>19*1,15*(1,79+1,76)/2</t>
  </si>
  <si>
    <t>4*1,15*(1,76+1,72)/2</t>
  </si>
  <si>
    <t>1,5*1,15*(1,72+1,68)/2</t>
  </si>
  <si>
    <t>1,5*1,15*(1,68+1,66)/2</t>
  </si>
  <si>
    <t>4*1,15*(1,66+1,6)/2</t>
  </si>
  <si>
    <t>0,5*1,15*(1,6+1,61)/2</t>
  </si>
  <si>
    <t>0,5*1,15*(1,61+1,59)/2</t>
  </si>
  <si>
    <t>20*1,15*(1,59+1,6)/2</t>
  </si>
  <si>
    <t>13*1,15*(1,6+1,49)/2</t>
  </si>
  <si>
    <t>" odpočet objemu vodovodu "</t>
  </si>
  <si>
    <t>-1,15*(0,1+0,31+0,3)*(1240,0-862,0)</t>
  </si>
  <si>
    <t>158499860</t>
  </si>
  <si>
    <t>" dovoz z mezideponie - zemina z VDJ "     ZASYP-ZASYPnakup</t>
  </si>
  <si>
    <t>" přesun hmot nakoupeného zásypu "     ZASYPnakup</t>
  </si>
  <si>
    <t>-428207576</t>
  </si>
  <si>
    <t>471317885</t>
  </si>
  <si>
    <t>1,15*(0,31+0,3)*(LT300+1,0*5)</t>
  </si>
  <si>
    <t>-PI*(0,31/2)^2*LT300</t>
  </si>
  <si>
    <t>-7088668</t>
  </si>
  <si>
    <t>319700359</t>
  </si>
  <si>
    <t>-75510145</t>
  </si>
  <si>
    <t>181351114</t>
  </si>
  <si>
    <t>Rozprostření ornice tl vrstvy přes 200 do 250 mm pl přes 500 m2 v rovině nebo ve svahu do 1:5 strojně</t>
  </si>
  <si>
    <t>-465688652</t>
  </si>
  <si>
    <t>" ornice z mezideponie "</t>
  </si>
  <si>
    <t>-1348277186</t>
  </si>
  <si>
    <t>181151311</t>
  </si>
  <si>
    <t>Plošná úprava terénu přes 500 m2 zemina skupiny 1 až 4 nerovnosti přes 50 do 100 mm v rovinně a svahu do 1:5</t>
  </si>
  <si>
    <t>837510150</t>
  </si>
  <si>
    <t>" manipulační pruh typ 2 "     9,5*(625,0-520,0+1343,0-1240,0)</t>
  </si>
  <si>
    <t>" manipulační pruh typ 3 "     6,5*(1343,0-(625,0-520,0+1343,0-1240,0))</t>
  </si>
  <si>
    <t>338171113.1</t>
  </si>
  <si>
    <t>Osazování sloupků ocelových výšky do 2,00 m vč. beton. patky vč. potřebných zemních prací</t>
  </si>
  <si>
    <t>753773807</t>
  </si>
  <si>
    <t>Poznámka k položce:_x000D_
trubkových nebo profilovaných</t>
  </si>
  <si>
    <t>" orient.sloupek "     20</t>
  </si>
  <si>
    <t>55342242.1</t>
  </si>
  <si>
    <t>orientační sloupek 1800mm  pozink. vč. povrchové úpravy, víčka, betonová patka</t>
  </si>
  <si>
    <t>-1450034249</t>
  </si>
  <si>
    <t>966071822.1</t>
  </si>
  <si>
    <t>Rozebrání stáv. oplocení z drátěného pletiva vč. sloupků, zpětná montáž vč. doplnění nutného materiálu vč. všech potřebných zemních prací</t>
  </si>
  <si>
    <t>161219317</t>
  </si>
  <si>
    <t>" vodovod "     0,1*1,15*(LT300+1,0*5)</t>
  </si>
  <si>
    <t>452313151.1</t>
  </si>
  <si>
    <t>Podkladní blok z betonu prostého tř. C 20/25 vč. bednění</t>
  </si>
  <si>
    <t>-943180653</t>
  </si>
  <si>
    <t>452313151.3</t>
  </si>
  <si>
    <t>Opěrný blok z betonu prostého tř. C 20/25 vč. bednění</t>
  </si>
  <si>
    <t>1554805915</t>
  </si>
  <si>
    <t>591141111</t>
  </si>
  <si>
    <t>Kladení dlažby z kostek velkých z kamene na MC tl 50 mm</t>
  </si>
  <si>
    <t>-670243656</t>
  </si>
  <si>
    <t>" hydrant "     0,5*0,5</t>
  </si>
  <si>
    <t>" šoupě "     1,0*1,0</t>
  </si>
  <si>
    <t>58381008.1</t>
  </si>
  <si>
    <t>kostka štípaná dlažební žula velká 20/20</t>
  </si>
  <si>
    <t>-1078755914</t>
  </si>
  <si>
    <t>KOSTKA*1,01</t>
  </si>
  <si>
    <t>452311151</t>
  </si>
  <si>
    <t>Podkladní desky z betonu prostého tř. C 20/25 otevřený výkop</t>
  </si>
  <si>
    <t>1361191569</t>
  </si>
  <si>
    <t>" podklad kostky "     0,15*KOSTKA</t>
  </si>
  <si>
    <t>851371131</t>
  </si>
  <si>
    <t>Montáž potrubí z trub litinových hrdlových s integrovaným těsněním otevřený výkop DN 300</t>
  </si>
  <si>
    <t>-1660721280</t>
  </si>
  <si>
    <t>" potrubí celkem "</t>
  </si>
  <si>
    <t>" obchvat pouzdřan "     1358</t>
  </si>
  <si>
    <t>" propoj "     12</t>
  </si>
  <si>
    <t>" potrubí ve výkopu (odpočet protlaku) "</t>
  </si>
  <si>
    <t>LT300c-17,0</t>
  </si>
  <si>
    <t>" hrdlový spoj "     682</t>
  </si>
  <si>
    <t>LT300h</t>
  </si>
  <si>
    <t>55251010.1</t>
  </si>
  <si>
    <t>trouba vodovodní litinová hrdlová Zn+Al 400g/m2+modrý epoxid DN 300 vnitřní cement. vystýlka vč. pružný násuvný spoj</t>
  </si>
  <si>
    <t>2060754082</t>
  </si>
  <si>
    <t>682*1,01 'Přepočtené koeficientem množství</t>
  </si>
  <si>
    <t>851371131.1</t>
  </si>
  <si>
    <t>Montáž potrubí z trub litinových hrdlových s integrovaným těsněním otevřený výkop DN 300 zámkový spoj</t>
  </si>
  <si>
    <t>1741560679</t>
  </si>
  <si>
    <t>" zámkov spoj "     670,</t>
  </si>
  <si>
    <t>LT300z</t>
  </si>
  <si>
    <t>55251010.3</t>
  </si>
  <si>
    <t>trouba vodovodní litinová hrdlová Zn+Al 400g/m2+modrý epoxid DN 300 vnitřní cement. vystýlka vč. zámkový spoj</t>
  </si>
  <si>
    <t>1532341542</t>
  </si>
  <si>
    <t>670*1,01 'Přepočtené koeficientem množství</t>
  </si>
  <si>
    <t>851371131.3</t>
  </si>
  <si>
    <t>Montáž potrubí z trub litinových hrdlových s integrovaným těsněním otevřený výkop DN 300 zámkový spoj s návarkem</t>
  </si>
  <si>
    <t>-1602134983</t>
  </si>
  <si>
    <t>" zámkov spoj s návarkem - v chráničce "     18,0</t>
  </si>
  <si>
    <t>LT300ch</t>
  </si>
  <si>
    <t>55251364.1</t>
  </si>
  <si>
    <t>trouba vodovodní litinová hrdlová s návarkem Zn+Al 400g/m2+modrý epoxid DN 300 vnitřní cement. vystýlka vč.zámkový spoj</t>
  </si>
  <si>
    <t>615658</t>
  </si>
  <si>
    <t>18*1,01 'Přepočtené koeficientem množství</t>
  </si>
  <si>
    <t>721140930.1</t>
  </si>
  <si>
    <t>Potrubí litinové odpadní krácení trub DN 300</t>
  </si>
  <si>
    <t>2010713540</t>
  </si>
  <si>
    <t>" SEK "    12</t>
  </si>
  <si>
    <t>1700602070</t>
  </si>
  <si>
    <t>" potrubí celkem "     LT300c</t>
  </si>
  <si>
    <t>" odečet potrubí sklon pod 20% "</t>
  </si>
  <si>
    <t>-15,0-14,0-7,0</t>
  </si>
  <si>
    <t>851351131</t>
  </si>
  <si>
    <t>Montáž potrubí z trub litinových hrdlových s integrovaným těsněním otevřený výkop DN 200</t>
  </si>
  <si>
    <t>-923054517</t>
  </si>
  <si>
    <t>" propoj 2 "    0,5</t>
  </si>
  <si>
    <t>55251008.1</t>
  </si>
  <si>
    <t>trouba vodovodní litinová hrdlová Zn+Al 400g/m2+modrý epoxid DN 200 vnitřní cement. vystýlka - SEK</t>
  </si>
  <si>
    <t>1114056048</t>
  </si>
  <si>
    <t>721140928</t>
  </si>
  <si>
    <t>Potrubí litinové odpadní krácení trub DN 200</t>
  </si>
  <si>
    <t>-1682620651</t>
  </si>
  <si>
    <t>" SEK "    1</t>
  </si>
  <si>
    <t>857351131.1</t>
  </si>
  <si>
    <t>Montáž litinových tvarovek jednoosých - spojka jištěná proti posunu hrdlo-hrdlo otevřený výkop DN 200</t>
  </si>
  <si>
    <t>1880637554</t>
  </si>
  <si>
    <t>797420000016</t>
  </si>
  <si>
    <t>multitoleranční spojka s jištěním proti posunu DN 200 hrdlo-hrdlo</t>
  </si>
  <si>
    <t>-1190459001</t>
  </si>
  <si>
    <t>857371131</t>
  </si>
  <si>
    <t>Montáž litinových tvarovek jednoosých hrdlových otevřený výkop s integrovaným těsněním DN 300</t>
  </si>
  <si>
    <t>2091078969</t>
  </si>
  <si>
    <t>55253910.1</t>
  </si>
  <si>
    <t>koleno hrdlové z tvárné litiny MMK-kus DN 300-11,25°</t>
  </si>
  <si>
    <t>169221615</t>
  </si>
  <si>
    <t>55253922.1</t>
  </si>
  <si>
    <t>koleno hrdlové z tvárné litiny MMK-kus DN 300-22,5°</t>
  </si>
  <si>
    <t>-1551924193</t>
  </si>
  <si>
    <t>55253934.1</t>
  </si>
  <si>
    <t>koleno hrdlové z tvárné litiny MMK-kus DN 300-30°</t>
  </si>
  <si>
    <t>886602736</t>
  </si>
  <si>
    <t>55253946.1</t>
  </si>
  <si>
    <t>koleno hrdlové z tvárné litiny MMK-kus DN 300-45°</t>
  </si>
  <si>
    <t>388230107</t>
  </si>
  <si>
    <t>55253875.1</t>
  </si>
  <si>
    <t>přechod hrdlový z tvárné litiny MMR-kus DN 300/200</t>
  </si>
  <si>
    <t>-621612701</t>
  </si>
  <si>
    <t>55251465.1</t>
  </si>
  <si>
    <t>kroužek zámkový DN 300</t>
  </si>
  <si>
    <t>-1095687763</t>
  </si>
  <si>
    <t>71*1,02 'Přepočtené koeficientem množství</t>
  </si>
  <si>
    <t>55251463.1</t>
  </si>
  <si>
    <t>kroužek zámkový DN 200</t>
  </si>
  <si>
    <t>1874955435</t>
  </si>
  <si>
    <t>857373131</t>
  </si>
  <si>
    <t>Montáž litinových tvarovek odbočných hrdlových otevřený výkop s integrovaným těsněním DN 300</t>
  </si>
  <si>
    <t>2019381121</t>
  </si>
  <si>
    <t>55258556.1</t>
  </si>
  <si>
    <t>tvarovka hrdlová s přírubovou odbočkou z tvárné litiny MMA-kus DN 300/80</t>
  </si>
  <si>
    <t>-192411425</t>
  </si>
  <si>
    <t>857372122.1</t>
  </si>
  <si>
    <t>Montáž litinových tvarovek jednoosých přírubových otevřený výkop DN 300 spojovací materiál nerez</t>
  </si>
  <si>
    <t>-1314641239</t>
  </si>
  <si>
    <t>55253495.1</t>
  </si>
  <si>
    <t>tvarovka přírubová litinová s hladkým koncem F-kus DN 300</t>
  </si>
  <si>
    <t>-916648226</t>
  </si>
  <si>
    <t>857374122.1</t>
  </si>
  <si>
    <t>Montáž litinových tvarovek odbočných přírubových otevřený výkop DN 300 spojovací materiál nerez</t>
  </si>
  <si>
    <t>-642404556</t>
  </si>
  <si>
    <t>55253545.1</t>
  </si>
  <si>
    <t>tvarovka přírubová litinová s přírubovou odbočkou T-kus DN 300/80</t>
  </si>
  <si>
    <t>-768775818</t>
  </si>
  <si>
    <t>891241112.1</t>
  </si>
  <si>
    <t>Montáž vodovodních šoupátek otevřený výkop DN 80 spojovací materiál nerez</t>
  </si>
  <si>
    <t>266697426</t>
  </si>
  <si>
    <t>42221303.1</t>
  </si>
  <si>
    <t>šoupátko pitná voda litina krátká stavební dl PN10/16 DN 80</t>
  </si>
  <si>
    <t>98341195</t>
  </si>
  <si>
    <t>891243321.1</t>
  </si>
  <si>
    <t>Montáž ventilů odvzdušňovacích přírubových DN 80 spojovací materiál nerez</t>
  </si>
  <si>
    <t>-837241601</t>
  </si>
  <si>
    <t>42212308.1</t>
  </si>
  <si>
    <t>zavdušňovací odvzdušňovací souprava automat litina PN 16 DN 80 min.délka 1,3m</t>
  </si>
  <si>
    <t>1424131764</t>
  </si>
  <si>
    <t>891371112.1</t>
  </si>
  <si>
    <t>Montáž vodovodních šoupátek otevřený výkop DN 300 spojovací materiál nerez</t>
  </si>
  <si>
    <t>1554995533</t>
  </si>
  <si>
    <t>42221309.1</t>
  </si>
  <si>
    <t>šoupátko pitná voda litina krátká stavební dl PN10/16 DN 300</t>
  </si>
  <si>
    <t>-1882502082</t>
  </si>
  <si>
    <t>891247112.1</t>
  </si>
  <si>
    <t>Montáž hydrantů podzemních DN 80 spojovací materiál nerez</t>
  </si>
  <si>
    <t>1303193768</t>
  </si>
  <si>
    <t>42273594.1</t>
  </si>
  <si>
    <t>hydrant podzemní DN 80 s dvojitým uzávěrem</t>
  </si>
  <si>
    <t>-1821813748</t>
  </si>
  <si>
    <t>422999900</t>
  </si>
  <si>
    <t>drenážní obal vč. výplně štěrkodrtí</t>
  </si>
  <si>
    <t>-608420560</t>
  </si>
  <si>
    <t>899401113.1</t>
  </si>
  <si>
    <t>Poklop litinový hydrantový podkladní deska drenážní blok podkladní beton. blok</t>
  </si>
  <si>
    <t>-1145638569</t>
  </si>
  <si>
    <t>899401112</t>
  </si>
  <si>
    <t>Osazení poklopů litinových šoupátkových</t>
  </si>
  <si>
    <t>197051851</t>
  </si>
  <si>
    <t>42291352</t>
  </si>
  <si>
    <t>poklop litinový šoupátkový pro zemní soupravy osazení do terénu a do vozovky</t>
  </si>
  <si>
    <t>-2086195501</t>
  </si>
  <si>
    <t>422 09014 R</t>
  </si>
  <si>
    <t>Podkladová deska šoupátková pro litinový poklop</t>
  </si>
  <si>
    <t>342969556</t>
  </si>
  <si>
    <t>4227551050.1</t>
  </si>
  <si>
    <t>zemní teleskopická souprava pro šoupě DN 65-80</t>
  </si>
  <si>
    <t>-2099355383</t>
  </si>
  <si>
    <t>4227588050.1</t>
  </si>
  <si>
    <t>zemní teleskopická souprava pro šoupě DN 300-400</t>
  </si>
  <si>
    <t>-1824790735</t>
  </si>
  <si>
    <t>892372111</t>
  </si>
  <si>
    <t>Zabezpečení konců potrubí DN do 300 při tlakových zkouškách vodou</t>
  </si>
  <si>
    <t>-460739141</t>
  </si>
  <si>
    <t>892381111</t>
  </si>
  <si>
    <t>Tlaková zkouška vodou potrubí DN 250, DN 300 nebo 350</t>
  </si>
  <si>
    <t>-1317895800</t>
  </si>
  <si>
    <t>892383122</t>
  </si>
  <si>
    <t>Proplach a dezinfekce vodovodního potrubí DN 250, DN 300 nebo 350</t>
  </si>
  <si>
    <t>1760649855</t>
  </si>
  <si>
    <t>-290565167</t>
  </si>
  <si>
    <t>" kalníky, vzdušníky, hydrant "     7</t>
  </si>
  <si>
    <t>59224410</t>
  </si>
  <si>
    <t>skruž betonové šachty DN 800 kanalizační 80x100x9cm, bez stupadel</t>
  </si>
  <si>
    <t>-853542190</t>
  </si>
  <si>
    <t>894414211</t>
  </si>
  <si>
    <t>Osazení betonových nebo železobetonových dílců pro šachty desek zákrytových</t>
  </si>
  <si>
    <t>-1857532157</t>
  </si>
  <si>
    <t>" vzdušník "     4</t>
  </si>
  <si>
    <t>59225723</t>
  </si>
  <si>
    <t>deska betonová zákrytová pro studny, šachty a jímky celistvý poklop D 80x10cm</t>
  </si>
  <si>
    <t>-622521195</t>
  </si>
  <si>
    <t>243571112</t>
  </si>
  <si>
    <t>Výplň na dně studny z kameniva hrubého těženého 16-32 mm</t>
  </si>
  <si>
    <t>1911373091</t>
  </si>
  <si>
    <t>" kalníky, vzdušníky, hydrant "     7*0,5</t>
  </si>
  <si>
    <t>899713111</t>
  </si>
  <si>
    <t>Orientační tabulky na sloupku betonovém nebo ocelovém</t>
  </si>
  <si>
    <t>1431016284</t>
  </si>
  <si>
    <t>2+7</t>
  </si>
  <si>
    <t>-1846710984</t>
  </si>
  <si>
    <t>-1903856273</t>
  </si>
  <si>
    <t>852242122.1</t>
  </si>
  <si>
    <t>Montáž potrubí z trub litinových tlakových přírubových délky do 1 m otevřený výkop DN 80 spojovací materiál nerez</t>
  </si>
  <si>
    <t>1170544491</t>
  </si>
  <si>
    <t>" kalosvod a vzdušník "     4+1</t>
  </si>
  <si>
    <t>55253235</t>
  </si>
  <si>
    <t>trouba přírubová litinová vodovodní  PN10/16 DN 80 dl 200mm</t>
  </si>
  <si>
    <t>1511416723</t>
  </si>
  <si>
    <t>4*1,01 'Přepočtené koeficientem množství</t>
  </si>
  <si>
    <t>55253245.1</t>
  </si>
  <si>
    <t>trouba přírubová litinová vodovodní  PN10/16 DN 80 dl dle potřeby odsazení</t>
  </si>
  <si>
    <t>1544407744</t>
  </si>
  <si>
    <t>857242122.1</t>
  </si>
  <si>
    <t>Montáž litinových tvarovek jednoosých přírubových otevřený výkop DN 80 spojovací materiál nerez</t>
  </si>
  <si>
    <t>-1900162381</t>
  </si>
  <si>
    <t>" kalosvod a vzdušník "     (4+1)*2</t>
  </si>
  <si>
    <t>55254026.1</t>
  </si>
  <si>
    <t>koleno 90° přírubové litinové vodovodní DN 80</t>
  </si>
  <si>
    <t>1087426806</t>
  </si>
  <si>
    <t>55250642.1</t>
  </si>
  <si>
    <t>koleno přírubové s patkou litinové DN 80</t>
  </si>
  <si>
    <t>-1594652954</t>
  </si>
  <si>
    <t>-1278867328</t>
  </si>
  <si>
    <t>871241151.1</t>
  </si>
  <si>
    <t>Odkalovací soustava - potrubí z PE100 D90x5,4 -2,5m, koleno PE 90° d-90, lemový nákružek 2x, točivá příruba 2x, TLT mezikroužek se závit. výstupem 5/4"</t>
  </si>
  <si>
    <t>-1919904117</t>
  </si>
  <si>
    <t>899911164</t>
  </si>
  <si>
    <t>Kluzná objímka výšky 110 mm vnějšího průměru potrubí do 582 mm</t>
  </si>
  <si>
    <t>-113280168</t>
  </si>
  <si>
    <t>899913165</t>
  </si>
  <si>
    <t>Uzavírací manžeta chráničky potrubí DN 300 x 500</t>
  </si>
  <si>
    <t>1957306146</t>
  </si>
  <si>
    <t>998273102</t>
  </si>
  <si>
    <t>Přesun hmot pro trubní vedení z trub litinových otevřený výkop</t>
  </si>
  <si>
    <t>998273125</t>
  </si>
  <si>
    <t>Příplatek k přesunu hmot pro trubní vedení z trub litinových za zvětšený přesun hmot přes 500 do 1000 m</t>
  </si>
  <si>
    <t>1027994760</t>
  </si>
  <si>
    <t>Práce a dodávky M</t>
  </si>
  <si>
    <t>23-M</t>
  </si>
  <si>
    <t>Montáže potrubí</t>
  </si>
  <si>
    <t>230200123</t>
  </si>
  <si>
    <t>Nasunutí potrubní sekce do ocelové chráničky DN 300</t>
  </si>
  <si>
    <t>1355068172</t>
  </si>
  <si>
    <t>46-M</t>
  </si>
  <si>
    <t>Zemní práce při extr.mont.pracích</t>
  </si>
  <si>
    <t>460490013</t>
  </si>
  <si>
    <t>Výstražná fólie pro krytí kabelů šířky 34 cm</t>
  </si>
  <si>
    <t>-330548750</t>
  </si>
  <si>
    <t xml:space="preserve">" křížení inž. sítí "    </t>
  </si>
  <si>
    <t>" potrubí voda "     POTRUBI1</t>
  </si>
  <si>
    <t>15,81</t>
  </si>
  <si>
    <t>2,542</t>
  </si>
  <si>
    <t>PROTLAK</t>
  </si>
  <si>
    <t>ŠD</t>
  </si>
  <si>
    <t>9,61</t>
  </si>
  <si>
    <t>46,6209</t>
  </si>
  <si>
    <t>53,2859</t>
  </si>
  <si>
    <t>39,8125625</t>
  </si>
  <si>
    <t>28,691325</t>
  </si>
  <si>
    <t>SO 08.5 - křížení komunikací</t>
  </si>
  <si>
    <t>ZEMprotlak</t>
  </si>
  <si>
    <t>4,18711468870475</t>
  </si>
  <si>
    <t>113107522</t>
  </si>
  <si>
    <t>Odstranění podkladu z kameniva drceného tl přes 100 do 200 mm při překopech strojně pl přes 15 m2</t>
  </si>
  <si>
    <t>1173473883</t>
  </si>
  <si>
    <t>" ŠD cesta - jáma protlaku "     3,1*3,1</t>
  </si>
  <si>
    <t>2035351904</t>
  </si>
  <si>
    <t>-1355652978</t>
  </si>
  <si>
    <t>504,97*19 'Přepočtené koeficientem množství</t>
  </si>
  <si>
    <t>97909811001</t>
  </si>
  <si>
    <t>Poplatek za skládku suti      (bez živice)</t>
  </si>
  <si>
    <t>815847550</t>
  </si>
  <si>
    <t>" startovací a koncová jáma "</t>
  </si>
  <si>
    <t>5,1*3,1</t>
  </si>
  <si>
    <t>121151104</t>
  </si>
  <si>
    <t>Sejmutí ornice plochy do 100 m2 tl vrstvy přes 200 do 250 mm strojně</t>
  </si>
  <si>
    <t>132254203</t>
  </si>
  <si>
    <t>Hloubení zapažených rýh š do 2000 mm v hornině třídy těžitelnosti I skupiny 3 objem do 100 m3</t>
  </si>
  <si>
    <t>" napojení vodovd SO 08.3 "</t>
  </si>
  <si>
    <t>" jámy protlaku jsou rozšířením rýh vodovodu "</t>
  </si>
  <si>
    <t>3,1*3,1*(1,69+0,4)</t>
  </si>
  <si>
    <t>5,1*3,1*(1,7+0,4)</t>
  </si>
  <si>
    <t>" odpočet ŠD cesta "     -ŠD*0,2</t>
  </si>
  <si>
    <t>132354203</t>
  </si>
  <si>
    <t>Hloubení zapažených rýh š do 2000 mm v hornině třídy těžitelnosti II skupiny 4 objem do 100 m3</t>
  </si>
  <si>
    <t>4*3,1*(1,69+0,4)</t>
  </si>
  <si>
    <t>2/(5,1+3,1)*(1,7+0,4)</t>
  </si>
  <si>
    <t>141721224.1</t>
  </si>
  <si>
    <t>Protlak vč. dodávky chráničky PE 560/33,2 vč. montáže vtahovaného potrubí</t>
  </si>
  <si>
    <t>1856192855</t>
  </si>
  <si>
    <t>17,0</t>
  </si>
  <si>
    <t>497724423</t>
  </si>
  <si>
    <t>" zemina z protlaku "</t>
  </si>
  <si>
    <t>PI*(0,56/2)^2*PROTLAK</t>
  </si>
  <si>
    <t>" ve třídě 3 - 90%, ve tř.4 -10% "    ZEMprotlak*0,9</t>
  </si>
  <si>
    <t>-2066853871</t>
  </si>
  <si>
    <t>" ve třídě 3 - 90%, ve tř.4 -10% "    ZEMprotlak*0,1</t>
  </si>
  <si>
    <t>1997000157</t>
  </si>
  <si>
    <t>1669306855</t>
  </si>
  <si>
    <t>2090167419</t>
  </si>
  <si>
    <t>567370981</t>
  </si>
  <si>
    <t>5,349*10 'Přepočtené koeficientem množství</t>
  </si>
  <si>
    <t>166544985</t>
  </si>
  <si>
    <t>PI*(0,56/2)^2*PROTLAK*0,1</t>
  </si>
  <si>
    <t>103521947</t>
  </si>
  <si>
    <t>5,08080146887048*10 'Přepočtené koeficientem množství</t>
  </si>
  <si>
    <t>-1898231491</t>
  </si>
  <si>
    <t>(DRN*0,1+(VYKOP1)*0,1)*1,7</t>
  </si>
  <si>
    <t>-1,15*(0,1+0,315+0,3)*(3,1+1,5+3,1/2)</t>
  </si>
  <si>
    <t>" odpočet povrchů "    -ŠD*0,2</t>
  </si>
  <si>
    <t>" lože "     -LOZEŠP</t>
  </si>
  <si>
    <t>" pod ŠD cestou "</t>
  </si>
  <si>
    <t>5,1*3,1*(1,7+0,4-0,1*0,2)</t>
  </si>
  <si>
    <t>-1,15*(0,1+0,315+0,3)*5,1</t>
  </si>
  <si>
    <t>1479122585</t>
  </si>
  <si>
    <t>-1294677067</t>
  </si>
  <si>
    <t>181351004</t>
  </si>
  <si>
    <t>Rozprostření ornice tl vrstvy přes 200 do 250 mm pl do 100 m2 v rovině nebo ve svahu do 1:5 strojně</t>
  </si>
  <si>
    <t>-247054696</t>
  </si>
  <si>
    <t>ORNICE*3</t>
  </si>
  <si>
    <t>-1370368414</t>
  </si>
  <si>
    <t>" orient.sloupek "     2</t>
  </si>
  <si>
    <t>1169794253</t>
  </si>
  <si>
    <t>" jámy protlaku "     3,1*(3,1+5,1)*0,1</t>
  </si>
  <si>
    <t>564861011.1</t>
  </si>
  <si>
    <t>Kryt ze štěrkodrtě ŠD plochy do 100 m2 tl 200 mm</t>
  </si>
  <si>
    <t>1870673368</t>
  </si>
  <si>
    <t>" zapravení ŠD cesty "     ŠD</t>
  </si>
  <si>
    <t>SO 08.6 - rušení stávajících objektů</t>
  </si>
  <si>
    <t>417212661</t>
  </si>
  <si>
    <t>" zaplnění stáv. potrubí d-225 "     PI*(0,225/2)^2*(895,0-30,0)</t>
  </si>
  <si>
    <t>" zaplnění stáv. chráničky "     PI*(0,315/2)^2*10,0</t>
  </si>
  <si>
    <t>890411851</t>
  </si>
  <si>
    <t>Bourání šachet z prefabrikovaných skruží strojně obestavěného prostoru do 1,5 m3</t>
  </si>
  <si>
    <t>872248631</t>
  </si>
  <si>
    <t>" kalosvod a vzdušník "</t>
  </si>
  <si>
    <t>PI*(0,98/2)^2*1,0*(2+1)</t>
  </si>
  <si>
    <t>891241811.3</t>
  </si>
  <si>
    <t>Demontáž vystrojení kalosvodu vč. zemní soupravy a příslušných armatur a tvarovek, vč. potřebných zemních prací, likvidace demontovaných zařízení</t>
  </si>
  <si>
    <t>1618290843</t>
  </si>
  <si>
    <t>891241811.5</t>
  </si>
  <si>
    <t>Demontáž vystrojení vzdušníku vč. příslušných armatur a tvarovek vč. potřebnách zemních prací a likvidace demontovaných zařízení</t>
  </si>
  <si>
    <t>1678072848</t>
  </si>
  <si>
    <t>871365811</t>
  </si>
  <si>
    <t>Bourání stávajícího potrubí z PVC nebo PP DN přes 150 do 250</t>
  </si>
  <si>
    <t>-1378723819</t>
  </si>
  <si>
    <t>" bourání stáv. potrubí d-225 "     30,0</t>
  </si>
  <si>
    <t>518369313</t>
  </si>
  <si>
    <t>239294984</t>
  </si>
  <si>
    <t>-996157643</t>
  </si>
  <si>
    <t>4,847*19 'Přepočtené koeficientem množství</t>
  </si>
  <si>
    <t>Poplatek za uložení na skládce (skládkovné) stavebního odpadu</t>
  </si>
  <si>
    <t>1881385206</t>
  </si>
  <si>
    <t>DMm3BET087</t>
  </si>
  <si>
    <t>DOSYPobrub078</t>
  </si>
  <si>
    <t>drenTEXTIL087</t>
  </si>
  <si>
    <t>995,4</t>
  </si>
  <si>
    <t>m2SKRYVKA087</t>
  </si>
  <si>
    <t>1780</t>
  </si>
  <si>
    <t>m3ORNzbytek087</t>
  </si>
  <si>
    <t>507,735</t>
  </si>
  <si>
    <t>m3ORNzpet087</t>
  </si>
  <si>
    <t>26,265</t>
  </si>
  <si>
    <t>NASYPsanace087</t>
  </si>
  <si>
    <t>723,15</t>
  </si>
  <si>
    <t>ODVOZsanZ087</t>
  </si>
  <si>
    <t>ODVOZzem087</t>
  </si>
  <si>
    <t>178,625</t>
  </si>
  <si>
    <t>SO 08.7 - terénní úpravy</t>
  </si>
  <si>
    <t>PresunSTERK087</t>
  </si>
  <si>
    <t>328,705</t>
  </si>
  <si>
    <t>sODKOPsanZ087</t>
  </si>
  <si>
    <t>sODKOPzem087</t>
  </si>
  <si>
    <t>sRYHYzem087</t>
  </si>
  <si>
    <t>108,625</t>
  </si>
  <si>
    <t>svah1TRAVA087</t>
  </si>
  <si>
    <t>svah2TRAVA087</t>
  </si>
  <si>
    <t>39657039</t>
  </si>
  <si>
    <t>" 1/ dle výkr.  D.1.2.6.2 -SITUACE.... D.1.2.6.4 -VZOR.PŘÍČNÉ ŘEZY "</t>
  </si>
  <si>
    <t>" 2/ doplnění dle:   Technická zpráva  D.1.2.6.1   (dále jen TZ) "</t>
  </si>
  <si>
    <t>" 3/ tabulky SOUPIS PRACÍ - SO 08.7 Terénní úpravy:  Číslo pozice .../ text položky... "</t>
  </si>
  <si>
    <t>" 210.1 / Sejmutí ornice v průměrné mocnosti cca 0,3m"      1780,0</t>
  </si>
  <si>
    <t>381966371</t>
  </si>
  <si>
    <t>" 520.1/ Odkopávky v hornině třídy těžit. I   (skup. 1-3 )="</t>
  </si>
  <si>
    <t>423081185</t>
  </si>
  <si>
    <t>" výkr.D.1.2.6.2-SITUACE  + TZ   5. f)  str. 8 Inženýrské sítě -...kopané sondy  (vlastní vytyčení IS = VON)"</t>
  </si>
  <si>
    <t>" pro vozovku  odhad 1ks:  k-ce 0,35m  +0,5m pásmo IS "            0,8*0,8*(0,35+0,5)*1</t>
  </si>
  <si>
    <t>-1996548642</t>
  </si>
  <si>
    <t>"  210.2/ Bourání betonových konstrukcí v úrovni terénu "         1,0</t>
  </si>
  <si>
    <t>132251104</t>
  </si>
  <si>
    <t>Hloubení rýh nezapažených š do 800 mm v hornině třídy těžitelnosti I skupiny 3 objem přes 100 m3 strojně</t>
  </si>
  <si>
    <t>-1197037432</t>
  </si>
  <si>
    <t>" 520.4/ Hloubení rýh š. do 600 mm.... v hor. tř. těžit. I "</t>
  </si>
  <si>
    <t>" zasakovací rýhy  pro drenáž 395mb celkem /dle vzor.řezů  rýha  š. 0,50/ hl. 0,55m  (výkr. D1.2.6.4)"</t>
  </si>
  <si>
    <t>395,0*0,50*0,55</t>
  </si>
  <si>
    <t>-739281125</t>
  </si>
  <si>
    <t>" 514.1/  zpět. humusování svah do 1:2:  100m2 "              0,15*100,0</t>
  </si>
  <si>
    <t>" 514.1/  zpět. humusování svah přes 1:2:  700m2 "           0,15*70,0</t>
  </si>
  <si>
    <t>" rezerva ztratné  3% "                                                                0,03*0,15*(100+70)</t>
  </si>
  <si>
    <t>" rozvoz  z mezideponie:   část skrývky ornice pro zpět.využití v KTÚ "</t>
  </si>
  <si>
    <t>190057150</t>
  </si>
  <si>
    <t>m2SKRYVKA087*0,30</t>
  </si>
  <si>
    <t>-m3ORNzpet087</t>
  </si>
  <si>
    <t>-1863354239</t>
  </si>
  <si>
    <t>m3ORNzbytek087*(20-10)</t>
  </si>
  <si>
    <t>ODVOZzem087*(20-10)</t>
  </si>
  <si>
    <t>-720690124</t>
  </si>
  <si>
    <t>384956799</t>
  </si>
  <si>
    <t>DMm3BET087*(20-10)</t>
  </si>
  <si>
    <t>-1015049369</t>
  </si>
  <si>
    <t>-1810739705</t>
  </si>
  <si>
    <t>-1538998101</t>
  </si>
  <si>
    <t>ODVOZzem087*(1,7+1,8)/2</t>
  </si>
  <si>
    <t>-2112578876</t>
  </si>
  <si>
    <t>DMm3BET087*2,20</t>
  </si>
  <si>
    <t>253519435</t>
  </si>
  <si>
    <t>" 520.2 / Uložení sypaniny s rozprostř.+ zhutn. po vrstvách (mimo aktivní zónu) "</t>
  </si>
  <si>
    <t>" použita vhodná dovezená (nakoupená) zemina  "</t>
  </si>
  <si>
    <t>" vzor. řezy (hutnění vibr. deskou):  dosyp drážky pod krajnice "    72,0</t>
  </si>
  <si>
    <t>-57327380</t>
  </si>
  <si>
    <t>" použita vhodná dovezená (nakoupená) zemina na dosypy pod krajnici "</t>
  </si>
  <si>
    <t>DOSYPobrub078*1,98*1,03</t>
  </si>
  <si>
    <t>634493426</t>
  </si>
  <si>
    <t>-83788785</t>
  </si>
  <si>
    <t>-1066434080</t>
  </si>
  <si>
    <t>" 520.3 /  pláň pod komunik.: vozovky a pojížděné ZP  celkem   1607,0m2</t>
  </si>
  <si>
    <t>" k-ce 1 / MZK  "                             1574,0</t>
  </si>
  <si>
    <t>" k-ce 2/ bet.panely "                    33,0</t>
  </si>
  <si>
    <t>1800421593</t>
  </si>
  <si>
    <t>" 520.9/ Odkopávky v hornině třídy těžit. I  (skup. 1-3) "</t>
  </si>
  <si>
    <t>" odkop pro výměnu podloží (sanaci) v aktivní zóně ZP a komunikací  =723,15m3 "</t>
  </si>
  <si>
    <t>" sanace podloží =1607m2   hl.výměny 0,45m"       1607,0*0,45</t>
  </si>
  <si>
    <t>-184708956</t>
  </si>
  <si>
    <t>-1428948485</t>
  </si>
  <si>
    <t>sODKOPsanZ087*(20-10)</t>
  </si>
  <si>
    <t>675227480</t>
  </si>
  <si>
    <t xml:space="preserve">"  520.10/ výměna podloží  v aktivní zóně ZP a komunikace:  násypem, hut.100% PS:  723,15 m3 "       </t>
  </si>
  <si>
    <t>1607,0*0,45</t>
  </si>
  <si>
    <t>232914102</t>
  </si>
  <si>
    <t>" sanace podloží (aktiv.zony)  723,15 m3:  tonáž  materiálu  "</t>
  </si>
  <si>
    <t>NASYPsanace087*2,30</t>
  </si>
  <si>
    <t>-1433131205</t>
  </si>
  <si>
    <t>ODVOZsanZ087*(1,7+1,8)/2</t>
  </si>
  <si>
    <t>-694458737</t>
  </si>
  <si>
    <t>" zhutnění  parapláně pod výměnu podloží : 1607 m2 "</t>
  </si>
  <si>
    <t>sODKOPsanZ087/0,45</t>
  </si>
  <si>
    <t>181111112</t>
  </si>
  <si>
    <t>Plošná úprava terénu do 500 m2 zemina skupiny 1 až 4 nerovnosti přes 50 do 100 mm ve svahu přes 1:5 do 1:2</t>
  </si>
  <si>
    <t>-1089396568</t>
  </si>
  <si>
    <t>181111113</t>
  </si>
  <si>
    <t>Plošná úprava terénu do 500 m2 zemina skupiny 1 až 4 nerovnosti přes 50 do 100 mm ve svahu přes 1:2 do 1:1</t>
  </si>
  <si>
    <t>1159037432</t>
  </si>
  <si>
    <t>182351123</t>
  </si>
  <si>
    <t>Rozprostření ornice pl přes 100 do 500 m2 ve svahu přes 1:5 tl vrstvy do 200 mm strojně</t>
  </si>
  <si>
    <t>-1118399964</t>
  </si>
  <si>
    <t>" na ohum. použita zemina vytěž.v rámci stavby (=část skrývky ornice) bilance +rozvoz (26,265m3) =odd. 1 Zemní práce"</t>
  </si>
  <si>
    <t>" 514./ Zpětné ohumusov. tl. 150 mm, svah přes 1:2 do 1:1"</t>
  </si>
  <si>
    <t>300474431</t>
  </si>
  <si>
    <t>"  plochy v extravilánu zatříd. celk. 100+70=170m2 / z toho  svah do 1:2 =100m2   "         100,0</t>
  </si>
  <si>
    <t>958792771</t>
  </si>
  <si>
    <t>svah1TRAVA087*0,030*1,03</t>
  </si>
  <si>
    <t>1914776073</t>
  </si>
  <si>
    <t>"  plochy v extravilánu zatříd. celk. 100+70=170m2 / z toho  svah přes  1:2 = 70m2   "       70,0</t>
  </si>
  <si>
    <t>-2119453978</t>
  </si>
  <si>
    <t>svah2TRAVA087*0,030*1,03</t>
  </si>
  <si>
    <t>CS ÚRS 2021 02</t>
  </si>
  <si>
    <t>823170660</t>
  </si>
  <si>
    <t>-485984913</t>
  </si>
  <si>
    <t>-1591895892</t>
  </si>
  <si>
    <t>516714430</t>
  </si>
  <si>
    <t>" 520.5 /zasakovací rýha + trativod z drenáž.trub DN 100,  395mb "</t>
  </si>
  <si>
    <t>" drenáž dle vzor.řezů  rýha  š. 0,50/ hl. 0,55m  (výkr. D1.2.6.4)"</t>
  </si>
  <si>
    <t>" obal rýhy z geotextilie: "    395*(0,50+0,55)*2*1,2</t>
  </si>
  <si>
    <t>1853714615</t>
  </si>
  <si>
    <t>drenTEXTIL087*1,15*1,02</t>
  </si>
  <si>
    <t>817676513</t>
  </si>
  <si>
    <t xml:space="preserve">" 520.5 /zasakovací rýha + trativod z drenáž.trub DN 100/PVC  pod vozovku, 395mb " </t>
  </si>
  <si>
    <t>" drenáž dle vzor.řezů  rýha  š. 0,50/ hl. 0,55m  (výkr. D1.2.6.4)"           395,0</t>
  </si>
  <si>
    <t>mbDRENAZ087</t>
  </si>
  <si>
    <t>1953340653</t>
  </si>
  <si>
    <t xml:space="preserve">" 520.7/ k-ce K2:  beton.panely  / kryt z panelů  tl.150mm do lože písek tl.50mm "   </t>
  </si>
  <si>
    <t>" příjezdová komunikace "     33,0*(50-40)/10</t>
  </si>
  <si>
    <t>2137534667</t>
  </si>
  <si>
    <t>" 520.7/ k-ce 2:  beton.panely / podklad ŠDb 0/63 min. tl.150mm"    33,0</t>
  </si>
  <si>
    <t>485723191</t>
  </si>
  <si>
    <t>" 520.6/ k-ce 1:  nezpevn.vozovka MZK / podklad ŠDb 0/63 min. tl.200mm "     1574,0</t>
  </si>
  <si>
    <t>564962111</t>
  </si>
  <si>
    <t>Podklad z mechanicky zpevněného kameniva MZK tl 200 mm</t>
  </si>
  <si>
    <t>-1002787377</t>
  </si>
  <si>
    <t xml:space="preserve">" 520.6/ k-ce 1:  nezpevn. (nestmelená ) vozovka MZK / kryt MZK 0/32    tl.150mm "   </t>
  </si>
  <si>
    <t>1315,0</t>
  </si>
  <si>
    <t>K1vozovMZK087</t>
  </si>
  <si>
    <t>1414613543</t>
  </si>
  <si>
    <t>" 520.8/ k-ce krajnice ze ŠD 0/32,  tl. 150mm "         370,0</t>
  </si>
  <si>
    <t>584121109</t>
  </si>
  <si>
    <t>Osazení silničních dílců z ŽB do lože z kameniva těženého tl 40 mm plochy do 50 m2</t>
  </si>
  <si>
    <t>-872779243</t>
  </si>
  <si>
    <t xml:space="preserve">" 520.7/ k-ce 2:  beton.panely  / kryt z panelů  tl.150mm do lože písek tl.50mm (zbytek ŠP odd.4)"   </t>
  </si>
  <si>
    <t>" příjezdová komunikace "     33,0</t>
  </si>
  <si>
    <t>K2panely087</t>
  </si>
  <si>
    <t>-1555998466</t>
  </si>
  <si>
    <t xml:space="preserve">" 520.7/ k-ce 2:  beton.panely  / kryt z panelů  tl.150mm:  33m2 "   </t>
  </si>
  <si>
    <t>33,0/(1,2*3,0)</t>
  </si>
  <si>
    <t>10-9,167</t>
  </si>
  <si>
    <t>-2020266463</t>
  </si>
  <si>
    <t>" odd. 2/ štěrky do rýhy drenáže 395mb  "       395*0,509</t>
  </si>
  <si>
    <t>" odd. 5/ krajnice ŠD  370m2  "                             370*0,345</t>
  </si>
  <si>
    <t>-742718479</t>
  </si>
  <si>
    <t>" Přesun hmot celkem "                345,166</t>
  </si>
  <si>
    <t>-PresunSTERK087</t>
  </si>
  <si>
    <t>281,4</t>
  </si>
  <si>
    <t>28,14</t>
  </si>
  <si>
    <t>LT200</t>
  </si>
  <si>
    <t>268</t>
  </si>
  <si>
    <t>136,140443342938</t>
  </si>
  <si>
    <t>2,1</t>
  </si>
  <si>
    <t>422,1</t>
  </si>
  <si>
    <t>SO 09 - ZÁSOBOVACÍ ŘAD VRANOVICE</t>
  </si>
  <si>
    <t>341,966625</t>
  </si>
  <si>
    <t>430,670625</t>
  </si>
  <si>
    <t>SO 09.1 - zásobovací řad Vranovice</t>
  </si>
  <si>
    <t>4,284</t>
  </si>
  <si>
    <t>185,852625</t>
  </si>
  <si>
    <t>1,05*268,0</t>
  </si>
  <si>
    <t>119001401</t>
  </si>
  <si>
    <t>Dočasné zajištění potrubí ocelového nebo litinového DN do 200 mm</t>
  </si>
  <si>
    <t>"  stáv. vodovod "     1,05*2</t>
  </si>
  <si>
    <t>POTRUBI1*1,2*1,7</t>
  </si>
  <si>
    <t>2*1,05*(1,23+0,64)/2</t>
  </si>
  <si>
    <t>2*1,05*(0,64+0,51)/2</t>
  </si>
  <si>
    <t>1*1,05*(0,51+0,45)/2</t>
  </si>
  <si>
    <t>1*1,05*(0,45+0,35)/2</t>
  </si>
  <si>
    <t>6*1,05*(0,35+1,6)/2</t>
  </si>
  <si>
    <t>5,5*1,05*(1,6+1,55)/2</t>
  </si>
  <si>
    <t>4,5*1,05*(1,55+1,56)/2</t>
  </si>
  <si>
    <t>2,5*1,05*(1,56+1,55)/2</t>
  </si>
  <si>
    <t>20,5*1,05*(1,55+1,55)/2</t>
  </si>
  <si>
    <t>15*1,05*(1,55+1,55)/2</t>
  </si>
  <si>
    <t>10*1,05*(1,55+1,55)/2</t>
  </si>
  <si>
    <t>11*1,05*(1,55+1,55)/2</t>
  </si>
  <si>
    <t>9*1,05*(1,55+1,48)/2</t>
  </si>
  <si>
    <t>9*1,05*(1,48+1,52)/2</t>
  </si>
  <si>
    <t>2,5*1,05*(1,52+1,51)/2</t>
  </si>
  <si>
    <t>1,5*1,05*(1,51+1,54)/2</t>
  </si>
  <si>
    <t>5*1,05*(1,54+1,55)/2</t>
  </si>
  <si>
    <t>2*1,05*(1,55+1,54)/2</t>
  </si>
  <si>
    <t>6,5*1,05*(1,54+1,53)/2</t>
  </si>
  <si>
    <t>8,5*1,05*(1,53+1,54)/2</t>
  </si>
  <si>
    <t>16*1,05*(1,54+1,57)/2</t>
  </si>
  <si>
    <t>19*1,05*(1,57+1,59)/2</t>
  </si>
  <si>
    <t>10*1,05*(1,59+1,59)/2</t>
  </si>
  <si>
    <t>10*1,05*(1,59+1,6)/2</t>
  </si>
  <si>
    <t>20*1,05*(1,6+1,61)/2</t>
  </si>
  <si>
    <t>10*1,05*(1,61+1,6)/2</t>
  </si>
  <si>
    <t>10*1,05*(1,6+1,59)/2</t>
  </si>
  <si>
    <t>10*1,05*(1,59+1,58)/2</t>
  </si>
  <si>
    <t>31*1,05*(1,58+1,55)/2</t>
  </si>
  <si>
    <t>7*1,05*(1,55+1,6)/2</t>
  </si>
  <si>
    <t>" vodovod "     VYKOPvod</t>
  </si>
  <si>
    <t>2*VYKOPvod/1,05</t>
  </si>
  <si>
    <t>402212205</t>
  </si>
  <si>
    <t>1233854598</t>
  </si>
  <si>
    <t>1285127318</t>
  </si>
  <si>
    <t>1768508802</t>
  </si>
  <si>
    <t>28,14*10 'Přepočtené koeficientem množství</t>
  </si>
  <si>
    <t>2003936240</t>
  </si>
  <si>
    <t>-184750997</t>
  </si>
  <si>
    <t>34,6250625*10 'Přepočtené koeficientem množství</t>
  </si>
  <si>
    <t>-25712102</t>
  </si>
  <si>
    <t>-1,05*(0,1+0,22+0,3)*LT200</t>
  </si>
  <si>
    <t>355999260</t>
  </si>
  <si>
    <t>-1327800903</t>
  </si>
  <si>
    <t>1,05*(0,22+0,3)*LT200</t>
  </si>
  <si>
    <t>-PI*(0,22/2)^2*LT200</t>
  </si>
  <si>
    <t>" zapravení nad rýhou vč. sanace trávníku vedle rýhy "    ORNICE*1,5</t>
  </si>
  <si>
    <t>" orient.sloupek "     1</t>
  </si>
  <si>
    <t>" vodovod "     0,1*1,05*LT200</t>
  </si>
  <si>
    <t>851351131.1</t>
  </si>
  <si>
    <t>Montáž potrubí z trub litinových hrdlových s integrovaným těsněním otevřený výkop DN 200 zámkový spoj</t>
  </si>
  <si>
    <t>" zámkov spoj "     268,0</t>
  </si>
  <si>
    <t>55251008.3</t>
  </si>
  <si>
    <t>trouba vodovodní litinová hrdlová Zn+Al 400g/m2+modrý epoxid DN 200 vnitřní cement. vystýlka vč. zámkový spoj</t>
  </si>
  <si>
    <t>268*1,01 'Přepočtené koeficientem množství</t>
  </si>
  <si>
    <t>162570627</t>
  </si>
  <si>
    <t>" potrubí celkem "     LT200</t>
  </si>
  <si>
    <t>-6,0</t>
  </si>
  <si>
    <t>" SEK "    3</t>
  </si>
  <si>
    <t>857351131</t>
  </si>
  <si>
    <t>Montáž litinových tvarovek jednoosých hrdlových otevřený výkop s integrovaným těsněním DN 200</t>
  </si>
  <si>
    <t>55253908.1</t>
  </si>
  <si>
    <t>koleno hrdlové z tvárné litiny MMK-kus DN 200-11,25°</t>
  </si>
  <si>
    <t>1932194387</t>
  </si>
  <si>
    <t>55253920.1</t>
  </si>
  <si>
    <t>koleno hrdlové z tvárné litiny MMK-kus DN 200-22,5°</t>
  </si>
  <si>
    <t>-932015940</t>
  </si>
  <si>
    <t>55253932.1</t>
  </si>
  <si>
    <t>koleno hrdlové z tvárné litiny MMK-kus DN 200-30°</t>
  </si>
  <si>
    <t>1087861149</t>
  </si>
  <si>
    <t>55253944.1</t>
  </si>
  <si>
    <t>koleno hrdlové z tvárné litiny MMK-kus DN 200-45°</t>
  </si>
  <si>
    <t>428460929</t>
  </si>
  <si>
    <t>-2105125124</t>
  </si>
  <si>
    <t>12*1,02 'Přepočtené koeficientem množství</t>
  </si>
  <si>
    <t>892351111</t>
  </si>
  <si>
    <t>Tlaková zkouška vodou potrubí DN 150 nebo 200</t>
  </si>
  <si>
    <t>892353122</t>
  </si>
  <si>
    <t>Proplach a dezinfekce vodovodního potrubí DN 150 nebo 200</t>
  </si>
  <si>
    <t>1161583441</t>
  </si>
  <si>
    <t>SO 09.2 - rušení stávajících objektů</t>
  </si>
  <si>
    <t>" zaplnění stáv. potrubí DN200 "     PI*(0,2/2)^2*(290,0-20,0)</t>
  </si>
  <si>
    <t>890351859.1</t>
  </si>
  <si>
    <t>Bourání stáv. armaturní šachty 3,5 x 3,0 m odbourání část suti použít na zásyp šachty část odvezenavč. poklopu</t>
  </si>
  <si>
    <t>-94226875</t>
  </si>
  <si>
    <t>891241892.3</t>
  </si>
  <si>
    <t>Demontáž vystrojení armaturní šachty vč. všech armatur, tvarovek, potrubí, likvidace všecho demontov. matriálu</t>
  </si>
  <si>
    <t>850361811</t>
  </si>
  <si>
    <t>Bourání stávajícího potrubí z trub litinových DN přes 150 do 250</t>
  </si>
  <si>
    <t>" bourání stáv. potrubí DN200 "     20,0</t>
  </si>
  <si>
    <t>15,957*19 'Přepočtené koeficientem množství</t>
  </si>
  <si>
    <t>26,8</t>
  </si>
  <si>
    <t>LT150</t>
  </si>
  <si>
    <t>117,891540280562</t>
  </si>
  <si>
    <t>402</t>
  </si>
  <si>
    <t>SO 10 - ZÁSOBOVACÍ ŘAD POUZDŘANY</t>
  </si>
  <si>
    <t>325,19</t>
  </si>
  <si>
    <t>407,63</t>
  </si>
  <si>
    <t>SO 10.1 - zásobovací řad Pouzdřany</t>
  </si>
  <si>
    <t>2,04</t>
  </si>
  <si>
    <t>190,55</t>
  </si>
  <si>
    <t>1,0*268,0</t>
  </si>
  <si>
    <t>"  stáv. vodovod "     1,0</t>
  </si>
  <si>
    <t>2*1*(1,2+1,22)/2</t>
  </si>
  <si>
    <t>3*1*(1,22+0,64)/2</t>
  </si>
  <si>
    <t>0,5*1*(0,64+0,58)/2</t>
  </si>
  <si>
    <t>0,5*1*(0,58+0,52)/2</t>
  </si>
  <si>
    <t>6*1*(0,52+1,55)/2</t>
  </si>
  <si>
    <t>5,5*1*(1,55+1,55)/2</t>
  </si>
  <si>
    <t>4,5*1*(1,55+1,56)/2</t>
  </si>
  <si>
    <t>2,5*1*(1,56+1,55)/2</t>
  </si>
  <si>
    <t>15,5*1*(1,55+1,55)/2</t>
  </si>
  <si>
    <t>10*1*(1,55+1,55)/2</t>
  </si>
  <si>
    <t>21*1*(1,55+1,55)/2</t>
  </si>
  <si>
    <t>9*1*(1,55+1,51)/2</t>
  </si>
  <si>
    <t>5,5*1*(1,51+1,45)/2</t>
  </si>
  <si>
    <t>3*1*(1,45+1,54)/2</t>
  </si>
  <si>
    <t>1,5*1*(1,54+1,58)/2</t>
  </si>
  <si>
    <t>3*1*(1,58+1,49)/2</t>
  </si>
  <si>
    <t>5,5*1*(1,49+1,59)/2</t>
  </si>
  <si>
    <t>1,5*1*(1,59+1,55)/2</t>
  </si>
  <si>
    <t>6,5*1*(1,55+1,55)/2</t>
  </si>
  <si>
    <t>8,5*1*(1,55+1,55)/2</t>
  </si>
  <si>
    <t>16*1*(1,55+1,55)/2</t>
  </si>
  <si>
    <t>19*1*(1,55+1,55)/2</t>
  </si>
  <si>
    <t>20*1*(1,55+1,55)/2</t>
  </si>
  <si>
    <t>1*1*(1,55+1,4)/2</t>
  </si>
  <si>
    <t>5*1*(1,4+1,56)/2</t>
  </si>
  <si>
    <t>1*1*(1,56+1,55)/2</t>
  </si>
  <si>
    <t>2*VYKOPvod/1,0</t>
  </si>
  <si>
    <t>1513540428</t>
  </si>
  <si>
    <t>-1827599774</t>
  </si>
  <si>
    <t>-1196375219</t>
  </si>
  <si>
    <t>-854193989</t>
  </si>
  <si>
    <t>26,8*10 'Přepočtené koeficientem množství</t>
  </si>
  <si>
    <t>1401127508</t>
  </si>
  <si>
    <t>1171568807</t>
  </si>
  <si>
    <t>32,723*10 'Přepočtené koeficientem množství</t>
  </si>
  <si>
    <t>-2093660120</t>
  </si>
  <si>
    <t>-1,0*(0,1+0,16+0,3)*LT150</t>
  </si>
  <si>
    <t>-1651323114</t>
  </si>
  <si>
    <t>-739068355</t>
  </si>
  <si>
    <t>1,0*(0,16+0,3)*LT150</t>
  </si>
  <si>
    <t>-PI*(0,16/2)^2*LT150</t>
  </si>
  <si>
    <t>" vodovod "     0,1*1,0*LT150</t>
  </si>
  <si>
    <t>851311131</t>
  </si>
  <si>
    <t>Montáž potrubí z trub litinových hrdlových s integrovaným těsněním otevřený výkop DN 150</t>
  </si>
  <si>
    <t>55251007</t>
  </si>
  <si>
    <t>trouba vodovodní litinová hrdlová Zn+Al (85/15) 400g/m2+modrý epoxid dl 6m DN 150</t>
  </si>
  <si>
    <t>" potrubí celkem "     LT150</t>
  </si>
  <si>
    <t>721140927</t>
  </si>
  <si>
    <t>Potrubí litinové odpadní krácení trub DN 150</t>
  </si>
  <si>
    <t>857311131.1</t>
  </si>
  <si>
    <t>Montáž litinových tvarovek jednoosých - spojka jištěná proti posunu hrdlo-hrdlo otevřený výkop DN 150</t>
  </si>
  <si>
    <t>1924979206</t>
  </si>
  <si>
    <t>797415000016</t>
  </si>
  <si>
    <t>multitoleranční spojka s jištěním proti posunu DN 150 hrdlo-hrdlo vč.těsnění</t>
  </si>
  <si>
    <t>857311131</t>
  </si>
  <si>
    <t>Montáž litinových tvarovek jednoosých hrdlových otevřený výkop s integrovaným těsněním DN 150</t>
  </si>
  <si>
    <t>55253907.1</t>
  </si>
  <si>
    <t>koleno hrdlové z tvárné litiny MMK-kus DN 150-11,25°</t>
  </si>
  <si>
    <t>-531391058</t>
  </si>
  <si>
    <t>55253919.1</t>
  </si>
  <si>
    <t>koleno hrdlové z tvárné litiny MMK-kus DN 150-22,5°</t>
  </si>
  <si>
    <t>-241169785</t>
  </si>
  <si>
    <t>55253931.1</t>
  </si>
  <si>
    <t>koleno hrdlové z tvárné litiny MMK-kus DN 150-30°</t>
  </si>
  <si>
    <t>-64942382</t>
  </si>
  <si>
    <t>55253943.1</t>
  </si>
  <si>
    <t>koleno hrdlové z tvárné litiny MMK-kus DN 150-45°</t>
  </si>
  <si>
    <t>1706209360</t>
  </si>
  <si>
    <t>55251462.1</t>
  </si>
  <si>
    <t>kroužek zámkový DN 150</t>
  </si>
  <si>
    <t>52502340</t>
  </si>
  <si>
    <t>14*1,02 'Přepočtené koeficientem množství</t>
  </si>
  <si>
    <t>SO 10.2 - rušení stávajících objektů</t>
  </si>
  <si>
    <t>" zaplnění stáv. potrubí DN150 "     PI*(0,15/2)^2*(290,0-20,0)</t>
  </si>
  <si>
    <t>890351860.1</t>
  </si>
  <si>
    <t>Bourání stáv. armaturní šachty 2,5 x 250 m odbourání část suti použít na zásyp šachty část odvezenavč. poklopu</t>
  </si>
  <si>
    <t>253918374</t>
  </si>
  <si>
    <t>891241810.3</t>
  </si>
  <si>
    <t>850311811</t>
  </si>
  <si>
    <t>Bourání stávajícího potrubí z trub litinových DN 150</t>
  </si>
  <si>
    <t>" bourání stáv. potrubí DN150 "     20,0</t>
  </si>
  <si>
    <t>9,115*19 'Přepočtené koeficientem množství</t>
  </si>
  <si>
    <t>23,2</t>
  </si>
  <si>
    <t>2,32</t>
  </si>
  <si>
    <t>8,94621239802368</t>
  </si>
  <si>
    <t>PE90</t>
  </si>
  <si>
    <t>1,5</t>
  </si>
  <si>
    <t>34,8</t>
  </si>
  <si>
    <t>SO 11 - PROPOJENÍ ROZVODNÉ SÍTĚ POUZDŘANY</t>
  </si>
  <si>
    <t>25,15</t>
  </si>
  <si>
    <t>34,36</t>
  </si>
  <si>
    <t>SO 11.1 - potrubí rozvodné sítě</t>
  </si>
  <si>
    <t>2,25</t>
  </si>
  <si>
    <t>17,192</t>
  </si>
  <si>
    <t>" šachty - MJ na lomech a armatůrách "</t>
  </si>
  <si>
    <t>1,5*2,0*7</t>
  </si>
  <si>
    <t>" propoj "</t>
  </si>
  <si>
    <t>1,1*2,0</t>
  </si>
  <si>
    <t>"  stáv. vodovod "    1,5</t>
  </si>
  <si>
    <t>POTRUBI1*1,0*1,5</t>
  </si>
  <si>
    <t>133212811</t>
  </si>
  <si>
    <t>Hloubení nezapažených šachet v hornině třídy těžitelnosti I skupiny 3 plocha výkopu do 4 m2 ručně</t>
  </si>
  <si>
    <t>133312811</t>
  </si>
  <si>
    <t>Hloubení nezapažených šachet v hornině třídy těžitelnosti II skupiny 4 plocha výkopu do 4 m2 ručně</t>
  </si>
  <si>
    <t>-1091874946</t>
  </si>
  <si>
    <t>133251031</t>
  </si>
  <si>
    <t>Hloubení šachet v hornině třídy těžitelnosti I skupiny 3 objemu do 15 m3 při překopech inženýrských sítí strojně</t>
  </si>
  <si>
    <t>1,5*2,0*(1,6+1,62+1,43+1,34+1,36+1,43+1,5)</t>
  </si>
  <si>
    <t>1,1*2,0*1,6</t>
  </si>
  <si>
    <t>133351031</t>
  </si>
  <si>
    <t>Hloubení šachet v hornině třídy těžitelnosti II skupiny 4 objemu do 15 m3 při překopech inženýrských sítí strojně</t>
  </si>
  <si>
    <t>-1246407774</t>
  </si>
  <si>
    <t>151102201</t>
  </si>
  <si>
    <t>Zřízení příložného pažení stěn do 30 m2 výkopu hl do 4 m pro překopy inženýrských sítí</t>
  </si>
  <si>
    <t>2*(1,5+2,0)*(1,6+1,62+1,43+1,34+1,36+1,43+1,5)</t>
  </si>
  <si>
    <t>2*(1,1+2,0)*1,6</t>
  </si>
  <si>
    <t>PAZENI</t>
  </si>
  <si>
    <t>151102211</t>
  </si>
  <si>
    <t>Odstranění příložného pažení stěn do 30 m2 hl do 4 m při překopech inženýrských sítí</t>
  </si>
  <si>
    <t>-559654969</t>
  </si>
  <si>
    <t>151102301</t>
  </si>
  <si>
    <t>Zřízení rozepření stěn do 30 m3 při pažení příložném hl do 4 m při překopech inženýrských sítí</t>
  </si>
  <si>
    <t>-504308706</t>
  </si>
  <si>
    <t>151102311</t>
  </si>
  <si>
    <t>Odstranění rozepření stěn do 30 m3 při pažení příložném hl do 4 m při překopech inženýrských sítí</t>
  </si>
  <si>
    <t>-813591090</t>
  </si>
  <si>
    <t>141721211.1</t>
  </si>
  <si>
    <t>Bezvýkopová technologie trub PE100 RC d90 mm, vč. vtažení potrubí, bez dodávky vtahovaného potrubí</t>
  </si>
  <si>
    <t>-1761659398</t>
  </si>
  <si>
    <t>" délka potrubí s odečtem v MJ "</t>
  </si>
  <si>
    <t>PE90-2,0*7</t>
  </si>
  <si>
    <t>1784667854</t>
  </si>
  <si>
    <t>-994965300</t>
  </si>
  <si>
    <t>1473960641</t>
  </si>
  <si>
    <t>-411851793</t>
  </si>
  <si>
    <t>2,32*10 'Přepočtené koeficientem množství</t>
  </si>
  <si>
    <t>1975820908</t>
  </si>
  <si>
    <t>-736841353</t>
  </si>
  <si>
    <t>2,74*10 'Přepočtené koeficientem množství</t>
  </si>
  <si>
    <t>-1826324281</t>
  </si>
  <si>
    <t>-1,5*2,0*7*(0,1+0,09+0,3)</t>
  </si>
  <si>
    <t>-1,1*2,0*(0,1+0,09+0,3)</t>
  </si>
  <si>
    <t>1051012019</t>
  </si>
  <si>
    <t>-1930339737</t>
  </si>
  <si>
    <t>1,5*2,0*7*(0,09+0,3)</t>
  </si>
  <si>
    <t>1,1*2,0*(0,09+0,3)</t>
  </si>
  <si>
    <t>-PI*(0,09/2)^2*2,0*8</t>
  </si>
  <si>
    <t>1586650222</t>
  </si>
  <si>
    <t>1013371378</t>
  </si>
  <si>
    <t>1,5*2,0*0,1*7</t>
  </si>
  <si>
    <t>1,1*2,0*0,1</t>
  </si>
  <si>
    <t>152796992</t>
  </si>
  <si>
    <t>992368445</t>
  </si>
  <si>
    <t>871241211</t>
  </si>
  <si>
    <t>Montáž potrubí z PE100 SDR 11 otevřený výkop svařovaných elektrotvarovkou D 90 x 8,2 mm</t>
  </si>
  <si>
    <t>-1679424622</t>
  </si>
  <si>
    <t>" vodovod "     102,0</t>
  </si>
  <si>
    <t>" propoj "     2,0</t>
  </si>
  <si>
    <t>28613556.1</t>
  </si>
  <si>
    <t>potrubí tlakové z polyethylenu PE100 RC SDR11 90x8,2 materiál odolný proti šíření prasklin vč. elektrospojek</t>
  </si>
  <si>
    <t>-931077860</t>
  </si>
  <si>
    <t>PE90*1,015</t>
  </si>
  <si>
    <t>877241101</t>
  </si>
  <si>
    <t>Montáž elektrospojek na vodovodním potrubí z PE trub d 90</t>
  </si>
  <si>
    <t>-1081663871</t>
  </si>
  <si>
    <t>WVN.FFD91013W</t>
  </si>
  <si>
    <t>Oblouk 11° PE100 RC SDR11 90</t>
  </si>
  <si>
    <t>-1860120438</t>
  </si>
  <si>
    <t>WVN.FFD51013</t>
  </si>
  <si>
    <t>Oblouk 45° PE100 RC SDR11 90</t>
  </si>
  <si>
    <t>735854730</t>
  </si>
  <si>
    <t>WVN.FF485710</t>
  </si>
  <si>
    <t>Elektrospojka PE100 SDR11 90</t>
  </si>
  <si>
    <t>909861326</t>
  </si>
  <si>
    <t>877241110</t>
  </si>
  <si>
    <t>Montáž elektrokolen 45° na vodovodním potrubí z PE trub d 90</t>
  </si>
  <si>
    <t>-828149107</t>
  </si>
  <si>
    <t>28614948</t>
  </si>
  <si>
    <t>elektrokoleno 45° PE 100 PN16 D 90mm</t>
  </si>
  <si>
    <t>358075738</t>
  </si>
  <si>
    <t>877321101</t>
  </si>
  <si>
    <t>Montáž elektrospojek na vodovodním potrubí z PE trub d 160</t>
  </si>
  <si>
    <t>-1268842274</t>
  </si>
  <si>
    <t>WVN.FF901088W</t>
  </si>
  <si>
    <t>Redukce PE100 SDR11 160/90</t>
  </si>
  <si>
    <t>1021907547</t>
  </si>
  <si>
    <t>WVN.FF485717W</t>
  </si>
  <si>
    <t>Elektrospojka PE100 SDR11 160</t>
  </si>
  <si>
    <t>-167910446</t>
  </si>
  <si>
    <t>877351102</t>
  </si>
  <si>
    <t>Montáž elektrospojek na vodovodním potrubí z PE trub d 225</t>
  </si>
  <si>
    <t>1823978635</t>
  </si>
  <si>
    <t>WVN.FF485311W</t>
  </si>
  <si>
    <t>Redukce PE100 SDR11 225/160</t>
  </si>
  <si>
    <t>163611839</t>
  </si>
  <si>
    <t>-481383851</t>
  </si>
  <si>
    <t>28615981</t>
  </si>
  <si>
    <t>elektrospojka SDR11 PE 100 PN16 D 225mm</t>
  </si>
  <si>
    <t>-1810250897</t>
  </si>
  <si>
    <t>877241201.1</t>
  </si>
  <si>
    <t>Montáž PE lemový nákružek a točivá příruba DN 80</t>
  </si>
  <si>
    <t>-943794393</t>
  </si>
  <si>
    <t>28653135</t>
  </si>
  <si>
    <t>nákružek lemový PE 100 SDR11 90mm</t>
  </si>
  <si>
    <t>-170324168</t>
  </si>
  <si>
    <t>28654368</t>
  </si>
  <si>
    <t>příruba volná k lemovému nákružku z polypropylénu 90</t>
  </si>
  <si>
    <t>1002120975</t>
  </si>
  <si>
    <t>857241131.1</t>
  </si>
  <si>
    <t>Montáž litinových tvarovek jednoosých - spojka jištěná proti posunu hrdlo-hrdlo otevřený výkop DN 80</t>
  </si>
  <si>
    <t>-139989138</t>
  </si>
  <si>
    <t>799408000016</t>
  </si>
  <si>
    <t>multitoleranční spojka s jištěním proti posunu DN 80 hrdlo-příruba</t>
  </si>
  <si>
    <t>-204417404</t>
  </si>
  <si>
    <t>54821504</t>
  </si>
  <si>
    <t>-1958458508</t>
  </si>
  <si>
    <t>799420000010</t>
  </si>
  <si>
    <t>multitoleranční spojka s jištěním proti posunu DN 200 hrdlo-příruba</t>
  </si>
  <si>
    <t>-1190376850</t>
  </si>
  <si>
    <t>857244122.1</t>
  </si>
  <si>
    <t>Montáž litinových tvarovek odbočných přírubových otevřený výkop DN 80 spojovací materiál nerez</t>
  </si>
  <si>
    <t>665815330</t>
  </si>
  <si>
    <t>55253510</t>
  </si>
  <si>
    <t>tvarovka přírubová litinová vodovodní s přírubovou odbočkou PN10/40 T-kus DN 80/80</t>
  </si>
  <si>
    <t>1075249548</t>
  </si>
  <si>
    <t>857352122.1</t>
  </si>
  <si>
    <t>Montáž litinových tvarovek jednoosých přírubových otevřený výkop DN 200 spojovací materiál nerez</t>
  </si>
  <si>
    <t>1817557647</t>
  </si>
  <si>
    <t>55253619</t>
  </si>
  <si>
    <t>přechod přírubový,práškový epoxid tl 250µm FFR-kus litinový dl 300mm DN 200/80</t>
  </si>
  <si>
    <t>-165359420</t>
  </si>
  <si>
    <t>-1295108976</t>
  </si>
  <si>
    <t>-1244535693</t>
  </si>
  <si>
    <t>-933197783</t>
  </si>
  <si>
    <t>-113274511</t>
  </si>
  <si>
    <t>-122705079</t>
  </si>
  <si>
    <t>-1767219875</t>
  </si>
  <si>
    <t>-1496708096</t>
  </si>
  <si>
    <t>469928377</t>
  </si>
  <si>
    <t>-956261404</t>
  </si>
  <si>
    <t>-1620460847</t>
  </si>
  <si>
    <t>266522458</t>
  </si>
  <si>
    <t>2044411377</t>
  </si>
  <si>
    <t>-250757574</t>
  </si>
  <si>
    <t>935356235</t>
  </si>
  <si>
    <t>892241111</t>
  </si>
  <si>
    <t>Tlaková zkouška vodou potrubí DN do 80</t>
  </si>
  <si>
    <t>-1010165935</t>
  </si>
  <si>
    <t>892273122</t>
  </si>
  <si>
    <t>Proplach a dezinfekce vodovodního potrubí DN od 80 do 125</t>
  </si>
  <si>
    <t>-1577639920</t>
  </si>
  <si>
    <t>899721111.1</t>
  </si>
  <si>
    <t>Signalizační vodič na potrubí vč. plastových pásků pro uchycení 2x Cu 4mm2</t>
  </si>
  <si>
    <t>2140171956</t>
  </si>
  <si>
    <t>899722113.1</t>
  </si>
  <si>
    <t>Krytí potrubí z plastů výstražnou fólií z PVC modrá</t>
  </si>
  <si>
    <t>-976571689</t>
  </si>
  <si>
    <t>2,0*7</t>
  </si>
  <si>
    <t>2138771267</t>
  </si>
  <si>
    <t>2+4</t>
  </si>
  <si>
    <t>SO 11.2 - rušení stávajících objektů</t>
  </si>
  <si>
    <t>" zaplnění stáv. potrubí DN80 "     PI*(0,08/2)^2*(65,0-5,0)</t>
  </si>
  <si>
    <t>" skruž "</t>
  </si>
  <si>
    <t>PI*(01,24/2)^2*1,0</t>
  </si>
  <si>
    <t>891241811.1</t>
  </si>
  <si>
    <t>Demontáž vodovodních šoupátek otevřený výkop DN 80 vč, poklopu zemní soupravy</t>
  </si>
  <si>
    <t>1666500701</t>
  </si>
  <si>
    <t>8503118108</t>
  </si>
  <si>
    <t>Bourání stávajícího potrubí z trub litinových DN 80</t>
  </si>
  <si>
    <t>" bourání stáv. potrubí DN80 "     5</t>
  </si>
  <si>
    <t>2,429*19 'Přepočtené koeficientem množství</t>
  </si>
  <si>
    <t>13,57</t>
  </si>
  <si>
    <t>74,2596263339522</t>
  </si>
  <si>
    <t>PAZ2</t>
  </si>
  <si>
    <t>6,302</t>
  </si>
  <si>
    <t>SO 12 - PŘÍVODNÍ ŘAD IVAŇ - POUZDŘANY</t>
  </si>
  <si>
    <t>304,494</t>
  </si>
  <si>
    <t>SO 12.2 - propojovací potrubí</t>
  </si>
  <si>
    <t>341,619</t>
  </si>
  <si>
    <t>1,725</t>
  </si>
  <si>
    <t>227,749</t>
  </si>
  <si>
    <t>1,0*118,</t>
  </si>
  <si>
    <t>"  stáv. vodovod a plyn "     1,15*1</t>
  </si>
  <si>
    <t>2*1,15*(2,28+1,73)/2</t>
  </si>
  <si>
    <t>4*1,15*(1,73+1,01)/2</t>
  </si>
  <si>
    <t>0*1,15*(1,01+1,01)/2</t>
  </si>
  <si>
    <t>6*1,15*(1,01+2,68)/2</t>
  </si>
  <si>
    <t>5,5*1,15*(2,68+2,7)/2</t>
  </si>
  <si>
    <t>4,5*1,15*(2,7+2,4)/2</t>
  </si>
  <si>
    <t>2,5*1,15*(2,4+2,86)/2</t>
  </si>
  <si>
    <t>5*1,15*(2,86+2,53)/2</t>
  </si>
  <si>
    <t>4*1,15*(2,53+2,45)/2</t>
  </si>
  <si>
    <t>3,5*1,15*(2,45+2,39)/2</t>
  </si>
  <si>
    <t>7*1,15*(2,39+2,6)/2</t>
  </si>
  <si>
    <t>9,5*1,15*(2,6+2,29)/2</t>
  </si>
  <si>
    <t>3*1,15*(2,29+2,36)/2</t>
  </si>
  <si>
    <t>4*1,15*(2,36+2,6)/2</t>
  </si>
  <si>
    <t>8*1,15*(2,6+2,56)/2</t>
  </si>
  <si>
    <t>12,5*1,15*(2,56+2,59)/2</t>
  </si>
  <si>
    <t>9*1,15*(2,59+2,49)/2</t>
  </si>
  <si>
    <t>2*1,15*(2,49+2,62)/2</t>
  </si>
  <si>
    <t>2*1,15*(2,62+2,76)/2</t>
  </si>
  <si>
    <t>3*1,15*(2,76+2,8)/2</t>
  </si>
  <si>
    <t>7*1,15*(2,8+2,77)/2</t>
  </si>
  <si>
    <t>8*1,15*(2,77+2,94)/2</t>
  </si>
  <si>
    <t>3*1,15*(2,94+2,9)/2</t>
  </si>
  <si>
    <t>3*1,15*(2,9+2,8)/2</t>
  </si>
  <si>
    <t>1893347535</t>
  </si>
  <si>
    <t>" odpočet pažení do 2m "</t>
  </si>
  <si>
    <t>-PAZ2</t>
  </si>
  <si>
    <t>1808134415</t>
  </si>
  <si>
    <t>662100036</t>
  </si>
  <si>
    <t>-1305666240</t>
  </si>
  <si>
    <t>342937134</t>
  </si>
  <si>
    <t>2018113520</t>
  </si>
  <si>
    <t>11,8*10 'Přepočtené koeficientem množství</t>
  </si>
  <si>
    <t>-1070849657</t>
  </si>
  <si>
    <t>493795867</t>
  </si>
  <si>
    <t>30,6219*10 'Přepočtené koeficientem množství</t>
  </si>
  <si>
    <t>1906374417</t>
  </si>
  <si>
    <t>-1,0*(0,1+0,315+0,3)*PE300</t>
  </si>
  <si>
    <t>-1975207192</t>
  </si>
  <si>
    <t>-1674125382</t>
  </si>
  <si>
    <t>" vodovod "     0,1*1,15*PE300</t>
  </si>
  <si>
    <t>" vodovod "     118,0</t>
  </si>
  <si>
    <t>28613585</t>
  </si>
  <si>
    <t>potrubí dvouvrstvé PE100 RC SDR17 315x18,7 dl 12m</t>
  </si>
  <si>
    <t>PE300*1,015</t>
  </si>
  <si>
    <t>363032108</t>
  </si>
  <si>
    <t>10*1,02 'Přepočtené koeficientem množství</t>
  </si>
  <si>
    <t>PE300-6,0</t>
  </si>
  <si>
    <t>877321112</t>
  </si>
  <si>
    <t>Montáž elektrokolen 90° na vodovodním potrubí z PE trub d 160</t>
  </si>
  <si>
    <t>-1398401477</t>
  </si>
  <si>
    <t>28614939</t>
  </si>
  <si>
    <t>elektrokoleno 90° PE 100 PN16 D 160mm</t>
  </si>
  <si>
    <t>942516975</t>
  </si>
  <si>
    <t>877351118.1</t>
  </si>
  <si>
    <t>Montáž elektro T-kusů redukovaný na vodovodním potrubí z PE trub d 315/110 - 90°</t>
  </si>
  <si>
    <t>900835913</t>
  </si>
  <si>
    <t>WVN.FF201051W</t>
  </si>
  <si>
    <t>Redukovaný T-kus SDR11 315/110</t>
  </si>
  <si>
    <t>-1763950148</t>
  </si>
  <si>
    <t>-830165639</t>
  </si>
  <si>
    <t>WVN.FF051023W</t>
  </si>
  <si>
    <t>Oblouk 45° PE100 SDR11 315</t>
  </si>
  <si>
    <t>-400013806</t>
  </si>
  <si>
    <t>WVN.FF081023W</t>
  </si>
  <si>
    <t>Oblouk 22° PE100 SDR11 315</t>
  </si>
  <si>
    <t>-760998930</t>
  </si>
  <si>
    <t>WVN.FF091023W</t>
  </si>
  <si>
    <t>Oblouk 11° PE100 SDR11 315</t>
  </si>
  <si>
    <t>754925425</t>
  </si>
  <si>
    <t>1818234706</t>
  </si>
  <si>
    <t>877381101</t>
  </si>
  <si>
    <t>Montáž elektrospojek na vodovodním potrubí z PE trub d 355</t>
  </si>
  <si>
    <t>1272126942</t>
  </si>
  <si>
    <t>WVN.FF901015W</t>
  </si>
  <si>
    <t>Redukce PE100 SDR11 355/315</t>
  </si>
  <si>
    <t>-2028305169</t>
  </si>
  <si>
    <t>28615985</t>
  </si>
  <si>
    <t>elektrospojka SDR11 PE 100 PN16 D 355mm</t>
  </si>
  <si>
    <t>1533206902</t>
  </si>
  <si>
    <t>532077200</t>
  </si>
  <si>
    <t>857381131.1</t>
  </si>
  <si>
    <t>Montáž litinových tvarovek jednoosých - spojka jištěná proti posunu hrdlo-hrdlo otevřený výkop DN 350</t>
  </si>
  <si>
    <t>271578928</t>
  </si>
  <si>
    <t>HWL.797435000016</t>
  </si>
  <si>
    <t>multitoleranční spojka s jištěním proti posunu DN 350 hrdlo-hrdlo</t>
  </si>
  <si>
    <t>-1476799462</t>
  </si>
  <si>
    <t>877251112</t>
  </si>
  <si>
    <t>Montáž elektrokolen 90° na vodovodním potrubí z PE trub d 110</t>
  </si>
  <si>
    <t>-1828020069</t>
  </si>
  <si>
    <t>28614937</t>
  </si>
  <si>
    <t>elektrokoleno 90° PE 100 PN16 D 110mm</t>
  </si>
  <si>
    <t>1534042779</t>
  </si>
  <si>
    <t>877251101</t>
  </si>
  <si>
    <t>Montáž elektrospojek na vodovodním potrubí z PE trub d 110</t>
  </si>
  <si>
    <t>-11076364</t>
  </si>
  <si>
    <t>WVN.FF485301W</t>
  </si>
  <si>
    <t>Redukce PE100 SDR11 110/90</t>
  </si>
  <si>
    <t>317926463</t>
  </si>
  <si>
    <t>393988678</t>
  </si>
  <si>
    <t>-175924995</t>
  </si>
  <si>
    <t>-2034707521</t>
  </si>
  <si>
    <t>-363987984</t>
  </si>
  <si>
    <t>1+1</t>
  </si>
  <si>
    <t>1568633049</t>
  </si>
  <si>
    <t>-2090889947</t>
  </si>
  <si>
    <t>-1867536959</t>
  </si>
  <si>
    <t>551413035</t>
  </si>
  <si>
    <t>-999962298</t>
  </si>
  <si>
    <t>SO 12.4 - rušení stávajících objektů</t>
  </si>
  <si>
    <t>" zaplnění stáv. potrubí DN3580 "     PI*(0,35/2)^2*(125,0-20,0)</t>
  </si>
  <si>
    <t>850391811.1</t>
  </si>
  <si>
    <t>Bourání stávajícího potrubí z trub OC  DN přes 250 do 400</t>
  </si>
  <si>
    <t>" bourání stáv. potrubí DN350 "     20,0</t>
  </si>
  <si>
    <t>3,54*19 'Přepočtené koeficientem množství</t>
  </si>
  <si>
    <t>2,7</t>
  </si>
  <si>
    <t>KABELkus</t>
  </si>
  <si>
    <t>KABELm</t>
  </si>
  <si>
    <t>0,9</t>
  </si>
  <si>
    <t>0,27</t>
  </si>
  <si>
    <t>0,893987256842043</t>
  </si>
  <si>
    <t>PE32</t>
  </si>
  <si>
    <t>SO 15 - PŘEPOJENÍ VODOVODNÍCH PŘÍPOJEK</t>
  </si>
  <si>
    <t>4,05</t>
  </si>
  <si>
    <t>1,701</t>
  </si>
  <si>
    <t>SO 15.1 - přepojení vodovodních přípojek</t>
  </si>
  <si>
    <t>3,861</t>
  </si>
  <si>
    <t>1,35</t>
  </si>
  <si>
    <t>1,89</t>
  </si>
  <si>
    <t>0,9*3,0</t>
  </si>
  <si>
    <t>119001421</t>
  </si>
  <si>
    <t>Dočasné zajištění kabelů a kabelových tratí ze 3 volně ložených kabelů</t>
  </si>
  <si>
    <t>674737606</t>
  </si>
  <si>
    <t>" křížení kabelů "     1</t>
  </si>
  <si>
    <t>KABELkus*0,9</t>
  </si>
  <si>
    <t>KABELm*1,0*1,5</t>
  </si>
  <si>
    <t>132254201</t>
  </si>
  <si>
    <t>Hloubení zapažených rýh š do 2000 mm v hornině třídy těžitelnosti I skupiny 3 objem do 20 m3</t>
  </si>
  <si>
    <t>0,9*1,43*3,0</t>
  </si>
  <si>
    <t>132354201</t>
  </si>
  <si>
    <t>Hloubení zapažených rýh š do 2000 mm v hornině třídy těžitelnosti II skupiny 4 objem do 20 m3</t>
  </si>
  <si>
    <t>(0,9+1,43*2)*3,0</t>
  </si>
  <si>
    <t>1077532244</t>
  </si>
  <si>
    <t>-12368396</t>
  </si>
  <si>
    <t>-1333943781</t>
  </si>
  <si>
    <t>12859730</t>
  </si>
  <si>
    <t>0,27*10 'Přepočtené koeficientem množství</t>
  </si>
  <si>
    <t>985194776</t>
  </si>
  <si>
    <t>-2048475086</t>
  </si>
  <si>
    <t>0,3051*10 'Přepočtené koeficientem množství</t>
  </si>
  <si>
    <t>1551377196</t>
  </si>
  <si>
    <t>-1,0*(0,1+0,032+0,3)*PE32</t>
  </si>
  <si>
    <t>-1195027807</t>
  </si>
  <si>
    <t>2083759298</t>
  </si>
  <si>
    <t>0,9*(0,032+0,3)*PE32</t>
  </si>
  <si>
    <t>-PI*(0,032/2)^2*PE32</t>
  </si>
  <si>
    <t>" vodovod "     0,1*0,9*PE32</t>
  </si>
  <si>
    <t>871161141</t>
  </si>
  <si>
    <t>Montáž potrubí z PE100 SDR 11 otevřený výkop svařovaných na tupo D 32 x 3,0 mm</t>
  </si>
  <si>
    <t>" přípojka "     3,0</t>
  </si>
  <si>
    <t>28613170.1</t>
  </si>
  <si>
    <t>trubka vodovodní PE100 SDR11 32x3,0mm</t>
  </si>
  <si>
    <t>-1439666313</t>
  </si>
  <si>
    <t>PE32*1,015</t>
  </si>
  <si>
    <t>3,045*1,015 'Přepočtené koeficientem množství</t>
  </si>
  <si>
    <t>891249111</t>
  </si>
  <si>
    <t>Montáž navrtávacích pasů na potrubí z jakýchkoli trub DN 80</t>
  </si>
  <si>
    <t>235620800</t>
  </si>
  <si>
    <t>42271412</t>
  </si>
  <si>
    <t>pás navrtávací z tvárné litiny DN 80, pro litinové a ocelové potrubí, se závitovým výstupem 1",5/4",6/4",2"</t>
  </si>
  <si>
    <t>-295620815</t>
  </si>
  <si>
    <t>891161321</t>
  </si>
  <si>
    <t>Montáž vodovodních šoupátek domovní přípojky se závitovými konci PN16 otevřený výkop G 1"</t>
  </si>
  <si>
    <t>-1283441205</t>
  </si>
  <si>
    <t>42221551.1</t>
  </si>
  <si>
    <t>šoupátko domovní přípojky litinové závit PN16 1"x1"</t>
  </si>
  <si>
    <t>96217243</t>
  </si>
  <si>
    <t>879211111.1</t>
  </si>
  <si>
    <t>Spojka 1"/d32  pro přepojení PE/závit</t>
  </si>
  <si>
    <t>649734073</t>
  </si>
  <si>
    <t>892233122</t>
  </si>
  <si>
    <t>Proplach a dezinfekce vodovodního potrubí DN od 40 do 70</t>
  </si>
  <si>
    <t>" křížení inž. sítí "    KABELm</t>
  </si>
  <si>
    <t>460520151.1</t>
  </si>
  <si>
    <t>Křižovatka betonového kabelového žlabu s inženýrskými sítěmi vč. všech potřebných zemních prací lože obsyp M+D</t>
  </si>
  <si>
    <t>301539357</t>
  </si>
  <si>
    <t>" křížení inž. sítí "    KABELkus</t>
  </si>
  <si>
    <t>SO 15.2 - rušení stávajících objektů</t>
  </si>
  <si>
    <t>891241815.1</t>
  </si>
  <si>
    <t>Demontáž vodovodního uzávěru domovní přípojky navrtáv. pás c otevřený výkop vč, poklopu zemní soupravy</t>
  </si>
  <si>
    <t>871211811</t>
  </si>
  <si>
    <t>Bourání stávajícího potrubí z polyetylenu D do 50 mm</t>
  </si>
  <si>
    <t>" bourání stáv. potrubí d-32 "     3,0</t>
  </si>
  <si>
    <t>0,019*19 'Přepočtené koeficientem množství</t>
  </si>
  <si>
    <t>PS 01 - STROJNĚTECHNOLOGICKÁ ČÁST</t>
  </si>
  <si>
    <t>PS 01.3 - VDJ Pouzdřany</t>
  </si>
  <si>
    <t xml:space="preserve">D1 - </t>
  </si>
  <si>
    <t>D2 - Potrubní vystrojení - potrubí PN10</t>
  </si>
  <si>
    <t>D3 - Potrubní vystrojení - tvarovky PN10, NEREZ 1.4404</t>
  </si>
  <si>
    <t>D4 - Potrubní vystrojení - tvarovky PN10, TVÁRNÁ LITINA</t>
  </si>
  <si>
    <t>D5 - Potrubní vystrojení - armatury min. PN10</t>
  </si>
  <si>
    <t>D6 - Potrubní vystrojení - stroje a technol. zařízení min. PN10</t>
  </si>
  <si>
    <t>D7 - Potrubní vystrojení - ostatní dodávky</t>
  </si>
  <si>
    <t>D1</t>
  </si>
  <si>
    <t>D2</t>
  </si>
  <si>
    <t>Potrubní vystrojení - potrubí PN10</t>
  </si>
  <si>
    <t>Pol1</t>
  </si>
  <si>
    <t>Potrubí - nerez ocel dle DIN 1.4404 306 x 3 mm</t>
  </si>
  <si>
    <t>256</t>
  </si>
  <si>
    <t>Pol2</t>
  </si>
  <si>
    <t>Potrubí - nerez ocel dle DIN 1.4404 204 x 2 mm</t>
  </si>
  <si>
    <t>Pol3</t>
  </si>
  <si>
    <t>Potrubí - nerez ocel dle DIN 1.4404 154 x 2 mm</t>
  </si>
  <si>
    <t>Pol4</t>
  </si>
  <si>
    <t>Potrubí - nerez ocel dle DIN 1.4404 104 x 2 mm</t>
  </si>
  <si>
    <t>Pol5</t>
  </si>
  <si>
    <t>Potrubí - nerez ocel dle DIN 1.4404 84 x 2 mm</t>
  </si>
  <si>
    <t>Pol6</t>
  </si>
  <si>
    <t>Potrubí - nerez ocel dle DIN 1.4404 54 x 2 mm</t>
  </si>
  <si>
    <t>Pol7</t>
  </si>
  <si>
    <t>Potrubí - nerez ocel dle DIN 1.4404 23 x 1,5 mm  včetně tvarovek a fitinek</t>
  </si>
  <si>
    <t>Pol8</t>
  </si>
  <si>
    <t>Potrubí - nerez ocel dle DIN 1.4404 18 x 1,5 mm  včetně tvarovek a fitinek</t>
  </si>
  <si>
    <t>D3</t>
  </si>
  <si>
    <t>Potrubní vystrojení - tvarovky PN10, NEREZ 1.4404</t>
  </si>
  <si>
    <t>Pol9</t>
  </si>
  <si>
    <t>Koleno 90° nerez DN 300</t>
  </si>
  <si>
    <t>Pol10</t>
  </si>
  <si>
    <t>Koleno 45° nerez DN 300</t>
  </si>
  <si>
    <t>Pol11</t>
  </si>
  <si>
    <t>Koleno atyp nerez DN 300</t>
  </si>
  <si>
    <t>Pol12</t>
  </si>
  <si>
    <t>Koleno 90° nerez DN 200</t>
  </si>
  <si>
    <t>Pol13</t>
  </si>
  <si>
    <t>Koleno atyp nerez DN 200</t>
  </si>
  <si>
    <t>Pol14</t>
  </si>
  <si>
    <t>Koleno 90° nerez DN 150</t>
  </si>
  <si>
    <t>Pol15</t>
  </si>
  <si>
    <t>Koleno 90° nerez DN 100</t>
  </si>
  <si>
    <t>Pol16</t>
  </si>
  <si>
    <t>Koleno 90° nerez DN 50</t>
  </si>
  <si>
    <t>Pol17</t>
  </si>
  <si>
    <t>Redukce nerez DN 400/300</t>
  </si>
  <si>
    <t>Pol18</t>
  </si>
  <si>
    <t>Redukce nerez DN 300/200</t>
  </si>
  <si>
    <t>Pol19</t>
  </si>
  <si>
    <t>Redukce nerez DN 200/100</t>
  </si>
  <si>
    <t>Pol20</t>
  </si>
  <si>
    <t>Redukce nerez DN 150/80</t>
  </si>
  <si>
    <t>Pol21</t>
  </si>
  <si>
    <t>T- kus nerez DN 300/300</t>
  </si>
  <si>
    <t>Pol22</t>
  </si>
  <si>
    <t>Příruba nerez DN 300</t>
  </si>
  <si>
    <t>Pol23</t>
  </si>
  <si>
    <t>Příruba nerez DN 300 zaslepovací</t>
  </si>
  <si>
    <t>Pol24</t>
  </si>
  <si>
    <t>Příruba nerez DN 200</t>
  </si>
  <si>
    <t>Pol25</t>
  </si>
  <si>
    <t>Příruba nerez DN 150</t>
  </si>
  <si>
    <t>Pol26</t>
  </si>
  <si>
    <t>Příruba nerez DN 100</t>
  </si>
  <si>
    <t>Pol27</t>
  </si>
  <si>
    <t>Příruba nerez DN 80</t>
  </si>
  <si>
    <t>Pol28</t>
  </si>
  <si>
    <t>Nerez. potrubní spojka na nerez. potrubí s axiálním jištěním proti posunu DN 300</t>
  </si>
  <si>
    <t>Pol29</t>
  </si>
  <si>
    <t>Nerez. potrubní spojka na nerez. potrubí s axiálním jištěním proti posunu DN 200</t>
  </si>
  <si>
    <t>Pol30</t>
  </si>
  <si>
    <t>Nerez. potrubní spojka na nerez. potrubí s axiálním jištěním proti posunu DN 100</t>
  </si>
  <si>
    <t>Pol31</t>
  </si>
  <si>
    <t>Nerez. potrubní spojka na nerez. potrubí s axiálním jištěním proti posunu DN 80</t>
  </si>
  <si>
    <t>D4</t>
  </si>
  <si>
    <t>Potrubní vystrojení - tvarovky PN10, TVÁRNÁ LITINA</t>
  </si>
  <si>
    <t>Pol32</t>
  </si>
  <si>
    <t>Speciální příruba jištěná proti posunu DN 300</t>
  </si>
  <si>
    <t>Pol33</t>
  </si>
  <si>
    <t>Speciální příruba jištěná proti posunu DN 200</t>
  </si>
  <si>
    <t>Pol34</t>
  </si>
  <si>
    <t>Speciální příruba jištěná proti posunu DN 150</t>
  </si>
  <si>
    <t>D5</t>
  </si>
  <si>
    <t>Potrubní vystrojení - armatury min. PN10</t>
  </si>
  <si>
    <t>Pol35</t>
  </si>
  <si>
    <t>Zpětná klapka s pryžovým kuželem proti pronikání vlhkosti DN 300</t>
  </si>
  <si>
    <t>Pol36</t>
  </si>
  <si>
    <t>Filtr s horním čištěním síta DN 200</t>
  </si>
  <si>
    <t>Pol37</t>
  </si>
  <si>
    <t>Regulační ventil DN 200 se servopohonem</t>
  </si>
  <si>
    <t>Pol38</t>
  </si>
  <si>
    <t>Šoupátko s ručním kolem DN 300</t>
  </si>
  <si>
    <t>Pol39</t>
  </si>
  <si>
    <t>Šoupátko se servopohonem DN 300</t>
  </si>
  <si>
    <t>Pol40</t>
  </si>
  <si>
    <t>Šoupátko s ručním kolem DN 200</t>
  </si>
  <si>
    <t>Pol41</t>
  </si>
  <si>
    <t>Šoupátko se servopohonem DN 200</t>
  </si>
  <si>
    <t>Pol42</t>
  </si>
  <si>
    <t>Šoupátko s ručním kolem DN 150</t>
  </si>
  <si>
    <t>Pol43</t>
  </si>
  <si>
    <t>Šoupátko se servopohonem DN 150</t>
  </si>
  <si>
    <t>Pol44</t>
  </si>
  <si>
    <t>Šoupátko s ručním kolem DN 100</t>
  </si>
  <si>
    <t>Pol45</t>
  </si>
  <si>
    <t>Vtokový koš DN 300</t>
  </si>
  <si>
    <t>Pol46</t>
  </si>
  <si>
    <t>Indukční průtokoměr s přenosem na dispečink DN 200</t>
  </si>
  <si>
    <t>Pol47</t>
  </si>
  <si>
    <t>Indukční průtokoměr s přenosem na dispečink DN 100</t>
  </si>
  <si>
    <t>Pol48</t>
  </si>
  <si>
    <t>Indukční průtokoměr s přenosem na dispečink DN 80</t>
  </si>
  <si>
    <t>Pol49</t>
  </si>
  <si>
    <t>Kulový kohout DN 3/4"</t>
  </si>
  <si>
    <t>Pol50</t>
  </si>
  <si>
    <t>Odběrová sestava - kulový kohout výtokový 1/2" s napojením na hadici. Dodávka kompletní sestavy vč. potrubí, tvarovek, návarku, těsnění a připojení na potrubí. Součástí položky je odpadní potrubí s trychtýřem, zavedené do odpadu.</t>
  </si>
  <si>
    <t>Pol51</t>
  </si>
  <si>
    <t>Tenzometrická sestava - manometrický kohout 1/2" PN 10, rozsah 0-1 bar. Dodávka kompletní sestavy vč. návarku, těsnění a připojení na potrubí. Tenzosonda - dodávka elektro.</t>
  </si>
  <si>
    <t>D6</t>
  </si>
  <si>
    <t>Potrubní vystrojení - stroje a technol. zařízení min. PN10</t>
  </si>
  <si>
    <t>Pol52</t>
  </si>
  <si>
    <t>Dávkovací sestava NAOCl - membránové dávkovací čerpadlo včetně dávkovacího potrubí, armatur, zásobní nádrže, záchytné vany a dalšího příslušenství. Dodávka kompletní sestavy vč. připojení na potrubí</t>
  </si>
  <si>
    <t>kpl</t>
  </si>
  <si>
    <t>D7</t>
  </si>
  <si>
    <t>Potrubní vystrojení - ostatní dodávky</t>
  </si>
  <si>
    <t>Pol53</t>
  </si>
  <si>
    <t>Montáž uvedených potrubí, strojů a zařízení</t>
  </si>
  <si>
    <t>Pol54</t>
  </si>
  <si>
    <t>Přírubové a ostatní spoje, spojovací materiál (těsnění, šrouby a podložky z nerezové oceli, matky nerezové)</t>
  </si>
  <si>
    <t>Pol55</t>
  </si>
  <si>
    <t>Kotvící a upevňovací prvky z nerez oceli 1.4301 s objímkami s gumovou výstelkou pro upevnění potrubí a armatur</t>
  </si>
  <si>
    <t>Pol56</t>
  </si>
  <si>
    <t>Ochrana potrubí, armatur a zařízení při stavebních pracích vhodnými obaly</t>
  </si>
  <si>
    <t>Pol57</t>
  </si>
  <si>
    <t>Označení potrubních větví, armatur a zařízení</t>
  </si>
  <si>
    <t>Pol58</t>
  </si>
  <si>
    <t>Tlakové zkoušky</t>
  </si>
  <si>
    <t>Pol59</t>
  </si>
  <si>
    <t>Proplachy, kontrola průchodnosti, dezinfekce potrubí a zařízení, krácené rozbory kvality vody</t>
  </si>
  <si>
    <t>PS 02 - ELEKTROTECHNOLOGICKÁ ČÁST A MAR</t>
  </si>
  <si>
    <t>PS 02.3 - VDJ Pouzdřany</t>
  </si>
  <si>
    <t>M-21 - ELEKTROTECHNOLOGICKÁ ČÁST</t>
  </si>
  <si>
    <t xml:space="preserve">    M01.1 - Rozvaděč RE1</t>
  </si>
  <si>
    <t xml:space="preserve">    M01.2 - Pojistková skříň MP1</t>
  </si>
  <si>
    <t xml:space="preserve">    M01.3 - Rozvaděč RMS1</t>
  </si>
  <si>
    <t xml:space="preserve">    M02 - Montážní materiál</t>
  </si>
  <si>
    <t xml:space="preserve">    M03 - Polní instrumentace</t>
  </si>
  <si>
    <t xml:space="preserve">    M16 - Demontáže, provizoria</t>
  </si>
  <si>
    <t xml:space="preserve">    M06 - Uzemnění a hromosvod</t>
  </si>
  <si>
    <t xml:space="preserve">    M30 - Přidružené práce</t>
  </si>
  <si>
    <t xml:space="preserve">    M15 - Zemní práce</t>
  </si>
  <si>
    <t>M-21</t>
  </si>
  <si>
    <t>ELEKTROTECHNOLOGICKÁ ČÁST</t>
  </si>
  <si>
    <t>M01.1</t>
  </si>
  <si>
    <t>Rozvaděč RE1</t>
  </si>
  <si>
    <t>01.1EM01</t>
  </si>
  <si>
    <t>D+M Rozvaděč RE1</t>
  </si>
  <si>
    <t>ks</t>
  </si>
  <si>
    <t>Poznámka k položce:_x000D_
Typový plastový rozvaděč elektrárenského měření v kompaktním pilířku o rozměrech v. 1930 x š. 400 x h. 240 mm, krytí IP44/20, s přívody a vývody zespodu, vč. jednosazbového elektroměru a hlavního jističe 32B/3. Přívod AYKY-J 4x25 mm2, odvod  AYKY-J do 4x50 mm2.</t>
  </si>
  <si>
    <t>M01.2</t>
  </si>
  <si>
    <t>Pojistková skříň MP1</t>
  </si>
  <si>
    <t>01.2EM01</t>
  </si>
  <si>
    <t>D+M Pojistková skříň v pilíři 6x160A</t>
  </si>
  <si>
    <t>Poznámka k položce:_x000D_
Typová plastová pojistková skříň se dvěma sadami pojistek do 160A v kompaktním plastovém pilířku o rozměrech v. 1930 x š. 400 x h. 240 mm, krytí IP44/00, s přívody a vývody zespodu. Přívod AYKY-J do 4x50 mm2, odvod  1x CYKY-J 4x10 mm2.</t>
  </si>
  <si>
    <t>01.2EM02</t>
  </si>
  <si>
    <t>D+M - Pojistka výkonová  32A/gG</t>
  </si>
  <si>
    <t>M01.3</t>
  </si>
  <si>
    <t>Rozvaděč RMS1</t>
  </si>
  <si>
    <t>01.3EM01</t>
  </si>
  <si>
    <t>D - Skříňový rozvaděč RMS1</t>
  </si>
  <si>
    <t>Poznámka k položce:_x000D_
Řadová skříň o jednom poli š.800 mm na soklu v.100 mm o celkových rozměrech 800 x 2100 x 400mm (Š x V x H),  kompletní včetně příslušenství (bočnice, zadní stěny, dveře, pozinkované panely, DIN lišt, rozvaděčových hřebenových kanálů, propojovacích vodičů a lišt, pomocného materiálu atd.), IP54/20, přívod a vývody zespodu.</t>
  </si>
  <si>
    <t>01.3EM02</t>
  </si>
  <si>
    <t>D - Přípojnice Cu pro In=40A</t>
  </si>
  <si>
    <t>01.3EM03</t>
  </si>
  <si>
    <t>D - Trojpólový jistič ve funkci hlavního vypínače 32A/400V</t>
  </si>
  <si>
    <t>Poznámka k položce:_x000D_
Jistič trojpólový 20/3/B, 20A s vypínací cívkou 230V a stiskacím tlačítkem nouzového vypnutí s aretací, pro montáž na dveře rozvaděče</t>
  </si>
  <si>
    <t>01.3EM04</t>
  </si>
  <si>
    <t>D - Trojpólová ochrana proti přepětí 400V, typ 1+2</t>
  </si>
  <si>
    <t>Poznámka k položce:_x000D_
Trojpólová ochrana proti přepětí, typ 1+2 na vstupu, výměnné moduly, signalizace, síť TN-C. Přepěťové ochrany pro PRS, MaR, ASŘ a komunikace musí být dodány od jednoho výrobce !!!</t>
  </si>
  <si>
    <t>01.3EM05</t>
  </si>
  <si>
    <t>D – Jistič a dvojpólová ochrana proti přepětí 230V, typ 3, 16A</t>
  </si>
  <si>
    <t>Poznámka k položce:_x000D_
Jistič jednopólový 16/1/B, dvojpólová ochrana proti přepětí, typ 3 před zařízením MaR, ASŘ, vf filtr, výměnné moduly, signalizace, síť TN-S. Přepěťové ochrany pro PRS, MaR, ASŘ a komunikace musí být dodány od jednoho výrobce !!!</t>
  </si>
  <si>
    <t>01.3EM06</t>
  </si>
  <si>
    <t>D - Rázová oddělovací tlumivka 16A</t>
  </si>
  <si>
    <t>01.3EM07</t>
  </si>
  <si>
    <t>D - Vyhodnocovací síťové relé 400V</t>
  </si>
  <si>
    <t>Poznámka k položce:_x000D_
Vyhodnocovací síťové relé 400V včetně odjištění</t>
  </si>
  <si>
    <t>01.3EM08</t>
  </si>
  <si>
    <t>D - Temperace rozvaděče 230V</t>
  </si>
  <si>
    <t>Poznámka k položce:_x000D_
El. topné těleso do 150W, 230V pro montáž do rozvaděče, termostat na DIN, včetně odjištění</t>
  </si>
  <si>
    <t>01.3EM09</t>
  </si>
  <si>
    <t>D - Osvětlení rozvaděče 230V</t>
  </si>
  <si>
    <t>Poznámka k položce:_x000D_
Zářivkové svítidlo 11W, 230V, IP20 s vlastním vypínačem včetně společného odjištění</t>
  </si>
  <si>
    <t>01.3EM10</t>
  </si>
  <si>
    <t>D - Montážní zásuvka 230V na DIN</t>
  </si>
  <si>
    <t>Poznámka k položce:_x000D_
Zásuvka 16A, 230V IP20 pro montáž na DIN včetně odjištění</t>
  </si>
  <si>
    <t>01.3EM11</t>
  </si>
  <si>
    <t>D - Jistič jednopólový 6/1/B, 6A</t>
  </si>
  <si>
    <t>01.3EM12</t>
  </si>
  <si>
    <t>D - Jistič jednopólový 10/1/B, 10A</t>
  </si>
  <si>
    <t>01.3EM13</t>
  </si>
  <si>
    <t>D - Jistič jednopólový 16/1/B, 16A</t>
  </si>
  <si>
    <t>01.3EM14</t>
  </si>
  <si>
    <t>D - Jistič jednopólový 4/1/C, 4A</t>
  </si>
  <si>
    <t>01.3EM15</t>
  </si>
  <si>
    <t>D - Pojistková řadová svorkovnice 250V, do 10A s LED</t>
  </si>
  <si>
    <t>01.3EM16</t>
  </si>
  <si>
    <t>D - Přístrojová pojistka skleněná 048A/ do 1A</t>
  </si>
  <si>
    <t>01.3EM17</t>
  </si>
  <si>
    <t>D - Proudový chránič 25A/4/0,03A, 25A</t>
  </si>
  <si>
    <t>01.3EM18</t>
  </si>
  <si>
    <t>D - Odjištěný vývod pro umělé osvětlení objektu 230V</t>
  </si>
  <si>
    <t>Poznámka k položce:_x000D_
Odjištěný vývod jističem 10/1/B pro umělé osvětlení objektu, napojený za společným proudovým chráničem 30mA. Řadové svorky.</t>
  </si>
  <si>
    <t>01.3EM19</t>
  </si>
  <si>
    <t>D - Odjištěný vývod pro zásuvkové skříně 400/230V</t>
  </si>
  <si>
    <t>Poznámka k položce:_x000D_
Odjištěný vývod jističem 16/3/B pro zásuvkové skříně, napojený za společným proudovým chráničem 30mA. Řadové svorky.</t>
  </si>
  <si>
    <t>01.3EM20</t>
  </si>
  <si>
    <t>D - Odjištěný vývod pro el. temperaci objektu 230V</t>
  </si>
  <si>
    <t>Poznámka k položce:_x000D_
Odjištěný vývod jističem 16/1/B se stykačem 16A pro el.přímotopný konvektor, napojený za společným proudovým chráničem 30mA. Řadové svorky.</t>
  </si>
  <si>
    <t>01.3EM21</t>
  </si>
  <si>
    <t>D - Odjištěný vývod pro reverzovaný pohon 400V</t>
  </si>
  <si>
    <t>Poznámka k položce:_x000D_
Odjištěný vývod motorovým spouštěčem pro reverzovaný pohon uzavíracího šoupátka  (servopohon)  o výkonu do 0,5 kW, 400V, přímý rozběh, stykače.  Jistič ovládacího obvodu, pomocná, povelová relé, režimový přepínač "R-0-A", ovládací přepínač ZAV-0-OTEV" a signálky "ZAV, OTEV, PORUCHA". Ovládací napětí 230V DC. Řadové svorky.</t>
  </si>
  <si>
    <t>01.3EM22</t>
  </si>
  <si>
    <t>D - Odjištěný vývod pro nereverzovaný pohon 230V</t>
  </si>
  <si>
    <t>Poznámka k položce:_x000D_
Odjištěný vývod proudovým chráničem 30mA s nadproudovou ochranou pro dávkovací čerpadlo,  přímýrozběh  do výkonu 0,02 kW, 230V. Odjištění ovládacího obvodu 24V DC pojistkovou řadovou svorkovnicí s LED signalizací, pomocné, povelové relé, přepěťová ochrana typ 2+3, 24V DC. Ovládací napětí 24V DC. Řadové svorky.</t>
  </si>
  <si>
    <t>01.3EM23</t>
  </si>
  <si>
    <t>D - Odjištěný vývod čidlo MaR 24V DC, výstup 1x pulz, 1x 4-20mA</t>
  </si>
  <si>
    <t>Poznámka k položce:_x000D_
Odjištěný vývod jističem 6A/1/B - napájení a pojistkovou řadovou svorkovnicí s LED signalizací - signály pro senzor MaR s pulzním  a analogovým (4-20mA) výstupem, přepěťová ochrana typ 2+3, 24V DC. Řadové svorky.</t>
  </si>
  <si>
    <t>01.3EM24</t>
  </si>
  <si>
    <t>D - Odjištěný vývod čidlo MaR 24V DC, výstup 0/1</t>
  </si>
  <si>
    <t>Poznámka k položce:_x000D_
Odjištěný vývod pojistkovou řadovou svorkovnicí s LED signalizací pro senzor MaR s digitálním výstupem 0/1, pomocné relé. Řadové svorky.</t>
  </si>
  <si>
    <t>01.3EM25</t>
  </si>
  <si>
    <t>D - Odjištěný vývod čidlo MaR 12V DC, výstup 0/1</t>
  </si>
  <si>
    <t>01.3EM26</t>
  </si>
  <si>
    <t>D - Odjištěný vývod čidlo MaR 24V DC, výstup 4-20mA, zobrazení</t>
  </si>
  <si>
    <t>Poznámka k položce:_x000D_
Odjištěný vývod pojistkovou řadovou svorkovnicí s LED signalizací pro senzor MaR s analogovým výstupem 4-20mA, přepěťová ochrana typ 2+3, 24V DC,  zobrazovač pro vřazení do proudové smyčky a montáž do dveří rozvaděče, krytí IP54. Řadové svorky.</t>
  </si>
  <si>
    <t>01.3EM27</t>
  </si>
  <si>
    <t>D - Odjištěný vývod čidlo MaR 24V DC, výstup 4-20mA</t>
  </si>
  <si>
    <t>Poznámka k položce:_x000D_
Odjištěný vývod pojistkovou řadovou svorkovnicí s LED signalizací pro senzor MaR s analogovým výstupem 4-20mA, přepěťová ochrana typ 2+3, 24V DC. Řadové svorky.</t>
  </si>
  <si>
    <t>01.3EM28</t>
  </si>
  <si>
    <t>D - Odjištěný vývod pro telemetrickou stanici 230V</t>
  </si>
  <si>
    <t>Poznámka k položce:_x000D_
Odjištěný vývod jističem 10/1/C pro rozvaděč ASŘ a přenosu dat. Řadové svorky.</t>
  </si>
  <si>
    <t>01.3EM29</t>
  </si>
  <si>
    <t>D - Relé 230V AC, 4P včetně patice</t>
  </si>
  <si>
    <t>01.3EM30</t>
  </si>
  <si>
    <t>D - Relé 24V DC, 2P včetně patice</t>
  </si>
  <si>
    <t>01.3EM31</t>
  </si>
  <si>
    <t>D - Relé 24V DC, 1P včetně patice</t>
  </si>
  <si>
    <t>01.3EM32</t>
  </si>
  <si>
    <t>D - Indikační signálka LED 230V AC, potlačení indukovaného napětí do 100V</t>
  </si>
  <si>
    <t>01.3EM33</t>
  </si>
  <si>
    <t>D - Napájecí zdroj 230V AC/24V DC, 5A, 2xDI - napájení OK, stav baterie včetně odjištění</t>
  </si>
  <si>
    <t>01.3EM34</t>
  </si>
  <si>
    <t>D - Napájecí zdroj 24V DC/12V DC, 2,5A včetně odjištění</t>
  </si>
  <si>
    <t>01.3EM35</t>
  </si>
  <si>
    <t>D - Dobíječ s odpojovačem baterií</t>
  </si>
  <si>
    <t>01.3EM36</t>
  </si>
  <si>
    <t>D - Akumulátor 12V DC, 18Ah</t>
  </si>
  <si>
    <t>01.3EM37</t>
  </si>
  <si>
    <t>D - Řadová svorka 2,5 - 16 mm2</t>
  </si>
  <si>
    <t>01.3EM38</t>
  </si>
  <si>
    <t>D - Kabelové vývodky</t>
  </si>
  <si>
    <t>01.3EM39</t>
  </si>
  <si>
    <t>D - Sběrnice PEN</t>
  </si>
  <si>
    <t>01.3EM40</t>
  </si>
  <si>
    <t>D - Sběrnice N</t>
  </si>
  <si>
    <t>01.3EM41</t>
  </si>
  <si>
    <t>D - Sběrnice PE</t>
  </si>
  <si>
    <t>01.3EM42</t>
  </si>
  <si>
    <t>D - Úložný a nosný materiál</t>
  </si>
  <si>
    <t>01.3EM43</t>
  </si>
  <si>
    <t>D - Drobný montážní materiál</t>
  </si>
  <si>
    <t>01.3EM44</t>
  </si>
  <si>
    <t>M - Osazení přístrojů do rozvaděče včetně prodrátování</t>
  </si>
  <si>
    <t>01.3EM45</t>
  </si>
  <si>
    <t>D - Zpracování výrobní dokumentace rozvaděče dle dodaných komponent</t>
  </si>
  <si>
    <t>M02</t>
  </si>
  <si>
    <t>Montážní materiál</t>
  </si>
  <si>
    <t>02EM01</t>
  </si>
  <si>
    <t>D+M - Kabel s měděným jádrem CYKY-O 3x1,5</t>
  </si>
  <si>
    <t>02EM02</t>
  </si>
  <si>
    <t>D+M - Kabel s měděným jádrem CYKY-J 3x1,5</t>
  </si>
  <si>
    <t>02EM03</t>
  </si>
  <si>
    <t>D+M - Kabel s měděným jádrem CYKY-J 3x2,5</t>
  </si>
  <si>
    <t>02EM04</t>
  </si>
  <si>
    <t>D+M - Kabel s měděným jádrem CYKY-J 5x1,5</t>
  </si>
  <si>
    <t>02EM05</t>
  </si>
  <si>
    <t>D+M - Kabel s měděným jádrem CYKY-J 4x1,5</t>
  </si>
  <si>
    <t>02EM06</t>
  </si>
  <si>
    <t>D+M - Kabel s měděným jádrem CYKY-J 4x10</t>
  </si>
  <si>
    <t>02EM07</t>
  </si>
  <si>
    <t>D+M - Kabel s měděným jádrem CYKY-J 5x4</t>
  </si>
  <si>
    <t>02EM08</t>
  </si>
  <si>
    <t>D+M - Kabel s měděným jádrem CYKY-J 7x1,5</t>
  </si>
  <si>
    <t>02EM09</t>
  </si>
  <si>
    <t>D+M - Kabel s měděným jádrem CYKY-J 12x1,5</t>
  </si>
  <si>
    <t>02EM10</t>
  </si>
  <si>
    <t>D+M - Kabel s měděným stíněným jádrem SYKFY 3x2x0,5</t>
  </si>
  <si>
    <t>02EM11</t>
  </si>
  <si>
    <t>D+M - Kabel sdělovací s měděným jádrem JYTY 4x1,0</t>
  </si>
  <si>
    <t>02EM12</t>
  </si>
  <si>
    <t>D+M - Kabel sdělovací s měděným jádrem JYTY 7x1,0</t>
  </si>
  <si>
    <t>02EM13</t>
  </si>
  <si>
    <t>D+M - Kabel sdělovací s měděným jádrem JYTY 19x1,0</t>
  </si>
  <si>
    <t>02EM14</t>
  </si>
  <si>
    <t>D+M - Kabel sdělovací s měděným jádrem JYTY 14x1,0</t>
  </si>
  <si>
    <t>02EM15</t>
  </si>
  <si>
    <t>D+M - Nosný kabelový systém včetně příslušenství</t>
  </si>
  <si>
    <t>Poznámka k položce:_x000D_
Hlavní vnitřní kabelové trasy - pozinkované drátěné kabelové žlaby, odbočky z hlavní trasy - tuhé PVC trubky se střední mechanickou odolností 750N, dopojení zařízení - ohebné PVC trubky se střední mechanickou odolností 750N.</t>
  </si>
  <si>
    <t>02EM16</t>
  </si>
  <si>
    <t>D+M Deblokační skříň</t>
  </si>
  <si>
    <t>Poznámka k položce:_x000D_
Plastová nástěnná deblokační skříň pro 3 servopohony – 6ks 3-polohových ovladačů, 9ks signálek LED 230V AC (potlačení indukovaného napětí do 100V), 3 ks plastových vývodek</t>
  </si>
  <si>
    <t>02EM17</t>
  </si>
  <si>
    <t>D+M - Skříň nouzového vypnutí</t>
  </si>
  <si>
    <t>Poznámka k položce:_x000D_
Tlačítko nouzového vypnutí s aretací (hřib) v plastové skříní IP54 včetně plastové vývodky</t>
  </si>
  <si>
    <t>02EM18</t>
  </si>
  <si>
    <t>D+M - PVC korugovaná chránička Js110</t>
  </si>
  <si>
    <t>02EM19</t>
  </si>
  <si>
    <t>M - Ukončení kabelů v rozvaděči</t>
  </si>
  <si>
    <t>02EM20</t>
  </si>
  <si>
    <t>M - Ukončení kabelů v zásuvkové skříni</t>
  </si>
  <si>
    <t>02EM21</t>
  </si>
  <si>
    <t>M - El. připojení servopohonu 400V</t>
  </si>
  <si>
    <t>02EM22</t>
  </si>
  <si>
    <t>M - El. připojení pohonu 230V</t>
  </si>
  <si>
    <t>02EM23</t>
  </si>
  <si>
    <t>M - El. připojení zásuvkové skříně</t>
  </si>
  <si>
    <t>02EM24</t>
  </si>
  <si>
    <t>D+M - Zásuvka 230V/16A, IP44</t>
  </si>
  <si>
    <t>02EM25</t>
  </si>
  <si>
    <t>D+M - Přímotopný konvektor s vestavěným termostatem 230V, 1,5 kW, IP24</t>
  </si>
  <si>
    <t>02EM26</t>
  </si>
  <si>
    <t>D+M – Zářivkové svítidlo nástěnné 2x36W, IP66, včetně zdroje</t>
  </si>
  <si>
    <t>02EM27</t>
  </si>
  <si>
    <t>D+M – Zářivkové svítidlo stropní 2x36W, IP66, včetně zdroje</t>
  </si>
  <si>
    <t>02EM28</t>
  </si>
  <si>
    <t>D+M - LED nástěnný reflektor 1x20W, IP65, včetně zdroje</t>
  </si>
  <si>
    <t>02EM29</t>
  </si>
  <si>
    <t>D+M - Spínač č.1, 10A, 250V, IP44, na povrch</t>
  </si>
  <si>
    <t>02EM30</t>
  </si>
  <si>
    <t>D+M - Zásuvková skříň 400/230V</t>
  </si>
  <si>
    <t>Poznámka k položce:_x000D_
Zásuvková plastová skříň se zásuvkami 1x 400V/32A/TN-S, 2x 230V/16A/TN-S, min. IP44, odjištění jednotlivých zásuvek jističi, zapojeno za společným proudovým chráničem v rozvaděči</t>
  </si>
  <si>
    <t>02EM31</t>
  </si>
  <si>
    <t>D+M - Plastová kabicová rozvodka nástěnná, min. IP44</t>
  </si>
  <si>
    <t>02EM32</t>
  </si>
  <si>
    <t>D+M - Nástrčné instalační svorky do elektroinstalačních krabic</t>
  </si>
  <si>
    <t>02EM33</t>
  </si>
  <si>
    <t>D+M - Dielektrický koberec 10kV, š.1,2m</t>
  </si>
  <si>
    <t>02EM34</t>
  </si>
  <si>
    <t>M - Prostupy přes betovou podlahu do d=50 mm, do tl. 400 mm</t>
  </si>
  <si>
    <t>02EM35</t>
  </si>
  <si>
    <t>M - Prostupy přes betovou podlahu, stěnu do d=100 mm, do tl. 400 mm</t>
  </si>
  <si>
    <t>02EM36</t>
  </si>
  <si>
    <t>M - Zatěsnění prostupů proti vniknutí spodní vody a hlodavců</t>
  </si>
  <si>
    <t>02EM37</t>
  </si>
  <si>
    <t>M03</t>
  </si>
  <si>
    <t>Polní instrumentace</t>
  </si>
  <si>
    <t>03EM01</t>
  </si>
  <si>
    <t>D+M - Měření hladiny - závitová tenzosonda, 0-6m</t>
  </si>
  <si>
    <t>Poznámka k položce:_x000D_
Hydrostatický snímač (závitová tenzometrická sonda) hladiny vod s integrovanou přepěťovou ochranou typu 3, rozsah 0-4m v.s., výstup 4-20mA, napájení 12-36V DC, mechanické připojení G 1/2", IP65</t>
  </si>
  <si>
    <t>03EM02</t>
  </si>
  <si>
    <t>D+M - Kapacitní snímač hladiny v AN na stavoznak</t>
  </si>
  <si>
    <t>Poznámka k položce:_x000D_
Kapacitní snímač hladiny pro montáž na stavoznak, výstup 0/1, napájení 24V DC včetně uchycení na stavoznak, IP65</t>
  </si>
  <si>
    <t>03EM03</t>
  </si>
  <si>
    <t>D+M - Plováčkový spínač hladiny zaplavení AK</t>
  </si>
  <si>
    <t>Poznámka k položce:_x000D_
Plováčkový spínač hladiny ve svislém provedení, se spínačem jazýčkového relé včetně kabelu 2 m, vnější uchycení závit M16x2, konzola nerez, IP67</t>
  </si>
  <si>
    <t>03EM04</t>
  </si>
  <si>
    <t>M - Připojení a oživení indukčního průtokoměru (IP)</t>
  </si>
  <si>
    <t>Poznámka k položce:_x000D_
IP v odděleném provedení - dodávka strojní části</t>
  </si>
  <si>
    <t>03EM05</t>
  </si>
  <si>
    <t>D+M - Infradetektor pohybu, 12V DC</t>
  </si>
  <si>
    <t>03EM06</t>
  </si>
  <si>
    <t>D+M - Dveřní magnetický kontakt</t>
  </si>
  <si>
    <t>M16</t>
  </si>
  <si>
    <t>Demontáže, provizoria</t>
  </si>
  <si>
    <t>16EM01</t>
  </si>
  <si>
    <t>M - Demontáž stávající elektroinstalace</t>
  </si>
  <si>
    <t>Poznámka k položce:_x000D_
Demontáž stávající stavební a technologické elektroinstalace včetně zařízení, rozvaděčů, kabelů, kabelových tras, hromosvodu</t>
  </si>
  <si>
    <t>16EM02</t>
  </si>
  <si>
    <t>M - Úprava stávajícího napájecího kabelu NN</t>
  </si>
  <si>
    <t>Poznámka k položce:_x000D_
Stávající napájecí kabel bude ručně v areálu VDJ Pouzdřany obnažen (popř. naspojkován) a ukončen v novém plastovém pilíři se dvěma sadami pojistek. Po dobu výstavby může sloužit jako nápojný bod pro staveniště.</t>
  </si>
  <si>
    <t>M06</t>
  </si>
  <si>
    <t>Uzemnění a hromosvod</t>
  </si>
  <si>
    <t>06EM01</t>
  </si>
  <si>
    <t>D+M - Vodič Cu, H07V-K 6 zelenožlutý</t>
  </si>
  <si>
    <t>06EM02</t>
  </si>
  <si>
    <t>D+M - Vodič Cu, H07V-K 10 zelenožlutý</t>
  </si>
  <si>
    <t>06EM03</t>
  </si>
  <si>
    <t>D - Spojovací materiál pro pospojování nerez</t>
  </si>
  <si>
    <t>06EM04</t>
  </si>
  <si>
    <t>D+M - Ekvipotenciální svorkovnice</t>
  </si>
  <si>
    <t>06EM05</t>
  </si>
  <si>
    <t>D+M - Zemnící pásek FeZn 30x4mm v základech objektu</t>
  </si>
  <si>
    <t>06EM06</t>
  </si>
  <si>
    <t>D+M - FeZn drát d=10mm</t>
  </si>
  <si>
    <t>06EM07</t>
  </si>
  <si>
    <t>D+M - AlMgSi drát d8 na podpěrách</t>
  </si>
  <si>
    <t>06EM08</t>
  </si>
  <si>
    <t>D+M - Nerez drát d=8mm</t>
  </si>
  <si>
    <t>06EM09</t>
  </si>
  <si>
    <t>D+M - Podpěra vedení na plechové střechy PV 21c</t>
  </si>
  <si>
    <t>06EM10</t>
  </si>
  <si>
    <t>D+M - Podpěra vedení do zdiva PV 1p-55</t>
  </si>
  <si>
    <t>06EM11</t>
  </si>
  <si>
    <t>D+M - Jímací tyč s vrutem délky 1,5m, JV 1,5</t>
  </si>
  <si>
    <t>06EM12</t>
  </si>
  <si>
    <t>D+M - Svorka jímací tyče SJ 1B</t>
  </si>
  <si>
    <t>06EM13</t>
  </si>
  <si>
    <t>D+M - Ochrana stříška dolní OSD</t>
  </si>
  <si>
    <t>06EM14</t>
  </si>
  <si>
    <t>D+M - Držák ochranné trubky DJDcp</t>
  </si>
  <si>
    <t>214</t>
  </si>
  <si>
    <t>06EM15</t>
  </si>
  <si>
    <t>D+M - Ochranná trubka OT 1,7</t>
  </si>
  <si>
    <t>216</t>
  </si>
  <si>
    <t>06EM16</t>
  </si>
  <si>
    <t>D+M - Svorka spojovací SS</t>
  </si>
  <si>
    <t>218</t>
  </si>
  <si>
    <t>06EM17</t>
  </si>
  <si>
    <t>D+M - Svorka křížová SK</t>
  </si>
  <si>
    <t>220</t>
  </si>
  <si>
    <t>06EM18</t>
  </si>
  <si>
    <t>D+M - Zkušební svorka SZ</t>
  </si>
  <si>
    <t>222</t>
  </si>
  <si>
    <t>06EM19</t>
  </si>
  <si>
    <t>D+M - Připojovací svorka  SP</t>
  </si>
  <si>
    <t>224</t>
  </si>
  <si>
    <t>06EM20</t>
  </si>
  <si>
    <t>D+M - Štítek pro označení svodu</t>
  </si>
  <si>
    <t>226</t>
  </si>
  <si>
    <t>06EM21</t>
  </si>
  <si>
    <t>D+M - Svorka na potrubí ST, vč. nerez pásku délky do 1m</t>
  </si>
  <si>
    <t>228</t>
  </si>
  <si>
    <t>06EM22</t>
  </si>
  <si>
    <t>D+M - Spoje uzemnění - sváry v zemi, betonu včetně ochrany proti korozi</t>
  </si>
  <si>
    <t>230</t>
  </si>
  <si>
    <t>06EM23</t>
  </si>
  <si>
    <t>D+M - Drobný montážní materiál</t>
  </si>
  <si>
    <t>232</t>
  </si>
  <si>
    <t>M30</t>
  </si>
  <si>
    <t>Přidružené práce</t>
  </si>
  <si>
    <t>30EM01</t>
  </si>
  <si>
    <t>M - Zpracování výchozí revize el. zařízení + stanovisko TIČR</t>
  </si>
  <si>
    <t>234</t>
  </si>
  <si>
    <t>Poznámka k položce:_x000D_
Provedení požadovaných měření a následné zpracování výchozí revize el. zařízení + stanovisko TIČR</t>
  </si>
  <si>
    <t>30EM02</t>
  </si>
  <si>
    <t>M - Zkoušky a uvedení do provozu</t>
  </si>
  <si>
    <t>236</t>
  </si>
  <si>
    <t>Poznámka k položce:_x000D_
zkoušky, oživení a uvedení do provozu včetně odladění programového vybavení -ostatní práce a služby</t>
  </si>
  <si>
    <t>M15</t>
  </si>
  <si>
    <t>15EM01</t>
  </si>
  <si>
    <t>M - Vytýčení trasy</t>
  </si>
  <si>
    <t>238</t>
  </si>
  <si>
    <t>15EM02</t>
  </si>
  <si>
    <t>M - Výkop 35 x 80 cm, tř.zeminy 3,  kompletní</t>
  </si>
  <si>
    <t>240</t>
  </si>
  <si>
    <t>Poznámka k položce:_x000D_
Výkop 35 x 80 cm  kompletní, včetně pískového lože 10/10cm, zahrnutí, hutnění, výstražné fólie a úpravy terénu</t>
  </si>
  <si>
    <t>15EM03</t>
  </si>
  <si>
    <t>M - Výkop 50 x 120 cm, tř.zeminy 3, kompletní</t>
  </si>
  <si>
    <t>242</t>
  </si>
  <si>
    <t>Poznámka k položce:_x000D_
Výkop 50 x 120 cm, kompletní, včetně betonového podloží 10 cm, pískového lože 10/10cm, zahrnutí, hutnění, výstražné fólie a úpravy terénu</t>
  </si>
  <si>
    <t>15EM04</t>
  </si>
  <si>
    <t>M - Odvoz přebytečné zeminy do 1km</t>
  </si>
  <si>
    <t>244</t>
  </si>
  <si>
    <t>15EM05</t>
  </si>
  <si>
    <t>M - Výkop pro plastový pilíř pojistkové skříně</t>
  </si>
  <si>
    <t>246</t>
  </si>
  <si>
    <t>PS 03 - DISPEČINK A RADIOVÝ PŘENOS</t>
  </si>
  <si>
    <t>M-22 - PS03  DISPEČNK A RADIOVÝ PŘENOS</t>
  </si>
  <si>
    <t xml:space="preserve">    M01 - Přenos dat - VDJ Pouzdřany</t>
  </si>
  <si>
    <t xml:space="preserve">    M05 - Dispečink provozovatele</t>
  </si>
  <si>
    <t>M-22</t>
  </si>
  <si>
    <t>PS03  DISPEČNK A RADIOVÝ PŘENOS</t>
  </si>
  <si>
    <t>M01</t>
  </si>
  <si>
    <t>Přenos dat - VDJ Pouzdřany</t>
  </si>
  <si>
    <t>01EM01</t>
  </si>
  <si>
    <t>D+M - Telemetrická stanice ozn. DD1 - nová</t>
  </si>
  <si>
    <t>Poznámka k položce:_x000D_
Nástěnný oceloplechový rozvaděč, napájecí napětí 230V AC, krytí IP54/IP20, s přívody a vývody zespodu, obsahující PLC s rozsahem vstupů a výstupů 31x DI, 10x DO, 6x AI + 20% rezerva, RADIOMODEM 400-450MHz,  záložní napájení 12V/4,2 Ah s příslušenstvím pro přenos dat z objektu na dispečink provozovatele, proměření radiového směru, projekt ČTU, propojovací kabel mezi PLC a rádiomodemem, přepěťová ochrana anténního svodu, software pro přenos dat, softwarové práce, montážní práce. Poznámka:  Zařízení musí být kompatibilní se stávajícím zařízením provozovatele !!!</t>
  </si>
  <si>
    <t>01EM02</t>
  </si>
  <si>
    <t>M - Montáž na místě, vč. drobného instalačního materiálu</t>
  </si>
  <si>
    <t>01EM03</t>
  </si>
  <si>
    <t>M - SW práce - konfigurace telemetrické stanice</t>
  </si>
  <si>
    <t>01EM04</t>
  </si>
  <si>
    <t>M - SW práce - začlenění do systému dispečinku provozovatele</t>
  </si>
  <si>
    <t>01EM05</t>
  </si>
  <si>
    <t>M - Projekční práce - realizační PD</t>
  </si>
  <si>
    <t>01EM06</t>
  </si>
  <si>
    <t>M - Projekční práce - podklady pro vypracování PD</t>
  </si>
  <si>
    <t>M05</t>
  </si>
  <si>
    <t>Dispečink provozovatele</t>
  </si>
  <si>
    <t>05EM01</t>
  </si>
  <si>
    <t>D+M - Dispečink provozovatele - parametrizace</t>
  </si>
  <si>
    <t>Poznámka k položce:_x000D_
Začlenění nového objektu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</si>
  <si>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D+M - Kabel koaxiální s měděným jádrem venkovní</t>
  </si>
  <si>
    <t>D+M - Kabelový PVC žlab PVC 20/20mm</t>
  </si>
  <si>
    <t>D+M - Trubka PVC do 25mm, středně namáhaná 750N</t>
  </si>
  <si>
    <t>D+M - Trubka PVC do 25mm, středně namáhaná 750N, UV stabilní</t>
  </si>
  <si>
    <t>D+M - Anténa směrová pro radiový přenos</t>
  </si>
  <si>
    <t>D+M - Pozinkovaná konzola pro anténu</t>
  </si>
  <si>
    <t>Poznámka k položce:_x000D_
Pozinkovaná konzola pro osazení směrové antény, s ukotvením do stěny objektu včetně kotvícího materiálu. Umístění na objektu a výška konzoly bude upřesněna na základě radiového projektu, jehož součástí je proměření radiového směru.</t>
  </si>
  <si>
    <t>M - Prostupy přes betovou podlahu, stěnu do d=30 mm, do tl. 400 mm</t>
  </si>
  <si>
    <t>M - Zatěsnění prostupů proti vodě</t>
  </si>
  <si>
    <t>M - Demontáž stávajících radiomodemů</t>
  </si>
  <si>
    <t>M - Demontáž stávajících anténních stožárů, antén a koaxiálních kabelů</t>
  </si>
  <si>
    <t>Zkoušky a uvedení do provozu</t>
  </si>
  <si>
    <t>Poznámka k položce:_x000D_
Zkoušky, oživení a uvedení do provozu včetně odladění radiového přenosu dispečink - VDJ, zaškolení obsluhy</t>
  </si>
  <si>
    <t>M - Kalibrace měřidel, odzkoušení</t>
  </si>
  <si>
    <t>30EM03</t>
  </si>
  <si>
    <t>M - Individuální a komplexní zkoušky</t>
  </si>
  <si>
    <t>30EM04</t>
  </si>
  <si>
    <t>M - Vedení a koordinace zakázky</t>
  </si>
  <si>
    <t>30EM05</t>
  </si>
  <si>
    <t>M - Souhrnné cestovní a přepravní náklady</t>
  </si>
  <si>
    <t>90 - OSTATNÍ NÁKLADY</t>
  </si>
  <si>
    <t>9 -  Ostatní konstrukce, bourání</t>
  </si>
  <si>
    <t xml:space="preserve"> Ostatní konstrukce, bourání</t>
  </si>
  <si>
    <t>900600002.1</t>
  </si>
  <si>
    <t>Poplatky a náklady na zařízení staveniště</t>
  </si>
  <si>
    <t>262144</t>
  </si>
  <si>
    <t>" dle podmínek TZ - B - SOUHRNNÁ TECHNICKÁ ZPRÁVA "</t>
  </si>
  <si>
    <t xml:space="preserve">" kapitola B.8 vč. podkapitol  "    </t>
  </si>
  <si>
    <t xml:space="preserve">" kapitola B.9.1  "    </t>
  </si>
  <si>
    <t>900600002.2</t>
  </si>
  <si>
    <t>Provizorní zařízení po dobu odstávky vodovodu</t>
  </si>
  <si>
    <t>1525921017</t>
  </si>
  <si>
    <t xml:space="preserve">" dle kap. B.8.14, kap. B.9.7  - TZ -B "    </t>
  </si>
  <si>
    <t>900600004</t>
  </si>
  <si>
    <t>Zřízení a údržba dopr. značení po dobu výstavby, vrácení do pův. stavu</t>
  </si>
  <si>
    <t>" dle kap. B.9.8 - TZ - B - SOUHRNNÁ TECHNICKÁ ZPRÁVA "</t>
  </si>
  <si>
    <t>900600008.1</t>
  </si>
  <si>
    <t>Geodetické práce před výstavbou - vytyčení stavby</t>
  </si>
  <si>
    <t>884407547</t>
  </si>
  <si>
    <t>900600016.1</t>
  </si>
  <si>
    <t>Upřesněná dokumentace pro provedení stavby</t>
  </si>
  <si>
    <t>" dle kap. B.9.2 - TZ - B - SOUHRNNÁ TECHNICKÁ ZPRÁVA "</t>
  </si>
  <si>
    <t>900600016.2</t>
  </si>
  <si>
    <t>Zpracování dokumentace skutečného provedení stavby</t>
  </si>
  <si>
    <t>-557279694</t>
  </si>
  <si>
    <t>" dle kap. B.9.6 - TZ - B - SOUHRNNÁ TECHNICKÁ ZPRÁVA "</t>
  </si>
  <si>
    <t>900600018.1</t>
  </si>
  <si>
    <t>Odborný geologický dozor, geolog. sledování stavby</t>
  </si>
  <si>
    <t>480131900</t>
  </si>
  <si>
    <t>900600019.1</t>
  </si>
  <si>
    <t>Geodetické zaměření skutečného provedení</t>
  </si>
  <si>
    <t>" dle kap. B.9.5 - TZ - B - SOUHRNNÁ TECHNICKÁ ZPRÁVA "</t>
  </si>
  <si>
    <t>900600023</t>
  </si>
  <si>
    <t>Uvedení do původního stavu dotčených ploch stavbou</t>
  </si>
  <si>
    <t>900600026</t>
  </si>
  <si>
    <t>Provedení individuální a komplex. zkoušky všech zařízení a objektů celého díla</t>
  </si>
  <si>
    <t>" dle kap. B.9.4 - TZ - B - SOUHRNNÁ TECHNICKÁ ZPRÁVA "</t>
  </si>
  <si>
    <t>900600027</t>
  </si>
  <si>
    <t xml:space="preserve">Provozní vlivy      </t>
  </si>
  <si>
    <t>900600029</t>
  </si>
  <si>
    <t>Zajištění vytýčení podzemních sítí dotčených stavbou</t>
  </si>
  <si>
    <t>" dle kap. B.9.3 - TZ - B - SOUHRNNÁ TECHNICKÁ ZPRÁVA "</t>
  </si>
  <si>
    <t>900600032</t>
  </si>
  <si>
    <t>Provozní řád</t>
  </si>
  <si>
    <t>" dle kap. B.9.9 - TZ - B - SOUHRNNÁ TECHNICKÁ ZPRÁVA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</si>
</sst>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6"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M128"/>
  <sheetViews>
    <sheetView showGridLines="0" tabSelected="1" workbookViewId="0">
      <selection activeCell="A41" sqref="A4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6"/>
      <c r="AS2" s="296"/>
      <c r="AT2" s="296"/>
      <c r="AU2" s="296"/>
      <c r="AV2" s="296"/>
      <c r="AW2" s="296"/>
      <c r="AX2" s="296"/>
      <c r="AY2" s="296"/>
      <c r="AZ2" s="296"/>
      <c r="BA2" s="296"/>
      <c r="BB2" s="296"/>
      <c r="BC2" s="296"/>
      <c r="BD2" s="296"/>
      <c r="BE2" s="29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0" t="s">
        <v>14</v>
      </c>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3"/>
      <c r="AQ5" s="23"/>
      <c r="AR5" s="21"/>
      <c r="BE5" s="277" t="s">
        <v>15</v>
      </c>
      <c r="BS5" s="18" t="s">
        <v>6</v>
      </c>
    </row>
    <row r="6" spans="1:74" s="1" customFormat="1" ht="36.950000000000003" customHeight="1">
      <c r="B6" s="22"/>
      <c r="C6" s="23"/>
      <c r="D6" s="29" t="s">
        <v>16</v>
      </c>
      <c r="E6" s="23"/>
      <c r="F6" s="23"/>
      <c r="G6" s="23"/>
      <c r="H6" s="23"/>
      <c r="I6" s="23"/>
      <c r="J6" s="23"/>
      <c r="K6" s="282" t="s">
        <v>17</v>
      </c>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3"/>
      <c r="AQ6" s="23"/>
      <c r="AR6" s="21"/>
      <c r="BE6" s="27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7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7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78"/>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7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8"/>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78"/>
      <c r="BS13" s="18" t="s">
        <v>6</v>
      </c>
    </row>
    <row r="14" spans="1:74" ht="12.75">
      <c r="B14" s="22"/>
      <c r="C14" s="23"/>
      <c r="D14" s="23"/>
      <c r="E14" s="283" t="s">
        <v>29</v>
      </c>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30" t="s">
        <v>27</v>
      </c>
      <c r="AL14" s="23"/>
      <c r="AM14" s="23"/>
      <c r="AN14" s="32" t="s">
        <v>29</v>
      </c>
      <c r="AO14" s="23"/>
      <c r="AP14" s="23"/>
      <c r="AQ14" s="23"/>
      <c r="AR14" s="21"/>
      <c r="BE14" s="27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8"/>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78"/>
      <c r="BS16" s="18" t="s">
        <v>31</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78"/>
      <c r="BS17" s="18" t="s">
        <v>4</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8"/>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78"/>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78"/>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8"/>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8"/>
    </row>
    <row r="23" spans="1:71" s="1" customFormat="1" ht="83.25" customHeight="1">
      <c r="B23" s="22"/>
      <c r="C23" s="23"/>
      <c r="D23" s="23"/>
      <c r="E23" s="285" t="s">
        <v>36</v>
      </c>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3"/>
      <c r="AP23" s="23"/>
      <c r="AQ23" s="23"/>
      <c r="AR23" s="21"/>
      <c r="BE23" s="27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8"/>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6">
        <f>ROUND(AG94,2)</f>
        <v>0</v>
      </c>
      <c r="AL26" s="287"/>
      <c r="AM26" s="287"/>
      <c r="AN26" s="287"/>
      <c r="AO26" s="287"/>
      <c r="AP26" s="37"/>
      <c r="AQ26" s="37"/>
      <c r="AR26" s="40"/>
      <c r="BE26" s="27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8"/>
    </row>
    <row r="28" spans="1:71" s="2" customFormat="1" ht="12.75">
      <c r="A28" s="35"/>
      <c r="B28" s="36"/>
      <c r="C28" s="37"/>
      <c r="D28" s="37"/>
      <c r="E28" s="37"/>
      <c r="F28" s="37"/>
      <c r="G28" s="37"/>
      <c r="H28" s="37"/>
      <c r="I28" s="37"/>
      <c r="J28" s="37"/>
      <c r="K28" s="37"/>
      <c r="L28" s="288" t="s">
        <v>38</v>
      </c>
      <c r="M28" s="288"/>
      <c r="N28" s="288"/>
      <c r="O28" s="288"/>
      <c r="P28" s="288"/>
      <c r="Q28" s="37"/>
      <c r="R28" s="37"/>
      <c r="S28" s="37"/>
      <c r="T28" s="37"/>
      <c r="U28" s="37"/>
      <c r="V28" s="37"/>
      <c r="W28" s="288" t="s">
        <v>39</v>
      </c>
      <c r="X28" s="288"/>
      <c r="Y28" s="288"/>
      <c r="Z28" s="288"/>
      <c r="AA28" s="288"/>
      <c r="AB28" s="288"/>
      <c r="AC28" s="288"/>
      <c r="AD28" s="288"/>
      <c r="AE28" s="288"/>
      <c r="AF28" s="37"/>
      <c r="AG28" s="37"/>
      <c r="AH28" s="37"/>
      <c r="AI28" s="37"/>
      <c r="AJ28" s="37"/>
      <c r="AK28" s="288" t="s">
        <v>40</v>
      </c>
      <c r="AL28" s="288"/>
      <c r="AM28" s="288"/>
      <c r="AN28" s="288"/>
      <c r="AO28" s="288"/>
      <c r="AP28" s="37"/>
      <c r="AQ28" s="37"/>
      <c r="AR28" s="40"/>
      <c r="BE28" s="278"/>
    </row>
    <row r="29" spans="1:71" s="3" customFormat="1" ht="14.45" customHeight="1">
      <c r="B29" s="41"/>
      <c r="C29" s="42"/>
      <c r="D29" s="30" t="s">
        <v>41</v>
      </c>
      <c r="E29" s="42"/>
      <c r="F29" s="30" t="s">
        <v>42</v>
      </c>
      <c r="G29" s="42"/>
      <c r="H29" s="42"/>
      <c r="I29" s="42"/>
      <c r="J29" s="42"/>
      <c r="K29" s="42"/>
      <c r="L29" s="291">
        <v>0.21</v>
      </c>
      <c r="M29" s="290"/>
      <c r="N29" s="290"/>
      <c r="O29" s="290"/>
      <c r="P29" s="290"/>
      <c r="Q29" s="42"/>
      <c r="R29" s="42"/>
      <c r="S29" s="42"/>
      <c r="T29" s="42"/>
      <c r="U29" s="42"/>
      <c r="V29" s="42"/>
      <c r="W29" s="289">
        <f>ROUND(AZ94, 2)</f>
        <v>0</v>
      </c>
      <c r="X29" s="290"/>
      <c r="Y29" s="290"/>
      <c r="Z29" s="290"/>
      <c r="AA29" s="290"/>
      <c r="AB29" s="290"/>
      <c r="AC29" s="290"/>
      <c r="AD29" s="290"/>
      <c r="AE29" s="290"/>
      <c r="AF29" s="42"/>
      <c r="AG29" s="42"/>
      <c r="AH29" s="42"/>
      <c r="AI29" s="42"/>
      <c r="AJ29" s="42"/>
      <c r="AK29" s="289">
        <f>ROUND(AV94, 2)</f>
        <v>0</v>
      </c>
      <c r="AL29" s="290"/>
      <c r="AM29" s="290"/>
      <c r="AN29" s="290"/>
      <c r="AO29" s="290"/>
      <c r="AP29" s="42"/>
      <c r="AQ29" s="42"/>
      <c r="AR29" s="43"/>
      <c r="BE29" s="279"/>
    </row>
    <row r="30" spans="1:71" s="3" customFormat="1" ht="14.45" customHeight="1">
      <c r="B30" s="41"/>
      <c r="C30" s="42"/>
      <c r="D30" s="42"/>
      <c r="E30" s="42"/>
      <c r="F30" s="30" t="s">
        <v>43</v>
      </c>
      <c r="G30" s="42"/>
      <c r="H30" s="42"/>
      <c r="I30" s="42"/>
      <c r="J30" s="42"/>
      <c r="K30" s="42"/>
      <c r="L30" s="291">
        <v>0.15</v>
      </c>
      <c r="M30" s="290"/>
      <c r="N30" s="290"/>
      <c r="O30" s="290"/>
      <c r="P30" s="290"/>
      <c r="Q30" s="42"/>
      <c r="R30" s="42"/>
      <c r="S30" s="42"/>
      <c r="T30" s="42"/>
      <c r="U30" s="42"/>
      <c r="V30" s="42"/>
      <c r="W30" s="289">
        <f>ROUND(BA94, 2)</f>
        <v>0</v>
      </c>
      <c r="X30" s="290"/>
      <c r="Y30" s="290"/>
      <c r="Z30" s="290"/>
      <c r="AA30" s="290"/>
      <c r="AB30" s="290"/>
      <c r="AC30" s="290"/>
      <c r="AD30" s="290"/>
      <c r="AE30" s="290"/>
      <c r="AF30" s="42"/>
      <c r="AG30" s="42"/>
      <c r="AH30" s="42"/>
      <c r="AI30" s="42"/>
      <c r="AJ30" s="42"/>
      <c r="AK30" s="289">
        <f>ROUND(AW94, 2)</f>
        <v>0</v>
      </c>
      <c r="AL30" s="290"/>
      <c r="AM30" s="290"/>
      <c r="AN30" s="290"/>
      <c r="AO30" s="290"/>
      <c r="AP30" s="42"/>
      <c r="AQ30" s="42"/>
      <c r="AR30" s="43"/>
      <c r="BE30" s="279"/>
    </row>
    <row r="31" spans="1:71" s="3" customFormat="1" ht="14.45" hidden="1" customHeight="1">
      <c r="B31" s="41"/>
      <c r="C31" s="42"/>
      <c r="D31" s="42"/>
      <c r="E31" s="42"/>
      <c r="F31" s="30" t="s">
        <v>44</v>
      </c>
      <c r="G31" s="42"/>
      <c r="H31" s="42"/>
      <c r="I31" s="42"/>
      <c r="J31" s="42"/>
      <c r="K31" s="42"/>
      <c r="L31" s="291">
        <v>0.21</v>
      </c>
      <c r="M31" s="290"/>
      <c r="N31" s="290"/>
      <c r="O31" s="290"/>
      <c r="P31" s="290"/>
      <c r="Q31" s="42"/>
      <c r="R31" s="42"/>
      <c r="S31" s="42"/>
      <c r="T31" s="42"/>
      <c r="U31" s="42"/>
      <c r="V31" s="42"/>
      <c r="W31" s="289">
        <f>ROUND(BB94, 2)</f>
        <v>0</v>
      </c>
      <c r="X31" s="290"/>
      <c r="Y31" s="290"/>
      <c r="Z31" s="290"/>
      <c r="AA31" s="290"/>
      <c r="AB31" s="290"/>
      <c r="AC31" s="290"/>
      <c r="AD31" s="290"/>
      <c r="AE31" s="290"/>
      <c r="AF31" s="42"/>
      <c r="AG31" s="42"/>
      <c r="AH31" s="42"/>
      <c r="AI31" s="42"/>
      <c r="AJ31" s="42"/>
      <c r="AK31" s="289">
        <v>0</v>
      </c>
      <c r="AL31" s="290"/>
      <c r="AM31" s="290"/>
      <c r="AN31" s="290"/>
      <c r="AO31" s="290"/>
      <c r="AP31" s="42"/>
      <c r="AQ31" s="42"/>
      <c r="AR31" s="43"/>
      <c r="BE31" s="279"/>
    </row>
    <row r="32" spans="1:71" s="3" customFormat="1" ht="14.45" hidden="1" customHeight="1">
      <c r="B32" s="41"/>
      <c r="C32" s="42"/>
      <c r="D32" s="42"/>
      <c r="E32" s="42"/>
      <c r="F32" s="30" t="s">
        <v>45</v>
      </c>
      <c r="G32" s="42"/>
      <c r="H32" s="42"/>
      <c r="I32" s="42"/>
      <c r="J32" s="42"/>
      <c r="K32" s="42"/>
      <c r="L32" s="291">
        <v>0.15</v>
      </c>
      <c r="M32" s="290"/>
      <c r="N32" s="290"/>
      <c r="O32" s="290"/>
      <c r="P32" s="290"/>
      <c r="Q32" s="42"/>
      <c r="R32" s="42"/>
      <c r="S32" s="42"/>
      <c r="T32" s="42"/>
      <c r="U32" s="42"/>
      <c r="V32" s="42"/>
      <c r="W32" s="289">
        <f>ROUND(BC94, 2)</f>
        <v>0</v>
      </c>
      <c r="X32" s="290"/>
      <c r="Y32" s="290"/>
      <c r="Z32" s="290"/>
      <c r="AA32" s="290"/>
      <c r="AB32" s="290"/>
      <c r="AC32" s="290"/>
      <c r="AD32" s="290"/>
      <c r="AE32" s="290"/>
      <c r="AF32" s="42"/>
      <c r="AG32" s="42"/>
      <c r="AH32" s="42"/>
      <c r="AI32" s="42"/>
      <c r="AJ32" s="42"/>
      <c r="AK32" s="289">
        <v>0</v>
      </c>
      <c r="AL32" s="290"/>
      <c r="AM32" s="290"/>
      <c r="AN32" s="290"/>
      <c r="AO32" s="290"/>
      <c r="AP32" s="42"/>
      <c r="AQ32" s="42"/>
      <c r="AR32" s="43"/>
      <c r="BE32" s="279"/>
    </row>
    <row r="33" spans="1:57" s="3" customFormat="1" ht="14.45" hidden="1" customHeight="1">
      <c r="B33" s="41"/>
      <c r="C33" s="42"/>
      <c r="D33" s="42"/>
      <c r="E33" s="42"/>
      <c r="F33" s="30" t="s">
        <v>46</v>
      </c>
      <c r="G33" s="42"/>
      <c r="H33" s="42"/>
      <c r="I33" s="42"/>
      <c r="J33" s="42"/>
      <c r="K33" s="42"/>
      <c r="L33" s="291">
        <v>0</v>
      </c>
      <c r="M33" s="290"/>
      <c r="N33" s="290"/>
      <c r="O33" s="290"/>
      <c r="P33" s="290"/>
      <c r="Q33" s="42"/>
      <c r="R33" s="42"/>
      <c r="S33" s="42"/>
      <c r="T33" s="42"/>
      <c r="U33" s="42"/>
      <c r="V33" s="42"/>
      <c r="W33" s="289">
        <f>ROUND(BD94, 2)</f>
        <v>0</v>
      </c>
      <c r="X33" s="290"/>
      <c r="Y33" s="290"/>
      <c r="Z33" s="290"/>
      <c r="AA33" s="290"/>
      <c r="AB33" s="290"/>
      <c r="AC33" s="290"/>
      <c r="AD33" s="290"/>
      <c r="AE33" s="290"/>
      <c r="AF33" s="42"/>
      <c r="AG33" s="42"/>
      <c r="AH33" s="42"/>
      <c r="AI33" s="42"/>
      <c r="AJ33" s="42"/>
      <c r="AK33" s="289">
        <v>0</v>
      </c>
      <c r="AL33" s="290"/>
      <c r="AM33" s="290"/>
      <c r="AN33" s="290"/>
      <c r="AO33" s="290"/>
      <c r="AP33" s="42"/>
      <c r="AQ33" s="42"/>
      <c r="AR33" s="43"/>
      <c r="BE33" s="27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78"/>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295" t="s">
        <v>49</v>
      </c>
      <c r="Y35" s="293"/>
      <c r="Z35" s="293"/>
      <c r="AA35" s="293"/>
      <c r="AB35" s="293"/>
      <c r="AC35" s="46"/>
      <c r="AD35" s="46"/>
      <c r="AE35" s="46"/>
      <c r="AF35" s="46"/>
      <c r="AG35" s="46"/>
      <c r="AH35" s="46"/>
      <c r="AI35" s="46"/>
      <c r="AJ35" s="46"/>
      <c r="AK35" s="292">
        <f>SUM(AK26:AK33)</f>
        <v>0</v>
      </c>
      <c r="AL35" s="293"/>
      <c r="AM35" s="293"/>
      <c r="AN35" s="293"/>
      <c r="AO35" s="29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50</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51</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52</v>
      </c>
      <c r="E60" s="39"/>
      <c r="F60" s="39"/>
      <c r="G60" s="39"/>
      <c r="H60" s="39"/>
      <c r="I60" s="39"/>
      <c r="J60" s="39"/>
      <c r="K60" s="39"/>
      <c r="L60" s="39"/>
      <c r="M60" s="39"/>
      <c r="N60" s="39"/>
      <c r="O60" s="39"/>
      <c r="P60" s="39"/>
      <c r="Q60" s="39"/>
      <c r="R60" s="39"/>
      <c r="S60" s="39"/>
      <c r="T60" s="39"/>
      <c r="U60" s="39"/>
      <c r="V60" s="53" t="s">
        <v>53</v>
      </c>
      <c r="W60" s="39"/>
      <c r="X60" s="39"/>
      <c r="Y60" s="39"/>
      <c r="Z60" s="39"/>
      <c r="AA60" s="39"/>
      <c r="AB60" s="39"/>
      <c r="AC60" s="39"/>
      <c r="AD60" s="39"/>
      <c r="AE60" s="39"/>
      <c r="AF60" s="39"/>
      <c r="AG60" s="39"/>
      <c r="AH60" s="53" t="s">
        <v>52</v>
      </c>
      <c r="AI60" s="39"/>
      <c r="AJ60" s="39"/>
      <c r="AK60" s="39"/>
      <c r="AL60" s="39"/>
      <c r="AM60" s="53" t="s">
        <v>53</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54</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55</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52</v>
      </c>
      <c r="E75" s="39"/>
      <c r="F75" s="39"/>
      <c r="G75" s="39"/>
      <c r="H75" s="39"/>
      <c r="I75" s="39"/>
      <c r="J75" s="39"/>
      <c r="K75" s="39"/>
      <c r="L75" s="39"/>
      <c r="M75" s="39"/>
      <c r="N75" s="39"/>
      <c r="O75" s="39"/>
      <c r="P75" s="39"/>
      <c r="Q75" s="39"/>
      <c r="R75" s="39"/>
      <c r="S75" s="39"/>
      <c r="T75" s="39"/>
      <c r="U75" s="39"/>
      <c r="V75" s="53" t="s">
        <v>53</v>
      </c>
      <c r="W75" s="39"/>
      <c r="X75" s="39"/>
      <c r="Y75" s="39"/>
      <c r="Z75" s="39"/>
      <c r="AA75" s="39"/>
      <c r="AB75" s="39"/>
      <c r="AC75" s="39"/>
      <c r="AD75" s="39"/>
      <c r="AE75" s="39"/>
      <c r="AF75" s="39"/>
      <c r="AG75" s="39"/>
      <c r="AH75" s="53" t="s">
        <v>52</v>
      </c>
      <c r="AI75" s="39"/>
      <c r="AJ75" s="39"/>
      <c r="AK75" s="39"/>
      <c r="AL75" s="39"/>
      <c r="AM75" s="53" t="s">
        <v>53</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56</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22001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02" t="str">
        <f>K6</f>
        <v>VODOJEM POUZDŘANY</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Pouzdřany</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9" t="str">
        <f>IF(AN8= "","",AN8)</f>
        <v>6. 1. 2022</v>
      </c>
      <c r="AN87" s="309"/>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40.15" customHeight="1">
      <c r="A89" s="35"/>
      <c r="B89" s="36"/>
      <c r="C89" s="30" t="s">
        <v>24</v>
      </c>
      <c r="D89" s="37"/>
      <c r="E89" s="37"/>
      <c r="F89" s="37"/>
      <c r="G89" s="37"/>
      <c r="H89" s="37"/>
      <c r="I89" s="37"/>
      <c r="J89" s="37"/>
      <c r="K89" s="37"/>
      <c r="L89" s="60" t="str">
        <f>IF(E11= "","",E11)</f>
        <v>VAK BŘECLAV a.s.</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10" t="str">
        <f>IF(E17="","",E17)</f>
        <v>AQUA PROCON s.r.o.Palackého tř. 12, 612 00 Brno</v>
      </c>
      <c r="AN89" s="311"/>
      <c r="AO89" s="311"/>
      <c r="AP89" s="311"/>
      <c r="AQ89" s="37"/>
      <c r="AR89" s="40"/>
      <c r="AS89" s="312" t="s">
        <v>57</v>
      </c>
      <c r="AT89" s="313"/>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10" t="str">
        <f>IF(E20="","",E20)</f>
        <v xml:space="preserve"> </v>
      </c>
      <c r="AN90" s="311"/>
      <c r="AO90" s="311"/>
      <c r="AP90" s="311"/>
      <c r="AQ90" s="37"/>
      <c r="AR90" s="40"/>
      <c r="AS90" s="314"/>
      <c r="AT90" s="315"/>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6"/>
      <c r="AT91" s="317"/>
      <c r="AU91" s="72"/>
      <c r="AV91" s="72"/>
      <c r="AW91" s="72"/>
      <c r="AX91" s="72"/>
      <c r="AY91" s="72"/>
      <c r="AZ91" s="72"/>
      <c r="BA91" s="72"/>
      <c r="BB91" s="72"/>
      <c r="BC91" s="72"/>
      <c r="BD91" s="73"/>
      <c r="BE91" s="35"/>
    </row>
    <row r="92" spans="1:91" s="2" customFormat="1" ht="29.25" customHeight="1">
      <c r="A92" s="35"/>
      <c r="B92" s="36"/>
      <c r="C92" s="306" t="s">
        <v>58</v>
      </c>
      <c r="D92" s="305"/>
      <c r="E92" s="305"/>
      <c r="F92" s="305"/>
      <c r="G92" s="305"/>
      <c r="H92" s="74"/>
      <c r="I92" s="304" t="s">
        <v>59</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9" t="s">
        <v>60</v>
      </c>
      <c r="AH92" s="305"/>
      <c r="AI92" s="305"/>
      <c r="AJ92" s="305"/>
      <c r="AK92" s="305"/>
      <c r="AL92" s="305"/>
      <c r="AM92" s="305"/>
      <c r="AN92" s="304" t="s">
        <v>61</v>
      </c>
      <c r="AO92" s="305"/>
      <c r="AP92" s="318"/>
      <c r="AQ92" s="75" t="s">
        <v>62</v>
      </c>
      <c r="AR92" s="40"/>
      <c r="AS92" s="76" t="s">
        <v>63</v>
      </c>
      <c r="AT92" s="77" t="s">
        <v>64</v>
      </c>
      <c r="AU92" s="77" t="s">
        <v>65</v>
      </c>
      <c r="AV92" s="77" t="s">
        <v>66</v>
      </c>
      <c r="AW92" s="77" t="s">
        <v>67</v>
      </c>
      <c r="AX92" s="77" t="s">
        <v>68</v>
      </c>
      <c r="AY92" s="77" t="s">
        <v>69</v>
      </c>
      <c r="AZ92" s="77" t="s">
        <v>70</v>
      </c>
      <c r="BA92" s="77" t="s">
        <v>71</v>
      </c>
      <c r="BB92" s="77" t="s">
        <v>72</v>
      </c>
      <c r="BC92" s="77" t="s">
        <v>73</v>
      </c>
      <c r="BD92" s="78" t="s">
        <v>74</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75</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20">
        <f>ROUND(AG95+AG101+AG106+AG109+AG112+AG115+AG118+AG121+AG123+AG125+AG126,2)</f>
        <v>0</v>
      </c>
      <c r="AH94" s="320"/>
      <c r="AI94" s="320"/>
      <c r="AJ94" s="320"/>
      <c r="AK94" s="320"/>
      <c r="AL94" s="320"/>
      <c r="AM94" s="320"/>
      <c r="AN94" s="321">
        <f t="shared" ref="AN94:AN126" si="0">SUM(AG94,AT94)</f>
        <v>0</v>
      </c>
      <c r="AO94" s="321"/>
      <c r="AP94" s="321"/>
      <c r="AQ94" s="86" t="s">
        <v>1</v>
      </c>
      <c r="AR94" s="87"/>
      <c r="AS94" s="88">
        <f>ROUND(AS95+AS101+AS106+AS109+AS112+AS115+AS118+AS121+AS123+AS125+AS126,2)</f>
        <v>0</v>
      </c>
      <c r="AT94" s="89">
        <f t="shared" ref="AT94:AT126" si="1">ROUND(SUM(AV94:AW94),2)</f>
        <v>0</v>
      </c>
      <c r="AU94" s="90">
        <f>ROUND(AU95+AU101+AU106+AU109+AU112+AU115+AU118+AU121+AU123+AU125+AU126,5)</f>
        <v>0</v>
      </c>
      <c r="AV94" s="89">
        <f>ROUND(AZ94*L29,2)</f>
        <v>0</v>
      </c>
      <c r="AW94" s="89">
        <f>ROUND(BA94*L30,2)</f>
        <v>0</v>
      </c>
      <c r="AX94" s="89">
        <f>ROUND(BB94*L29,2)</f>
        <v>0</v>
      </c>
      <c r="AY94" s="89">
        <f>ROUND(BC94*L30,2)</f>
        <v>0</v>
      </c>
      <c r="AZ94" s="89">
        <f>ROUND(AZ95+AZ101+AZ106+AZ109+AZ112+AZ115+AZ118+AZ121+AZ123+AZ125+AZ126,2)</f>
        <v>0</v>
      </c>
      <c r="BA94" s="89">
        <f>ROUND(BA95+BA101+BA106+BA109+BA112+BA115+BA118+BA121+BA123+BA125+BA126,2)</f>
        <v>0</v>
      </c>
      <c r="BB94" s="89">
        <f>ROUND(BB95+BB101+BB106+BB109+BB112+BB115+BB118+BB121+BB123+BB125+BB126,2)</f>
        <v>0</v>
      </c>
      <c r="BC94" s="89">
        <f>ROUND(BC95+BC101+BC106+BC109+BC112+BC115+BC118+BC121+BC123+BC125+BC126,2)</f>
        <v>0</v>
      </c>
      <c r="BD94" s="91">
        <f>ROUND(BD95+BD101+BD106+BD109+BD112+BD115+BD118+BD121+BD123+BD125+BD126,2)</f>
        <v>0</v>
      </c>
      <c r="BS94" s="92" t="s">
        <v>76</v>
      </c>
      <c r="BT94" s="92" t="s">
        <v>77</v>
      </c>
      <c r="BU94" s="93" t="s">
        <v>78</v>
      </c>
      <c r="BV94" s="92" t="s">
        <v>79</v>
      </c>
      <c r="BW94" s="92" t="s">
        <v>5</v>
      </c>
      <c r="BX94" s="92" t="s">
        <v>80</v>
      </c>
      <c r="CL94" s="92" t="s">
        <v>1</v>
      </c>
    </row>
    <row r="95" spans="1:91" s="7" customFormat="1" ht="16.5" customHeight="1">
      <c r="B95" s="94"/>
      <c r="C95" s="95"/>
      <c r="D95" s="307" t="s">
        <v>81</v>
      </c>
      <c r="E95" s="307"/>
      <c r="F95" s="307"/>
      <c r="G95" s="307"/>
      <c r="H95" s="307"/>
      <c r="I95" s="96"/>
      <c r="J95" s="307" t="s">
        <v>82</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297">
        <f>ROUND(SUM(AG96:AG100),2)</f>
        <v>0</v>
      </c>
      <c r="AH95" s="298"/>
      <c r="AI95" s="298"/>
      <c r="AJ95" s="298"/>
      <c r="AK95" s="298"/>
      <c r="AL95" s="298"/>
      <c r="AM95" s="298"/>
      <c r="AN95" s="299">
        <f t="shared" si="0"/>
        <v>0</v>
      </c>
      <c r="AO95" s="298"/>
      <c r="AP95" s="298"/>
      <c r="AQ95" s="97" t="s">
        <v>83</v>
      </c>
      <c r="AR95" s="98"/>
      <c r="AS95" s="99">
        <f>ROUND(SUM(AS96:AS100),2)</f>
        <v>0</v>
      </c>
      <c r="AT95" s="100">
        <f t="shared" si="1"/>
        <v>0</v>
      </c>
      <c r="AU95" s="101">
        <f>ROUND(SUM(AU96:AU100),5)</f>
        <v>0</v>
      </c>
      <c r="AV95" s="100">
        <f>ROUND(AZ95*L29,2)</f>
        <v>0</v>
      </c>
      <c r="AW95" s="100">
        <f>ROUND(BA95*L30,2)</f>
        <v>0</v>
      </c>
      <c r="AX95" s="100">
        <f>ROUND(BB95*L29,2)</f>
        <v>0</v>
      </c>
      <c r="AY95" s="100">
        <f>ROUND(BC95*L30,2)</f>
        <v>0</v>
      </c>
      <c r="AZ95" s="100">
        <f>ROUND(SUM(AZ96:AZ100),2)</f>
        <v>0</v>
      </c>
      <c r="BA95" s="100">
        <f>ROUND(SUM(BA96:BA100),2)</f>
        <v>0</v>
      </c>
      <c r="BB95" s="100">
        <f>ROUND(SUM(BB96:BB100),2)</f>
        <v>0</v>
      </c>
      <c r="BC95" s="100">
        <f>ROUND(SUM(BC96:BC100),2)</f>
        <v>0</v>
      </c>
      <c r="BD95" s="102">
        <f>ROUND(SUM(BD96:BD100),2)</f>
        <v>0</v>
      </c>
      <c r="BS95" s="103" t="s">
        <v>76</v>
      </c>
      <c r="BT95" s="103" t="s">
        <v>84</v>
      </c>
      <c r="BU95" s="103" t="s">
        <v>78</v>
      </c>
      <c r="BV95" s="103" t="s">
        <v>79</v>
      </c>
      <c r="BW95" s="103" t="s">
        <v>85</v>
      </c>
      <c r="BX95" s="103" t="s">
        <v>5</v>
      </c>
      <c r="CL95" s="103" t="s">
        <v>1</v>
      </c>
      <c r="CM95" s="103" t="s">
        <v>86</v>
      </c>
    </row>
    <row r="96" spans="1:91" s="4" customFormat="1" ht="16.5" customHeight="1">
      <c r="A96" s="104" t="s">
        <v>87</v>
      </c>
      <c r="B96" s="59"/>
      <c r="C96" s="105"/>
      <c r="D96" s="105"/>
      <c r="E96" s="308" t="s">
        <v>88</v>
      </c>
      <c r="F96" s="308"/>
      <c r="G96" s="308"/>
      <c r="H96" s="308"/>
      <c r="I96" s="308"/>
      <c r="J96" s="105"/>
      <c r="K96" s="308" t="s">
        <v>89</v>
      </c>
      <c r="L96" s="308"/>
      <c r="M96" s="308"/>
      <c r="N96" s="308"/>
      <c r="O96" s="308"/>
      <c r="P96" s="308"/>
      <c r="Q96" s="308"/>
      <c r="R96" s="308"/>
      <c r="S96" s="308"/>
      <c r="T96" s="308"/>
      <c r="U96" s="308"/>
      <c r="V96" s="308"/>
      <c r="W96" s="308"/>
      <c r="X96" s="308"/>
      <c r="Y96" s="308"/>
      <c r="Z96" s="308"/>
      <c r="AA96" s="308"/>
      <c r="AB96" s="308"/>
      <c r="AC96" s="308"/>
      <c r="AD96" s="308"/>
      <c r="AE96" s="308"/>
      <c r="AF96" s="308"/>
      <c r="AG96" s="300">
        <f>'SO 03.1 - stavební část'!J32</f>
        <v>0</v>
      </c>
      <c r="AH96" s="301"/>
      <c r="AI96" s="301"/>
      <c r="AJ96" s="301"/>
      <c r="AK96" s="301"/>
      <c r="AL96" s="301"/>
      <c r="AM96" s="301"/>
      <c r="AN96" s="300">
        <f t="shared" si="0"/>
        <v>0</v>
      </c>
      <c r="AO96" s="301"/>
      <c r="AP96" s="301"/>
      <c r="AQ96" s="106" t="s">
        <v>90</v>
      </c>
      <c r="AR96" s="61"/>
      <c r="AS96" s="107">
        <v>0</v>
      </c>
      <c r="AT96" s="108">
        <f t="shared" si="1"/>
        <v>0</v>
      </c>
      <c r="AU96" s="109">
        <f>'SO 03.1 - stavební část'!P138</f>
        <v>0</v>
      </c>
      <c r="AV96" s="108">
        <f>'SO 03.1 - stavební část'!J35</f>
        <v>0</v>
      </c>
      <c r="AW96" s="108">
        <f>'SO 03.1 - stavební část'!J36</f>
        <v>0</v>
      </c>
      <c r="AX96" s="108">
        <f>'SO 03.1 - stavební část'!J37</f>
        <v>0</v>
      </c>
      <c r="AY96" s="108">
        <f>'SO 03.1 - stavební část'!J38</f>
        <v>0</v>
      </c>
      <c r="AZ96" s="108">
        <f>'SO 03.1 - stavební část'!F35</f>
        <v>0</v>
      </c>
      <c r="BA96" s="108">
        <f>'SO 03.1 - stavební část'!F36</f>
        <v>0</v>
      </c>
      <c r="BB96" s="108">
        <f>'SO 03.1 - stavební část'!F37</f>
        <v>0</v>
      </c>
      <c r="BC96" s="108">
        <f>'SO 03.1 - stavební část'!F38</f>
        <v>0</v>
      </c>
      <c r="BD96" s="110">
        <f>'SO 03.1 - stavební část'!F39</f>
        <v>0</v>
      </c>
      <c r="BT96" s="111" t="s">
        <v>86</v>
      </c>
      <c r="BV96" s="111" t="s">
        <v>79</v>
      </c>
      <c r="BW96" s="111" t="s">
        <v>91</v>
      </c>
      <c r="BX96" s="111" t="s">
        <v>85</v>
      </c>
      <c r="CL96" s="111" t="s">
        <v>92</v>
      </c>
    </row>
    <row r="97" spans="1:91" s="4" customFormat="1" ht="16.5" customHeight="1">
      <c r="A97" s="104" t="s">
        <v>87</v>
      </c>
      <c r="B97" s="59"/>
      <c r="C97" s="105"/>
      <c r="D97" s="105"/>
      <c r="E97" s="308" t="s">
        <v>93</v>
      </c>
      <c r="F97" s="308"/>
      <c r="G97" s="308"/>
      <c r="H97" s="308"/>
      <c r="I97" s="308"/>
      <c r="J97" s="105"/>
      <c r="K97" s="308" t="s">
        <v>94</v>
      </c>
      <c r="L97" s="308"/>
      <c r="M97" s="308"/>
      <c r="N97" s="308"/>
      <c r="O97" s="308"/>
      <c r="P97" s="308"/>
      <c r="Q97" s="308"/>
      <c r="R97" s="308"/>
      <c r="S97" s="308"/>
      <c r="T97" s="308"/>
      <c r="U97" s="308"/>
      <c r="V97" s="308"/>
      <c r="W97" s="308"/>
      <c r="X97" s="308"/>
      <c r="Y97" s="308"/>
      <c r="Z97" s="308"/>
      <c r="AA97" s="308"/>
      <c r="AB97" s="308"/>
      <c r="AC97" s="308"/>
      <c r="AD97" s="308"/>
      <c r="AE97" s="308"/>
      <c r="AF97" s="308"/>
      <c r="AG97" s="300">
        <f>'SO 03.2 - odpad z VDJ'!J32</f>
        <v>0</v>
      </c>
      <c r="AH97" s="301"/>
      <c r="AI97" s="301"/>
      <c r="AJ97" s="301"/>
      <c r="AK97" s="301"/>
      <c r="AL97" s="301"/>
      <c r="AM97" s="301"/>
      <c r="AN97" s="300">
        <f t="shared" si="0"/>
        <v>0</v>
      </c>
      <c r="AO97" s="301"/>
      <c r="AP97" s="301"/>
      <c r="AQ97" s="106" t="s">
        <v>90</v>
      </c>
      <c r="AR97" s="61"/>
      <c r="AS97" s="107">
        <v>0</v>
      </c>
      <c r="AT97" s="108">
        <f t="shared" si="1"/>
        <v>0</v>
      </c>
      <c r="AU97" s="109">
        <f>'SO 03.2 - odpad z VDJ'!P127</f>
        <v>0</v>
      </c>
      <c r="AV97" s="108">
        <f>'SO 03.2 - odpad z VDJ'!J35</f>
        <v>0</v>
      </c>
      <c r="AW97" s="108">
        <f>'SO 03.2 - odpad z VDJ'!J36</f>
        <v>0</v>
      </c>
      <c r="AX97" s="108">
        <f>'SO 03.2 - odpad z VDJ'!J37</f>
        <v>0</v>
      </c>
      <c r="AY97" s="108">
        <f>'SO 03.2 - odpad z VDJ'!J38</f>
        <v>0</v>
      </c>
      <c r="AZ97" s="108">
        <f>'SO 03.2 - odpad z VDJ'!F35</f>
        <v>0</v>
      </c>
      <c r="BA97" s="108">
        <f>'SO 03.2 - odpad z VDJ'!F36</f>
        <v>0</v>
      </c>
      <c r="BB97" s="108">
        <f>'SO 03.2 - odpad z VDJ'!F37</f>
        <v>0</v>
      </c>
      <c r="BC97" s="108">
        <f>'SO 03.2 - odpad z VDJ'!F38</f>
        <v>0</v>
      </c>
      <c r="BD97" s="110">
        <f>'SO 03.2 - odpad z VDJ'!F39</f>
        <v>0</v>
      </c>
      <c r="BT97" s="111" t="s">
        <v>86</v>
      </c>
      <c r="BV97" s="111" t="s">
        <v>79</v>
      </c>
      <c r="BW97" s="111" t="s">
        <v>95</v>
      </c>
      <c r="BX97" s="111" t="s">
        <v>85</v>
      </c>
      <c r="CL97" s="111" t="s">
        <v>96</v>
      </c>
    </row>
    <row r="98" spans="1:91" s="4" customFormat="1" ht="16.5" customHeight="1">
      <c r="A98" s="104" t="s">
        <v>87</v>
      </c>
      <c r="B98" s="59"/>
      <c r="C98" s="105"/>
      <c r="D98" s="105"/>
      <c r="E98" s="308" t="s">
        <v>97</v>
      </c>
      <c r="F98" s="308"/>
      <c r="G98" s="308"/>
      <c r="H98" s="308"/>
      <c r="I98" s="308"/>
      <c r="J98" s="105"/>
      <c r="K98" s="308" t="s">
        <v>98</v>
      </c>
      <c r="L98" s="308"/>
      <c r="M98" s="308"/>
      <c r="N98" s="308"/>
      <c r="O98" s="308"/>
      <c r="P98" s="308"/>
      <c r="Q98" s="308"/>
      <c r="R98" s="308"/>
      <c r="S98" s="308"/>
      <c r="T98" s="308"/>
      <c r="U98" s="308"/>
      <c r="V98" s="308"/>
      <c r="W98" s="308"/>
      <c r="X98" s="308"/>
      <c r="Y98" s="308"/>
      <c r="Z98" s="308"/>
      <c r="AA98" s="308"/>
      <c r="AB98" s="308"/>
      <c r="AC98" s="308"/>
      <c r="AD98" s="308"/>
      <c r="AE98" s="308"/>
      <c r="AF98" s="308"/>
      <c r="AG98" s="300">
        <f>'SO 03.3 - zpevněné plochy...'!J32</f>
        <v>0</v>
      </c>
      <c r="AH98" s="301"/>
      <c r="AI98" s="301"/>
      <c r="AJ98" s="301"/>
      <c r="AK98" s="301"/>
      <c r="AL98" s="301"/>
      <c r="AM98" s="301"/>
      <c r="AN98" s="300">
        <f t="shared" si="0"/>
        <v>0</v>
      </c>
      <c r="AO98" s="301"/>
      <c r="AP98" s="301"/>
      <c r="AQ98" s="106" t="s">
        <v>90</v>
      </c>
      <c r="AR98" s="61"/>
      <c r="AS98" s="107">
        <v>0</v>
      </c>
      <c r="AT98" s="108">
        <f t="shared" si="1"/>
        <v>0</v>
      </c>
      <c r="AU98" s="109">
        <f>'SO 03.3 - zpevněné plochy...'!P134</f>
        <v>0</v>
      </c>
      <c r="AV98" s="108">
        <f>'SO 03.3 - zpevněné plochy...'!J35</f>
        <v>0</v>
      </c>
      <c r="AW98" s="108">
        <f>'SO 03.3 - zpevněné plochy...'!J36</f>
        <v>0</v>
      </c>
      <c r="AX98" s="108">
        <f>'SO 03.3 - zpevněné plochy...'!J37</f>
        <v>0</v>
      </c>
      <c r="AY98" s="108">
        <f>'SO 03.3 - zpevněné plochy...'!J38</f>
        <v>0</v>
      </c>
      <c r="AZ98" s="108">
        <f>'SO 03.3 - zpevněné plochy...'!F35</f>
        <v>0</v>
      </c>
      <c r="BA98" s="108">
        <f>'SO 03.3 - zpevněné plochy...'!F36</f>
        <v>0</v>
      </c>
      <c r="BB98" s="108">
        <f>'SO 03.3 - zpevněné plochy...'!F37</f>
        <v>0</v>
      </c>
      <c r="BC98" s="108">
        <f>'SO 03.3 - zpevněné plochy...'!F38</f>
        <v>0</v>
      </c>
      <c r="BD98" s="110">
        <f>'SO 03.3 - zpevněné plochy...'!F39</f>
        <v>0</v>
      </c>
      <c r="BT98" s="111" t="s">
        <v>86</v>
      </c>
      <c r="BV98" s="111" t="s">
        <v>79</v>
      </c>
      <c r="BW98" s="111" t="s">
        <v>99</v>
      </c>
      <c r="BX98" s="111" t="s">
        <v>85</v>
      </c>
      <c r="CL98" s="111" t="s">
        <v>100</v>
      </c>
    </row>
    <row r="99" spans="1:91" s="4" customFormat="1" ht="16.5" customHeight="1">
      <c r="A99" s="104" t="s">
        <v>87</v>
      </c>
      <c r="B99" s="59"/>
      <c r="C99" s="105"/>
      <c r="D99" s="105"/>
      <c r="E99" s="308" t="s">
        <v>101</v>
      </c>
      <c r="F99" s="308"/>
      <c r="G99" s="308"/>
      <c r="H99" s="308"/>
      <c r="I99" s="308"/>
      <c r="J99" s="105"/>
      <c r="K99" s="308" t="s">
        <v>102</v>
      </c>
      <c r="L99" s="308"/>
      <c r="M99" s="308"/>
      <c r="N99" s="308"/>
      <c r="O99" s="308"/>
      <c r="P99" s="308"/>
      <c r="Q99" s="308"/>
      <c r="R99" s="308"/>
      <c r="S99" s="308"/>
      <c r="T99" s="308"/>
      <c r="U99" s="308"/>
      <c r="V99" s="308"/>
      <c r="W99" s="308"/>
      <c r="X99" s="308"/>
      <c r="Y99" s="308"/>
      <c r="Z99" s="308"/>
      <c r="AA99" s="308"/>
      <c r="AB99" s="308"/>
      <c r="AC99" s="308"/>
      <c r="AD99" s="308"/>
      <c r="AE99" s="308"/>
      <c r="AF99" s="308"/>
      <c r="AG99" s="300">
        <f>'SO 03.4 - oplocení'!J32</f>
        <v>0</v>
      </c>
      <c r="AH99" s="301"/>
      <c r="AI99" s="301"/>
      <c r="AJ99" s="301"/>
      <c r="AK99" s="301"/>
      <c r="AL99" s="301"/>
      <c r="AM99" s="301"/>
      <c r="AN99" s="300">
        <f t="shared" si="0"/>
        <v>0</v>
      </c>
      <c r="AO99" s="301"/>
      <c r="AP99" s="301"/>
      <c r="AQ99" s="106" t="s">
        <v>90</v>
      </c>
      <c r="AR99" s="61"/>
      <c r="AS99" s="107">
        <v>0</v>
      </c>
      <c r="AT99" s="108">
        <f t="shared" si="1"/>
        <v>0</v>
      </c>
      <c r="AU99" s="109">
        <f>'SO 03.4 - oplocení'!P126</f>
        <v>0</v>
      </c>
      <c r="AV99" s="108">
        <f>'SO 03.4 - oplocení'!J35</f>
        <v>0</v>
      </c>
      <c r="AW99" s="108">
        <f>'SO 03.4 - oplocení'!J36</f>
        <v>0</v>
      </c>
      <c r="AX99" s="108">
        <f>'SO 03.4 - oplocení'!J37</f>
        <v>0</v>
      </c>
      <c r="AY99" s="108">
        <f>'SO 03.4 - oplocení'!J38</f>
        <v>0</v>
      </c>
      <c r="AZ99" s="108">
        <f>'SO 03.4 - oplocení'!F35</f>
        <v>0</v>
      </c>
      <c r="BA99" s="108">
        <f>'SO 03.4 - oplocení'!F36</f>
        <v>0</v>
      </c>
      <c r="BB99" s="108">
        <f>'SO 03.4 - oplocení'!F37</f>
        <v>0</v>
      </c>
      <c r="BC99" s="108">
        <f>'SO 03.4 - oplocení'!F38</f>
        <v>0</v>
      </c>
      <c r="BD99" s="110">
        <f>'SO 03.4 - oplocení'!F39</f>
        <v>0</v>
      </c>
      <c r="BT99" s="111" t="s">
        <v>86</v>
      </c>
      <c r="BV99" s="111" t="s">
        <v>79</v>
      </c>
      <c r="BW99" s="111" t="s">
        <v>103</v>
      </c>
      <c r="BX99" s="111" t="s">
        <v>85</v>
      </c>
      <c r="CL99" s="111" t="s">
        <v>104</v>
      </c>
    </row>
    <row r="100" spans="1:91" s="4" customFormat="1" ht="16.5" customHeight="1">
      <c r="A100" s="104" t="s">
        <v>87</v>
      </c>
      <c r="B100" s="59"/>
      <c r="C100" s="105"/>
      <c r="D100" s="105"/>
      <c r="E100" s="308" t="s">
        <v>105</v>
      </c>
      <c r="F100" s="308"/>
      <c r="G100" s="308"/>
      <c r="H100" s="308"/>
      <c r="I100" s="308"/>
      <c r="J100" s="105"/>
      <c r="K100" s="308" t="s">
        <v>106</v>
      </c>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0">
        <f>'SO 03.5 - rušení stávajíc...'!J32</f>
        <v>0</v>
      </c>
      <c r="AH100" s="301"/>
      <c r="AI100" s="301"/>
      <c r="AJ100" s="301"/>
      <c r="AK100" s="301"/>
      <c r="AL100" s="301"/>
      <c r="AM100" s="301"/>
      <c r="AN100" s="300">
        <f t="shared" si="0"/>
        <v>0</v>
      </c>
      <c r="AO100" s="301"/>
      <c r="AP100" s="301"/>
      <c r="AQ100" s="106" t="s">
        <v>90</v>
      </c>
      <c r="AR100" s="61"/>
      <c r="AS100" s="107">
        <v>0</v>
      </c>
      <c r="AT100" s="108">
        <f t="shared" si="1"/>
        <v>0</v>
      </c>
      <c r="AU100" s="109">
        <f>'SO 03.5 - rušení stávajíc...'!P125</f>
        <v>0</v>
      </c>
      <c r="AV100" s="108">
        <f>'SO 03.5 - rušení stávajíc...'!J35</f>
        <v>0</v>
      </c>
      <c r="AW100" s="108">
        <f>'SO 03.5 - rušení stávajíc...'!J36</f>
        <v>0</v>
      </c>
      <c r="AX100" s="108">
        <f>'SO 03.5 - rušení stávajíc...'!J37</f>
        <v>0</v>
      </c>
      <c r="AY100" s="108">
        <f>'SO 03.5 - rušení stávajíc...'!J38</f>
        <v>0</v>
      </c>
      <c r="AZ100" s="108">
        <f>'SO 03.5 - rušení stávajíc...'!F35</f>
        <v>0</v>
      </c>
      <c r="BA100" s="108">
        <f>'SO 03.5 - rušení stávajíc...'!F36</f>
        <v>0</v>
      </c>
      <c r="BB100" s="108">
        <f>'SO 03.5 - rušení stávajíc...'!F37</f>
        <v>0</v>
      </c>
      <c r="BC100" s="108">
        <f>'SO 03.5 - rušení stávajíc...'!F38</f>
        <v>0</v>
      </c>
      <c r="BD100" s="110">
        <f>'SO 03.5 - rušení stávajíc...'!F39</f>
        <v>0</v>
      </c>
      <c r="BT100" s="111" t="s">
        <v>86</v>
      </c>
      <c r="BV100" s="111" t="s">
        <v>79</v>
      </c>
      <c r="BW100" s="111" t="s">
        <v>107</v>
      </c>
      <c r="BX100" s="111" t="s">
        <v>85</v>
      </c>
      <c r="CL100" s="111" t="s">
        <v>92</v>
      </c>
    </row>
    <row r="101" spans="1:91" s="7" customFormat="1" ht="24.75" customHeight="1">
      <c r="B101" s="94"/>
      <c r="C101" s="95"/>
      <c r="D101" s="307" t="s">
        <v>108</v>
      </c>
      <c r="E101" s="307"/>
      <c r="F101" s="307"/>
      <c r="G101" s="307"/>
      <c r="H101" s="307"/>
      <c r="I101" s="96"/>
      <c r="J101" s="307" t="s">
        <v>109</v>
      </c>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297">
        <f>ROUND(SUM(AG102:AG105),2)</f>
        <v>0</v>
      </c>
      <c r="AH101" s="298"/>
      <c r="AI101" s="298"/>
      <c r="AJ101" s="298"/>
      <c r="AK101" s="298"/>
      <c r="AL101" s="298"/>
      <c r="AM101" s="298"/>
      <c r="AN101" s="299">
        <f t="shared" si="0"/>
        <v>0</v>
      </c>
      <c r="AO101" s="298"/>
      <c r="AP101" s="298"/>
      <c r="AQ101" s="97" t="s">
        <v>83</v>
      </c>
      <c r="AR101" s="98"/>
      <c r="AS101" s="99">
        <f>ROUND(SUM(AS102:AS105),2)</f>
        <v>0</v>
      </c>
      <c r="AT101" s="100">
        <f t="shared" si="1"/>
        <v>0</v>
      </c>
      <c r="AU101" s="101">
        <f>ROUND(SUM(AU102:AU105),5)</f>
        <v>0</v>
      </c>
      <c r="AV101" s="100">
        <f>ROUND(AZ101*L29,2)</f>
        <v>0</v>
      </c>
      <c r="AW101" s="100">
        <f>ROUND(BA101*L30,2)</f>
        <v>0</v>
      </c>
      <c r="AX101" s="100">
        <f>ROUND(BB101*L29,2)</f>
        <v>0</v>
      </c>
      <c r="AY101" s="100">
        <f>ROUND(BC101*L30,2)</f>
        <v>0</v>
      </c>
      <c r="AZ101" s="100">
        <f>ROUND(SUM(AZ102:AZ105),2)</f>
        <v>0</v>
      </c>
      <c r="BA101" s="100">
        <f>ROUND(SUM(BA102:BA105),2)</f>
        <v>0</v>
      </c>
      <c r="BB101" s="100">
        <f>ROUND(SUM(BB102:BB105),2)</f>
        <v>0</v>
      </c>
      <c r="BC101" s="100">
        <f>ROUND(SUM(BC102:BC105),2)</f>
        <v>0</v>
      </c>
      <c r="BD101" s="102">
        <f>ROUND(SUM(BD102:BD105),2)</f>
        <v>0</v>
      </c>
      <c r="BS101" s="103" t="s">
        <v>76</v>
      </c>
      <c r="BT101" s="103" t="s">
        <v>84</v>
      </c>
      <c r="BU101" s="103" t="s">
        <v>78</v>
      </c>
      <c r="BV101" s="103" t="s">
        <v>79</v>
      </c>
      <c r="BW101" s="103" t="s">
        <v>110</v>
      </c>
      <c r="BX101" s="103" t="s">
        <v>5</v>
      </c>
      <c r="CL101" s="103" t="s">
        <v>1</v>
      </c>
      <c r="CM101" s="103" t="s">
        <v>86</v>
      </c>
    </row>
    <row r="102" spans="1:91" s="4" customFormat="1" ht="16.5" customHeight="1">
      <c r="A102" s="104" t="s">
        <v>87</v>
      </c>
      <c r="B102" s="59"/>
      <c r="C102" s="105"/>
      <c r="D102" s="105"/>
      <c r="E102" s="308" t="s">
        <v>111</v>
      </c>
      <c r="F102" s="308"/>
      <c r="G102" s="308"/>
      <c r="H102" s="308"/>
      <c r="I102" s="308"/>
      <c r="J102" s="105"/>
      <c r="K102" s="308" t="s">
        <v>112</v>
      </c>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0">
        <f>'SO 08.3 - obchvat Pouzdřan'!J32</f>
        <v>0</v>
      </c>
      <c r="AH102" s="301"/>
      <c r="AI102" s="301"/>
      <c r="AJ102" s="301"/>
      <c r="AK102" s="301"/>
      <c r="AL102" s="301"/>
      <c r="AM102" s="301"/>
      <c r="AN102" s="300">
        <f t="shared" si="0"/>
        <v>0</v>
      </c>
      <c r="AO102" s="301"/>
      <c r="AP102" s="301"/>
      <c r="AQ102" s="106" t="s">
        <v>90</v>
      </c>
      <c r="AR102" s="61"/>
      <c r="AS102" s="107">
        <v>0</v>
      </c>
      <c r="AT102" s="108">
        <f t="shared" si="1"/>
        <v>0</v>
      </c>
      <c r="AU102" s="109">
        <f>'SO 08.3 - obchvat Pouzdřan'!P129</f>
        <v>0</v>
      </c>
      <c r="AV102" s="108">
        <f>'SO 08.3 - obchvat Pouzdřan'!J35</f>
        <v>0</v>
      </c>
      <c r="AW102" s="108">
        <f>'SO 08.3 - obchvat Pouzdřan'!J36</f>
        <v>0</v>
      </c>
      <c r="AX102" s="108">
        <f>'SO 08.3 - obchvat Pouzdřan'!J37</f>
        <v>0</v>
      </c>
      <c r="AY102" s="108">
        <f>'SO 08.3 - obchvat Pouzdřan'!J38</f>
        <v>0</v>
      </c>
      <c r="AZ102" s="108">
        <f>'SO 08.3 - obchvat Pouzdřan'!F35</f>
        <v>0</v>
      </c>
      <c r="BA102" s="108">
        <f>'SO 08.3 - obchvat Pouzdřan'!F36</f>
        <v>0</v>
      </c>
      <c r="BB102" s="108">
        <f>'SO 08.3 - obchvat Pouzdřan'!F37</f>
        <v>0</v>
      </c>
      <c r="BC102" s="108">
        <f>'SO 08.3 - obchvat Pouzdřan'!F38</f>
        <v>0</v>
      </c>
      <c r="BD102" s="110">
        <f>'SO 08.3 - obchvat Pouzdřan'!F39</f>
        <v>0</v>
      </c>
      <c r="BT102" s="111" t="s">
        <v>86</v>
      </c>
      <c r="BV102" s="111" t="s">
        <v>79</v>
      </c>
      <c r="BW102" s="111" t="s">
        <v>113</v>
      </c>
      <c r="BX102" s="111" t="s">
        <v>110</v>
      </c>
      <c r="CL102" s="111" t="s">
        <v>114</v>
      </c>
    </row>
    <row r="103" spans="1:91" s="4" customFormat="1" ht="16.5" customHeight="1">
      <c r="A103" s="104" t="s">
        <v>87</v>
      </c>
      <c r="B103" s="59"/>
      <c r="C103" s="105"/>
      <c r="D103" s="105"/>
      <c r="E103" s="308" t="s">
        <v>115</v>
      </c>
      <c r="F103" s="308"/>
      <c r="G103" s="308"/>
      <c r="H103" s="308"/>
      <c r="I103" s="308"/>
      <c r="J103" s="105"/>
      <c r="K103" s="308" t="s">
        <v>116</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0">
        <f>'SO 08.5 - křížení komunikací'!J32</f>
        <v>0</v>
      </c>
      <c r="AH103" s="301"/>
      <c r="AI103" s="301"/>
      <c r="AJ103" s="301"/>
      <c r="AK103" s="301"/>
      <c r="AL103" s="301"/>
      <c r="AM103" s="301"/>
      <c r="AN103" s="300">
        <f t="shared" si="0"/>
        <v>0</v>
      </c>
      <c r="AO103" s="301"/>
      <c r="AP103" s="301"/>
      <c r="AQ103" s="106" t="s">
        <v>90</v>
      </c>
      <c r="AR103" s="61"/>
      <c r="AS103" s="107">
        <v>0</v>
      </c>
      <c r="AT103" s="108">
        <f t="shared" si="1"/>
        <v>0</v>
      </c>
      <c r="AU103" s="109">
        <f>'SO 08.5 - křížení komunikací'!P126</f>
        <v>0</v>
      </c>
      <c r="AV103" s="108">
        <f>'SO 08.5 - křížení komunikací'!J35</f>
        <v>0</v>
      </c>
      <c r="AW103" s="108">
        <f>'SO 08.5 - křížení komunikací'!J36</f>
        <v>0</v>
      </c>
      <c r="AX103" s="108">
        <f>'SO 08.5 - křížení komunikací'!J37</f>
        <v>0</v>
      </c>
      <c r="AY103" s="108">
        <f>'SO 08.5 - křížení komunikací'!J38</f>
        <v>0</v>
      </c>
      <c r="AZ103" s="108">
        <f>'SO 08.5 - křížení komunikací'!F35</f>
        <v>0</v>
      </c>
      <c r="BA103" s="108">
        <f>'SO 08.5 - křížení komunikací'!F36</f>
        <v>0</v>
      </c>
      <c r="BB103" s="108">
        <f>'SO 08.5 - křížení komunikací'!F37</f>
        <v>0</v>
      </c>
      <c r="BC103" s="108">
        <f>'SO 08.5 - křížení komunikací'!F38</f>
        <v>0</v>
      </c>
      <c r="BD103" s="110">
        <f>'SO 08.5 - křížení komunikací'!F39</f>
        <v>0</v>
      </c>
      <c r="BT103" s="111" t="s">
        <v>86</v>
      </c>
      <c r="BV103" s="111" t="s">
        <v>79</v>
      </c>
      <c r="BW103" s="111" t="s">
        <v>117</v>
      </c>
      <c r="BX103" s="111" t="s">
        <v>110</v>
      </c>
      <c r="CL103" s="111" t="s">
        <v>114</v>
      </c>
    </row>
    <row r="104" spans="1:91" s="4" customFormat="1" ht="16.5" customHeight="1">
      <c r="A104" s="104" t="s">
        <v>87</v>
      </c>
      <c r="B104" s="59"/>
      <c r="C104" s="105"/>
      <c r="D104" s="105"/>
      <c r="E104" s="308" t="s">
        <v>118</v>
      </c>
      <c r="F104" s="308"/>
      <c r="G104" s="308"/>
      <c r="H104" s="308"/>
      <c r="I104" s="308"/>
      <c r="J104" s="105"/>
      <c r="K104" s="308" t="s">
        <v>106</v>
      </c>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0">
        <f>'SO 08.6 - rušení stávajíc...'!J32</f>
        <v>0</v>
      </c>
      <c r="AH104" s="301"/>
      <c r="AI104" s="301"/>
      <c r="AJ104" s="301"/>
      <c r="AK104" s="301"/>
      <c r="AL104" s="301"/>
      <c r="AM104" s="301"/>
      <c r="AN104" s="300">
        <f t="shared" si="0"/>
        <v>0</v>
      </c>
      <c r="AO104" s="301"/>
      <c r="AP104" s="301"/>
      <c r="AQ104" s="106" t="s">
        <v>90</v>
      </c>
      <c r="AR104" s="61"/>
      <c r="AS104" s="107">
        <v>0</v>
      </c>
      <c r="AT104" s="108">
        <f t="shared" si="1"/>
        <v>0</v>
      </c>
      <c r="AU104" s="109">
        <f>'SO 08.6 - rušení stávajíc...'!P123</f>
        <v>0</v>
      </c>
      <c r="AV104" s="108">
        <f>'SO 08.6 - rušení stávajíc...'!J35</f>
        <v>0</v>
      </c>
      <c r="AW104" s="108">
        <f>'SO 08.6 - rušení stávajíc...'!J36</f>
        <v>0</v>
      </c>
      <c r="AX104" s="108">
        <f>'SO 08.6 - rušení stávajíc...'!J37</f>
        <v>0</v>
      </c>
      <c r="AY104" s="108">
        <f>'SO 08.6 - rušení stávajíc...'!J38</f>
        <v>0</v>
      </c>
      <c r="AZ104" s="108">
        <f>'SO 08.6 - rušení stávajíc...'!F35</f>
        <v>0</v>
      </c>
      <c r="BA104" s="108">
        <f>'SO 08.6 - rušení stávajíc...'!F36</f>
        <v>0</v>
      </c>
      <c r="BB104" s="108">
        <f>'SO 08.6 - rušení stávajíc...'!F37</f>
        <v>0</v>
      </c>
      <c r="BC104" s="108">
        <f>'SO 08.6 - rušení stávajíc...'!F38</f>
        <v>0</v>
      </c>
      <c r="BD104" s="110">
        <f>'SO 08.6 - rušení stávajíc...'!F39</f>
        <v>0</v>
      </c>
      <c r="BT104" s="111" t="s">
        <v>86</v>
      </c>
      <c r="BV104" s="111" t="s">
        <v>79</v>
      </c>
      <c r="BW104" s="111" t="s">
        <v>119</v>
      </c>
      <c r="BX104" s="111" t="s">
        <v>110</v>
      </c>
      <c r="CL104" s="111" t="s">
        <v>114</v>
      </c>
    </row>
    <row r="105" spans="1:91" s="4" customFormat="1" ht="16.5" customHeight="1">
      <c r="A105" s="104" t="s">
        <v>87</v>
      </c>
      <c r="B105" s="59"/>
      <c r="C105" s="105"/>
      <c r="D105" s="105"/>
      <c r="E105" s="308" t="s">
        <v>120</v>
      </c>
      <c r="F105" s="308"/>
      <c r="G105" s="308"/>
      <c r="H105" s="308"/>
      <c r="I105" s="308"/>
      <c r="J105" s="105"/>
      <c r="K105" s="308" t="s">
        <v>121</v>
      </c>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0">
        <f>'SO 08.7 - terénní úpravy'!J32</f>
        <v>0</v>
      </c>
      <c r="AH105" s="301"/>
      <c r="AI105" s="301"/>
      <c r="AJ105" s="301"/>
      <c r="AK105" s="301"/>
      <c r="AL105" s="301"/>
      <c r="AM105" s="301"/>
      <c r="AN105" s="300">
        <f t="shared" si="0"/>
        <v>0</v>
      </c>
      <c r="AO105" s="301"/>
      <c r="AP105" s="301"/>
      <c r="AQ105" s="106" t="s">
        <v>90</v>
      </c>
      <c r="AR105" s="61"/>
      <c r="AS105" s="107">
        <v>0</v>
      </c>
      <c r="AT105" s="108">
        <f t="shared" si="1"/>
        <v>0</v>
      </c>
      <c r="AU105" s="109">
        <f>'SO 08.7 - terénní úpravy'!P128</f>
        <v>0</v>
      </c>
      <c r="AV105" s="108">
        <f>'SO 08.7 - terénní úpravy'!J35</f>
        <v>0</v>
      </c>
      <c r="AW105" s="108">
        <f>'SO 08.7 - terénní úpravy'!J36</f>
        <v>0</v>
      </c>
      <c r="AX105" s="108">
        <f>'SO 08.7 - terénní úpravy'!J37</f>
        <v>0</v>
      </c>
      <c r="AY105" s="108">
        <f>'SO 08.7 - terénní úpravy'!J38</f>
        <v>0</v>
      </c>
      <c r="AZ105" s="108">
        <f>'SO 08.7 - terénní úpravy'!F35</f>
        <v>0</v>
      </c>
      <c r="BA105" s="108">
        <f>'SO 08.7 - terénní úpravy'!F36</f>
        <v>0</v>
      </c>
      <c r="BB105" s="108">
        <f>'SO 08.7 - terénní úpravy'!F37</f>
        <v>0</v>
      </c>
      <c r="BC105" s="108">
        <f>'SO 08.7 - terénní úpravy'!F38</f>
        <v>0</v>
      </c>
      <c r="BD105" s="110">
        <f>'SO 08.7 - terénní úpravy'!F39</f>
        <v>0</v>
      </c>
      <c r="BT105" s="111" t="s">
        <v>86</v>
      </c>
      <c r="BV105" s="111" t="s">
        <v>79</v>
      </c>
      <c r="BW105" s="111" t="s">
        <v>122</v>
      </c>
      <c r="BX105" s="111" t="s">
        <v>110</v>
      </c>
      <c r="CL105" s="111" t="s">
        <v>123</v>
      </c>
    </row>
    <row r="106" spans="1:91" s="7" customFormat="1" ht="16.5" customHeight="1">
      <c r="B106" s="94"/>
      <c r="C106" s="95"/>
      <c r="D106" s="307" t="s">
        <v>124</v>
      </c>
      <c r="E106" s="307"/>
      <c r="F106" s="307"/>
      <c r="G106" s="307"/>
      <c r="H106" s="307"/>
      <c r="I106" s="96"/>
      <c r="J106" s="307" t="s">
        <v>125</v>
      </c>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297">
        <f>ROUND(SUM(AG107:AG108),2)</f>
        <v>0</v>
      </c>
      <c r="AH106" s="298"/>
      <c r="AI106" s="298"/>
      <c r="AJ106" s="298"/>
      <c r="AK106" s="298"/>
      <c r="AL106" s="298"/>
      <c r="AM106" s="298"/>
      <c r="AN106" s="299">
        <f t="shared" si="0"/>
        <v>0</v>
      </c>
      <c r="AO106" s="298"/>
      <c r="AP106" s="298"/>
      <c r="AQ106" s="97" t="s">
        <v>83</v>
      </c>
      <c r="AR106" s="98"/>
      <c r="AS106" s="99">
        <f>ROUND(SUM(AS107:AS108),2)</f>
        <v>0</v>
      </c>
      <c r="AT106" s="100">
        <f t="shared" si="1"/>
        <v>0</v>
      </c>
      <c r="AU106" s="101">
        <f>ROUND(SUM(AU107:AU108),5)</f>
        <v>0</v>
      </c>
      <c r="AV106" s="100">
        <f>ROUND(AZ106*L29,2)</f>
        <v>0</v>
      </c>
      <c r="AW106" s="100">
        <f>ROUND(BA106*L30,2)</f>
        <v>0</v>
      </c>
      <c r="AX106" s="100">
        <f>ROUND(BB106*L29,2)</f>
        <v>0</v>
      </c>
      <c r="AY106" s="100">
        <f>ROUND(BC106*L30,2)</f>
        <v>0</v>
      </c>
      <c r="AZ106" s="100">
        <f>ROUND(SUM(AZ107:AZ108),2)</f>
        <v>0</v>
      </c>
      <c r="BA106" s="100">
        <f>ROUND(SUM(BA107:BA108),2)</f>
        <v>0</v>
      </c>
      <c r="BB106" s="100">
        <f>ROUND(SUM(BB107:BB108),2)</f>
        <v>0</v>
      </c>
      <c r="BC106" s="100">
        <f>ROUND(SUM(BC107:BC108),2)</f>
        <v>0</v>
      </c>
      <c r="BD106" s="102">
        <f>ROUND(SUM(BD107:BD108),2)</f>
        <v>0</v>
      </c>
      <c r="BS106" s="103" t="s">
        <v>76</v>
      </c>
      <c r="BT106" s="103" t="s">
        <v>84</v>
      </c>
      <c r="BU106" s="103" t="s">
        <v>78</v>
      </c>
      <c r="BV106" s="103" t="s">
        <v>79</v>
      </c>
      <c r="BW106" s="103" t="s">
        <v>126</v>
      </c>
      <c r="BX106" s="103" t="s">
        <v>5</v>
      </c>
      <c r="CL106" s="103" t="s">
        <v>1</v>
      </c>
      <c r="CM106" s="103" t="s">
        <v>86</v>
      </c>
    </row>
    <row r="107" spans="1:91" s="4" customFormat="1" ht="16.5" customHeight="1">
      <c r="A107" s="104" t="s">
        <v>87</v>
      </c>
      <c r="B107" s="59"/>
      <c r="C107" s="105"/>
      <c r="D107" s="105"/>
      <c r="E107" s="308" t="s">
        <v>127</v>
      </c>
      <c r="F107" s="308"/>
      <c r="G107" s="308"/>
      <c r="H107" s="308"/>
      <c r="I107" s="308"/>
      <c r="J107" s="105"/>
      <c r="K107" s="308" t="s">
        <v>128</v>
      </c>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0">
        <f>'SO 09.1 - zásobovací řad ...'!J32</f>
        <v>0</v>
      </c>
      <c r="AH107" s="301"/>
      <c r="AI107" s="301"/>
      <c r="AJ107" s="301"/>
      <c r="AK107" s="301"/>
      <c r="AL107" s="301"/>
      <c r="AM107" s="301"/>
      <c r="AN107" s="300">
        <f t="shared" si="0"/>
        <v>0</v>
      </c>
      <c r="AO107" s="301"/>
      <c r="AP107" s="301"/>
      <c r="AQ107" s="106" t="s">
        <v>90</v>
      </c>
      <c r="AR107" s="61"/>
      <c r="AS107" s="107">
        <v>0</v>
      </c>
      <c r="AT107" s="108">
        <f t="shared" si="1"/>
        <v>0</v>
      </c>
      <c r="AU107" s="109">
        <f>'SO 09.1 - zásobovací řad ...'!P128</f>
        <v>0</v>
      </c>
      <c r="AV107" s="108">
        <f>'SO 09.1 - zásobovací řad ...'!J35</f>
        <v>0</v>
      </c>
      <c r="AW107" s="108">
        <f>'SO 09.1 - zásobovací řad ...'!J36</f>
        <v>0</v>
      </c>
      <c r="AX107" s="108">
        <f>'SO 09.1 - zásobovací řad ...'!J37</f>
        <v>0</v>
      </c>
      <c r="AY107" s="108">
        <f>'SO 09.1 - zásobovací řad ...'!J38</f>
        <v>0</v>
      </c>
      <c r="AZ107" s="108">
        <f>'SO 09.1 - zásobovací řad ...'!F35</f>
        <v>0</v>
      </c>
      <c r="BA107" s="108">
        <f>'SO 09.1 - zásobovací řad ...'!F36</f>
        <v>0</v>
      </c>
      <c r="BB107" s="108">
        <f>'SO 09.1 - zásobovací řad ...'!F37</f>
        <v>0</v>
      </c>
      <c r="BC107" s="108">
        <f>'SO 09.1 - zásobovací řad ...'!F38</f>
        <v>0</v>
      </c>
      <c r="BD107" s="110">
        <f>'SO 09.1 - zásobovací řad ...'!F39</f>
        <v>0</v>
      </c>
      <c r="BT107" s="111" t="s">
        <v>86</v>
      </c>
      <c r="BV107" s="111" t="s">
        <v>79</v>
      </c>
      <c r="BW107" s="111" t="s">
        <v>129</v>
      </c>
      <c r="BX107" s="111" t="s">
        <v>126</v>
      </c>
      <c r="CL107" s="111" t="s">
        <v>114</v>
      </c>
    </row>
    <row r="108" spans="1:91" s="4" customFormat="1" ht="16.5" customHeight="1">
      <c r="A108" s="104" t="s">
        <v>87</v>
      </c>
      <c r="B108" s="59"/>
      <c r="C108" s="105"/>
      <c r="D108" s="105"/>
      <c r="E108" s="308" t="s">
        <v>130</v>
      </c>
      <c r="F108" s="308"/>
      <c r="G108" s="308"/>
      <c r="H108" s="308"/>
      <c r="I108" s="308"/>
      <c r="J108" s="105"/>
      <c r="K108" s="308" t="s">
        <v>106</v>
      </c>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0">
        <f>'SO 09.2 - rušení stávajíc...'!J32</f>
        <v>0</v>
      </c>
      <c r="AH108" s="301"/>
      <c r="AI108" s="301"/>
      <c r="AJ108" s="301"/>
      <c r="AK108" s="301"/>
      <c r="AL108" s="301"/>
      <c r="AM108" s="301"/>
      <c r="AN108" s="300">
        <f t="shared" si="0"/>
        <v>0</v>
      </c>
      <c r="AO108" s="301"/>
      <c r="AP108" s="301"/>
      <c r="AQ108" s="106" t="s">
        <v>90</v>
      </c>
      <c r="AR108" s="61"/>
      <c r="AS108" s="107">
        <v>0</v>
      </c>
      <c r="AT108" s="108">
        <f t="shared" si="1"/>
        <v>0</v>
      </c>
      <c r="AU108" s="109">
        <f>'SO 09.2 - rušení stávajíc...'!P123</f>
        <v>0</v>
      </c>
      <c r="AV108" s="108">
        <f>'SO 09.2 - rušení stávajíc...'!J35</f>
        <v>0</v>
      </c>
      <c r="AW108" s="108">
        <f>'SO 09.2 - rušení stávajíc...'!J36</f>
        <v>0</v>
      </c>
      <c r="AX108" s="108">
        <f>'SO 09.2 - rušení stávajíc...'!J37</f>
        <v>0</v>
      </c>
      <c r="AY108" s="108">
        <f>'SO 09.2 - rušení stávajíc...'!J38</f>
        <v>0</v>
      </c>
      <c r="AZ108" s="108">
        <f>'SO 09.2 - rušení stávajíc...'!F35</f>
        <v>0</v>
      </c>
      <c r="BA108" s="108">
        <f>'SO 09.2 - rušení stávajíc...'!F36</f>
        <v>0</v>
      </c>
      <c r="BB108" s="108">
        <f>'SO 09.2 - rušení stávajíc...'!F37</f>
        <v>0</v>
      </c>
      <c r="BC108" s="108">
        <f>'SO 09.2 - rušení stávajíc...'!F38</f>
        <v>0</v>
      </c>
      <c r="BD108" s="110">
        <f>'SO 09.2 - rušení stávajíc...'!F39</f>
        <v>0</v>
      </c>
      <c r="BT108" s="111" t="s">
        <v>86</v>
      </c>
      <c r="BV108" s="111" t="s">
        <v>79</v>
      </c>
      <c r="BW108" s="111" t="s">
        <v>131</v>
      </c>
      <c r="BX108" s="111" t="s">
        <v>126</v>
      </c>
      <c r="CL108" s="111" t="s">
        <v>114</v>
      </c>
    </row>
    <row r="109" spans="1:91" s="7" customFormat="1" ht="16.5" customHeight="1">
      <c r="B109" s="94"/>
      <c r="C109" s="95"/>
      <c r="D109" s="307" t="s">
        <v>132</v>
      </c>
      <c r="E109" s="307"/>
      <c r="F109" s="307"/>
      <c r="G109" s="307"/>
      <c r="H109" s="307"/>
      <c r="I109" s="96"/>
      <c r="J109" s="307" t="s">
        <v>133</v>
      </c>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297">
        <f>ROUND(SUM(AG110:AG111),2)</f>
        <v>0</v>
      </c>
      <c r="AH109" s="298"/>
      <c r="AI109" s="298"/>
      <c r="AJ109" s="298"/>
      <c r="AK109" s="298"/>
      <c r="AL109" s="298"/>
      <c r="AM109" s="298"/>
      <c r="AN109" s="299">
        <f t="shared" si="0"/>
        <v>0</v>
      </c>
      <c r="AO109" s="298"/>
      <c r="AP109" s="298"/>
      <c r="AQ109" s="97" t="s">
        <v>83</v>
      </c>
      <c r="AR109" s="98"/>
      <c r="AS109" s="99">
        <f>ROUND(SUM(AS110:AS111),2)</f>
        <v>0</v>
      </c>
      <c r="AT109" s="100">
        <f t="shared" si="1"/>
        <v>0</v>
      </c>
      <c r="AU109" s="101">
        <f>ROUND(SUM(AU110:AU111),5)</f>
        <v>0</v>
      </c>
      <c r="AV109" s="100">
        <f>ROUND(AZ109*L29,2)</f>
        <v>0</v>
      </c>
      <c r="AW109" s="100">
        <f>ROUND(BA109*L30,2)</f>
        <v>0</v>
      </c>
      <c r="AX109" s="100">
        <f>ROUND(BB109*L29,2)</f>
        <v>0</v>
      </c>
      <c r="AY109" s="100">
        <f>ROUND(BC109*L30,2)</f>
        <v>0</v>
      </c>
      <c r="AZ109" s="100">
        <f>ROUND(SUM(AZ110:AZ111),2)</f>
        <v>0</v>
      </c>
      <c r="BA109" s="100">
        <f>ROUND(SUM(BA110:BA111),2)</f>
        <v>0</v>
      </c>
      <c r="BB109" s="100">
        <f>ROUND(SUM(BB110:BB111),2)</f>
        <v>0</v>
      </c>
      <c r="BC109" s="100">
        <f>ROUND(SUM(BC110:BC111),2)</f>
        <v>0</v>
      </c>
      <c r="BD109" s="102">
        <f>ROUND(SUM(BD110:BD111),2)</f>
        <v>0</v>
      </c>
      <c r="BS109" s="103" t="s">
        <v>76</v>
      </c>
      <c r="BT109" s="103" t="s">
        <v>84</v>
      </c>
      <c r="BU109" s="103" t="s">
        <v>78</v>
      </c>
      <c r="BV109" s="103" t="s">
        <v>79</v>
      </c>
      <c r="BW109" s="103" t="s">
        <v>134</v>
      </c>
      <c r="BX109" s="103" t="s">
        <v>5</v>
      </c>
      <c r="CL109" s="103" t="s">
        <v>1</v>
      </c>
      <c r="CM109" s="103" t="s">
        <v>86</v>
      </c>
    </row>
    <row r="110" spans="1:91" s="4" customFormat="1" ht="16.5" customHeight="1">
      <c r="A110" s="104" t="s">
        <v>87</v>
      </c>
      <c r="B110" s="59"/>
      <c r="C110" s="105"/>
      <c r="D110" s="105"/>
      <c r="E110" s="308" t="s">
        <v>135</v>
      </c>
      <c r="F110" s="308"/>
      <c r="G110" s="308"/>
      <c r="H110" s="308"/>
      <c r="I110" s="308"/>
      <c r="J110" s="105"/>
      <c r="K110" s="308" t="s">
        <v>136</v>
      </c>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0">
        <f>'SO 10.1 - zásobovací řad ...'!J32</f>
        <v>0</v>
      </c>
      <c r="AH110" s="301"/>
      <c r="AI110" s="301"/>
      <c r="AJ110" s="301"/>
      <c r="AK110" s="301"/>
      <c r="AL110" s="301"/>
      <c r="AM110" s="301"/>
      <c r="AN110" s="300">
        <f t="shared" si="0"/>
        <v>0</v>
      </c>
      <c r="AO110" s="301"/>
      <c r="AP110" s="301"/>
      <c r="AQ110" s="106" t="s">
        <v>90</v>
      </c>
      <c r="AR110" s="61"/>
      <c r="AS110" s="107">
        <v>0</v>
      </c>
      <c r="AT110" s="108">
        <f t="shared" si="1"/>
        <v>0</v>
      </c>
      <c r="AU110" s="109">
        <f>'SO 10.1 - zásobovací řad ...'!P127</f>
        <v>0</v>
      </c>
      <c r="AV110" s="108">
        <f>'SO 10.1 - zásobovací řad ...'!J35</f>
        <v>0</v>
      </c>
      <c r="AW110" s="108">
        <f>'SO 10.1 - zásobovací řad ...'!J36</f>
        <v>0</v>
      </c>
      <c r="AX110" s="108">
        <f>'SO 10.1 - zásobovací řad ...'!J37</f>
        <v>0</v>
      </c>
      <c r="AY110" s="108">
        <f>'SO 10.1 - zásobovací řad ...'!J38</f>
        <v>0</v>
      </c>
      <c r="AZ110" s="108">
        <f>'SO 10.1 - zásobovací řad ...'!F35</f>
        <v>0</v>
      </c>
      <c r="BA110" s="108">
        <f>'SO 10.1 - zásobovací řad ...'!F36</f>
        <v>0</v>
      </c>
      <c r="BB110" s="108">
        <f>'SO 10.1 - zásobovací řad ...'!F37</f>
        <v>0</v>
      </c>
      <c r="BC110" s="108">
        <f>'SO 10.1 - zásobovací řad ...'!F38</f>
        <v>0</v>
      </c>
      <c r="BD110" s="110">
        <f>'SO 10.1 - zásobovací řad ...'!F39</f>
        <v>0</v>
      </c>
      <c r="BT110" s="111" t="s">
        <v>86</v>
      </c>
      <c r="BV110" s="111" t="s">
        <v>79</v>
      </c>
      <c r="BW110" s="111" t="s">
        <v>137</v>
      </c>
      <c r="BX110" s="111" t="s">
        <v>134</v>
      </c>
      <c r="CL110" s="111" t="s">
        <v>114</v>
      </c>
    </row>
    <row r="111" spans="1:91" s="4" customFormat="1" ht="16.5" customHeight="1">
      <c r="A111" s="104" t="s">
        <v>87</v>
      </c>
      <c r="B111" s="59"/>
      <c r="C111" s="105"/>
      <c r="D111" s="105"/>
      <c r="E111" s="308" t="s">
        <v>138</v>
      </c>
      <c r="F111" s="308"/>
      <c r="G111" s="308"/>
      <c r="H111" s="308"/>
      <c r="I111" s="308"/>
      <c r="J111" s="105"/>
      <c r="K111" s="308" t="s">
        <v>106</v>
      </c>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0">
        <f>'SO 10.2 - rušení stávajíc...'!J32</f>
        <v>0</v>
      </c>
      <c r="AH111" s="301"/>
      <c r="AI111" s="301"/>
      <c r="AJ111" s="301"/>
      <c r="AK111" s="301"/>
      <c r="AL111" s="301"/>
      <c r="AM111" s="301"/>
      <c r="AN111" s="300">
        <f t="shared" si="0"/>
        <v>0</v>
      </c>
      <c r="AO111" s="301"/>
      <c r="AP111" s="301"/>
      <c r="AQ111" s="106" t="s">
        <v>90</v>
      </c>
      <c r="AR111" s="61"/>
      <c r="AS111" s="107">
        <v>0</v>
      </c>
      <c r="AT111" s="108">
        <f t="shared" si="1"/>
        <v>0</v>
      </c>
      <c r="AU111" s="109">
        <f>'SO 10.2 - rušení stávajíc...'!P123</f>
        <v>0</v>
      </c>
      <c r="AV111" s="108">
        <f>'SO 10.2 - rušení stávajíc...'!J35</f>
        <v>0</v>
      </c>
      <c r="AW111" s="108">
        <f>'SO 10.2 - rušení stávajíc...'!J36</f>
        <v>0</v>
      </c>
      <c r="AX111" s="108">
        <f>'SO 10.2 - rušení stávajíc...'!J37</f>
        <v>0</v>
      </c>
      <c r="AY111" s="108">
        <f>'SO 10.2 - rušení stávajíc...'!J38</f>
        <v>0</v>
      </c>
      <c r="AZ111" s="108">
        <f>'SO 10.2 - rušení stávajíc...'!F35</f>
        <v>0</v>
      </c>
      <c r="BA111" s="108">
        <f>'SO 10.2 - rušení stávajíc...'!F36</f>
        <v>0</v>
      </c>
      <c r="BB111" s="108">
        <f>'SO 10.2 - rušení stávajíc...'!F37</f>
        <v>0</v>
      </c>
      <c r="BC111" s="108">
        <f>'SO 10.2 - rušení stávajíc...'!F38</f>
        <v>0</v>
      </c>
      <c r="BD111" s="110">
        <f>'SO 10.2 - rušení stávajíc...'!F39</f>
        <v>0</v>
      </c>
      <c r="BT111" s="111" t="s">
        <v>86</v>
      </c>
      <c r="BV111" s="111" t="s">
        <v>79</v>
      </c>
      <c r="BW111" s="111" t="s">
        <v>139</v>
      </c>
      <c r="BX111" s="111" t="s">
        <v>134</v>
      </c>
      <c r="CL111" s="111" t="s">
        <v>114</v>
      </c>
    </row>
    <row r="112" spans="1:91" s="7" customFormat="1" ht="24.75" customHeight="1">
      <c r="B112" s="94"/>
      <c r="C112" s="95"/>
      <c r="D112" s="307" t="s">
        <v>140</v>
      </c>
      <c r="E112" s="307"/>
      <c r="F112" s="307"/>
      <c r="G112" s="307"/>
      <c r="H112" s="307"/>
      <c r="I112" s="96"/>
      <c r="J112" s="307" t="s">
        <v>141</v>
      </c>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297">
        <f>ROUND(SUM(AG113:AG114),2)</f>
        <v>0</v>
      </c>
      <c r="AH112" s="298"/>
      <c r="AI112" s="298"/>
      <c r="AJ112" s="298"/>
      <c r="AK112" s="298"/>
      <c r="AL112" s="298"/>
      <c r="AM112" s="298"/>
      <c r="AN112" s="299">
        <f t="shared" si="0"/>
        <v>0</v>
      </c>
      <c r="AO112" s="298"/>
      <c r="AP112" s="298"/>
      <c r="AQ112" s="97" t="s">
        <v>83</v>
      </c>
      <c r="AR112" s="98"/>
      <c r="AS112" s="99">
        <f>ROUND(SUM(AS113:AS114),2)</f>
        <v>0</v>
      </c>
      <c r="AT112" s="100">
        <f t="shared" si="1"/>
        <v>0</v>
      </c>
      <c r="AU112" s="101">
        <f>ROUND(SUM(AU113:AU114),5)</f>
        <v>0</v>
      </c>
      <c r="AV112" s="100">
        <f>ROUND(AZ112*L29,2)</f>
        <v>0</v>
      </c>
      <c r="AW112" s="100">
        <f>ROUND(BA112*L30,2)</f>
        <v>0</v>
      </c>
      <c r="AX112" s="100">
        <f>ROUND(BB112*L29,2)</f>
        <v>0</v>
      </c>
      <c r="AY112" s="100">
        <f>ROUND(BC112*L30,2)</f>
        <v>0</v>
      </c>
      <c r="AZ112" s="100">
        <f>ROUND(SUM(AZ113:AZ114),2)</f>
        <v>0</v>
      </c>
      <c r="BA112" s="100">
        <f>ROUND(SUM(BA113:BA114),2)</f>
        <v>0</v>
      </c>
      <c r="BB112" s="100">
        <f>ROUND(SUM(BB113:BB114),2)</f>
        <v>0</v>
      </c>
      <c r="BC112" s="100">
        <f>ROUND(SUM(BC113:BC114),2)</f>
        <v>0</v>
      </c>
      <c r="BD112" s="102">
        <f>ROUND(SUM(BD113:BD114),2)</f>
        <v>0</v>
      </c>
      <c r="BS112" s="103" t="s">
        <v>76</v>
      </c>
      <c r="BT112" s="103" t="s">
        <v>84</v>
      </c>
      <c r="BU112" s="103" t="s">
        <v>78</v>
      </c>
      <c r="BV112" s="103" t="s">
        <v>79</v>
      </c>
      <c r="BW112" s="103" t="s">
        <v>142</v>
      </c>
      <c r="BX112" s="103" t="s">
        <v>5</v>
      </c>
      <c r="CL112" s="103" t="s">
        <v>1</v>
      </c>
      <c r="CM112" s="103" t="s">
        <v>86</v>
      </c>
    </row>
    <row r="113" spans="1:91" s="4" customFormat="1" ht="16.5" customHeight="1">
      <c r="A113" s="104" t="s">
        <v>87</v>
      </c>
      <c r="B113" s="59"/>
      <c r="C113" s="105"/>
      <c r="D113" s="105"/>
      <c r="E113" s="308" t="s">
        <v>143</v>
      </c>
      <c r="F113" s="308"/>
      <c r="G113" s="308"/>
      <c r="H113" s="308"/>
      <c r="I113" s="308"/>
      <c r="J113" s="105"/>
      <c r="K113" s="308" t="s">
        <v>144</v>
      </c>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0">
        <f>'SO 11.1 - potrubí rozvodn...'!J32</f>
        <v>0</v>
      </c>
      <c r="AH113" s="301"/>
      <c r="AI113" s="301"/>
      <c r="AJ113" s="301"/>
      <c r="AK113" s="301"/>
      <c r="AL113" s="301"/>
      <c r="AM113" s="301"/>
      <c r="AN113" s="300">
        <f t="shared" si="0"/>
        <v>0</v>
      </c>
      <c r="AO113" s="301"/>
      <c r="AP113" s="301"/>
      <c r="AQ113" s="106" t="s">
        <v>90</v>
      </c>
      <c r="AR113" s="61"/>
      <c r="AS113" s="107">
        <v>0</v>
      </c>
      <c r="AT113" s="108">
        <f t="shared" si="1"/>
        <v>0</v>
      </c>
      <c r="AU113" s="109">
        <f>'SO 11.1 - potrubí rozvodn...'!P128</f>
        <v>0</v>
      </c>
      <c r="AV113" s="108">
        <f>'SO 11.1 - potrubí rozvodn...'!J35</f>
        <v>0</v>
      </c>
      <c r="AW113" s="108">
        <f>'SO 11.1 - potrubí rozvodn...'!J36</f>
        <v>0</v>
      </c>
      <c r="AX113" s="108">
        <f>'SO 11.1 - potrubí rozvodn...'!J37</f>
        <v>0</v>
      </c>
      <c r="AY113" s="108">
        <f>'SO 11.1 - potrubí rozvodn...'!J38</f>
        <v>0</v>
      </c>
      <c r="AZ113" s="108">
        <f>'SO 11.1 - potrubí rozvodn...'!F35</f>
        <v>0</v>
      </c>
      <c r="BA113" s="108">
        <f>'SO 11.1 - potrubí rozvodn...'!F36</f>
        <v>0</v>
      </c>
      <c r="BB113" s="108">
        <f>'SO 11.1 - potrubí rozvodn...'!F37</f>
        <v>0</v>
      </c>
      <c r="BC113" s="108">
        <f>'SO 11.1 - potrubí rozvodn...'!F38</f>
        <v>0</v>
      </c>
      <c r="BD113" s="110">
        <f>'SO 11.1 - potrubí rozvodn...'!F39</f>
        <v>0</v>
      </c>
      <c r="BT113" s="111" t="s">
        <v>86</v>
      </c>
      <c r="BV113" s="111" t="s">
        <v>79</v>
      </c>
      <c r="BW113" s="111" t="s">
        <v>145</v>
      </c>
      <c r="BX113" s="111" t="s">
        <v>142</v>
      </c>
      <c r="CL113" s="111" t="s">
        <v>114</v>
      </c>
    </row>
    <row r="114" spans="1:91" s="4" customFormat="1" ht="16.5" customHeight="1">
      <c r="A114" s="104" t="s">
        <v>87</v>
      </c>
      <c r="B114" s="59"/>
      <c r="C114" s="105"/>
      <c r="D114" s="105"/>
      <c r="E114" s="308" t="s">
        <v>146</v>
      </c>
      <c r="F114" s="308"/>
      <c r="G114" s="308"/>
      <c r="H114" s="308"/>
      <c r="I114" s="308"/>
      <c r="J114" s="105"/>
      <c r="K114" s="308" t="s">
        <v>106</v>
      </c>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0">
        <f>'SO 11.2 - rušení stávajíc...'!J32</f>
        <v>0</v>
      </c>
      <c r="AH114" s="301"/>
      <c r="AI114" s="301"/>
      <c r="AJ114" s="301"/>
      <c r="AK114" s="301"/>
      <c r="AL114" s="301"/>
      <c r="AM114" s="301"/>
      <c r="AN114" s="300">
        <f t="shared" si="0"/>
        <v>0</v>
      </c>
      <c r="AO114" s="301"/>
      <c r="AP114" s="301"/>
      <c r="AQ114" s="106" t="s">
        <v>90</v>
      </c>
      <c r="AR114" s="61"/>
      <c r="AS114" s="107">
        <v>0</v>
      </c>
      <c r="AT114" s="108">
        <f t="shared" si="1"/>
        <v>0</v>
      </c>
      <c r="AU114" s="109">
        <f>'SO 11.2 - rušení stávajíc...'!P123</f>
        <v>0</v>
      </c>
      <c r="AV114" s="108">
        <f>'SO 11.2 - rušení stávajíc...'!J35</f>
        <v>0</v>
      </c>
      <c r="AW114" s="108">
        <f>'SO 11.2 - rušení stávajíc...'!J36</f>
        <v>0</v>
      </c>
      <c r="AX114" s="108">
        <f>'SO 11.2 - rušení stávajíc...'!J37</f>
        <v>0</v>
      </c>
      <c r="AY114" s="108">
        <f>'SO 11.2 - rušení stávajíc...'!J38</f>
        <v>0</v>
      </c>
      <c r="AZ114" s="108">
        <f>'SO 11.2 - rušení stávajíc...'!F35</f>
        <v>0</v>
      </c>
      <c r="BA114" s="108">
        <f>'SO 11.2 - rušení stávajíc...'!F36</f>
        <v>0</v>
      </c>
      <c r="BB114" s="108">
        <f>'SO 11.2 - rušení stávajíc...'!F37</f>
        <v>0</v>
      </c>
      <c r="BC114" s="108">
        <f>'SO 11.2 - rušení stávajíc...'!F38</f>
        <v>0</v>
      </c>
      <c r="BD114" s="110">
        <f>'SO 11.2 - rušení stávajíc...'!F39</f>
        <v>0</v>
      </c>
      <c r="BT114" s="111" t="s">
        <v>86</v>
      </c>
      <c r="BV114" s="111" t="s">
        <v>79</v>
      </c>
      <c r="BW114" s="111" t="s">
        <v>147</v>
      </c>
      <c r="BX114" s="111" t="s">
        <v>142</v>
      </c>
      <c r="CL114" s="111" t="s">
        <v>114</v>
      </c>
    </row>
    <row r="115" spans="1:91" s="7" customFormat="1" ht="16.5" customHeight="1">
      <c r="B115" s="94"/>
      <c r="C115" s="95"/>
      <c r="D115" s="307" t="s">
        <v>148</v>
      </c>
      <c r="E115" s="307"/>
      <c r="F115" s="307"/>
      <c r="G115" s="307"/>
      <c r="H115" s="307"/>
      <c r="I115" s="96"/>
      <c r="J115" s="307" t="s">
        <v>149</v>
      </c>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297">
        <f>ROUND(SUM(AG116:AG117),2)</f>
        <v>0</v>
      </c>
      <c r="AH115" s="298"/>
      <c r="AI115" s="298"/>
      <c r="AJ115" s="298"/>
      <c r="AK115" s="298"/>
      <c r="AL115" s="298"/>
      <c r="AM115" s="298"/>
      <c r="AN115" s="299">
        <f t="shared" si="0"/>
        <v>0</v>
      </c>
      <c r="AO115" s="298"/>
      <c r="AP115" s="298"/>
      <c r="AQ115" s="97" t="s">
        <v>83</v>
      </c>
      <c r="AR115" s="98"/>
      <c r="AS115" s="99">
        <f>ROUND(SUM(AS116:AS117),2)</f>
        <v>0</v>
      </c>
      <c r="AT115" s="100">
        <f t="shared" si="1"/>
        <v>0</v>
      </c>
      <c r="AU115" s="101">
        <f>ROUND(SUM(AU116:AU117),5)</f>
        <v>0</v>
      </c>
      <c r="AV115" s="100">
        <f>ROUND(AZ115*L29,2)</f>
        <v>0</v>
      </c>
      <c r="AW115" s="100">
        <f>ROUND(BA115*L30,2)</f>
        <v>0</v>
      </c>
      <c r="AX115" s="100">
        <f>ROUND(BB115*L29,2)</f>
        <v>0</v>
      </c>
      <c r="AY115" s="100">
        <f>ROUND(BC115*L30,2)</f>
        <v>0</v>
      </c>
      <c r="AZ115" s="100">
        <f>ROUND(SUM(AZ116:AZ117),2)</f>
        <v>0</v>
      </c>
      <c r="BA115" s="100">
        <f>ROUND(SUM(BA116:BA117),2)</f>
        <v>0</v>
      </c>
      <c r="BB115" s="100">
        <f>ROUND(SUM(BB116:BB117),2)</f>
        <v>0</v>
      </c>
      <c r="BC115" s="100">
        <f>ROUND(SUM(BC116:BC117),2)</f>
        <v>0</v>
      </c>
      <c r="BD115" s="102">
        <f>ROUND(SUM(BD116:BD117),2)</f>
        <v>0</v>
      </c>
      <c r="BS115" s="103" t="s">
        <v>76</v>
      </c>
      <c r="BT115" s="103" t="s">
        <v>84</v>
      </c>
      <c r="BU115" s="103" t="s">
        <v>78</v>
      </c>
      <c r="BV115" s="103" t="s">
        <v>79</v>
      </c>
      <c r="BW115" s="103" t="s">
        <v>150</v>
      </c>
      <c r="BX115" s="103" t="s">
        <v>5</v>
      </c>
      <c r="CL115" s="103" t="s">
        <v>1</v>
      </c>
      <c r="CM115" s="103" t="s">
        <v>86</v>
      </c>
    </row>
    <row r="116" spans="1:91" s="4" customFormat="1" ht="16.5" customHeight="1">
      <c r="A116" s="104" t="s">
        <v>87</v>
      </c>
      <c r="B116" s="59"/>
      <c r="C116" s="105"/>
      <c r="D116" s="105"/>
      <c r="E116" s="308" t="s">
        <v>151</v>
      </c>
      <c r="F116" s="308"/>
      <c r="G116" s="308"/>
      <c r="H116" s="308"/>
      <c r="I116" s="308"/>
      <c r="J116" s="105"/>
      <c r="K116" s="308" t="s">
        <v>152</v>
      </c>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0">
        <f>'SO 12.2 - propojovací pot...'!J32</f>
        <v>0</v>
      </c>
      <c r="AH116" s="301"/>
      <c r="AI116" s="301"/>
      <c r="AJ116" s="301"/>
      <c r="AK116" s="301"/>
      <c r="AL116" s="301"/>
      <c r="AM116" s="301"/>
      <c r="AN116" s="300">
        <f t="shared" si="0"/>
        <v>0</v>
      </c>
      <c r="AO116" s="301"/>
      <c r="AP116" s="301"/>
      <c r="AQ116" s="106" t="s">
        <v>90</v>
      </c>
      <c r="AR116" s="61"/>
      <c r="AS116" s="107">
        <v>0</v>
      </c>
      <c r="AT116" s="108">
        <f t="shared" si="1"/>
        <v>0</v>
      </c>
      <c r="AU116" s="109">
        <f>'SO 12.2 - propojovací pot...'!P128</f>
        <v>0</v>
      </c>
      <c r="AV116" s="108">
        <f>'SO 12.2 - propojovací pot...'!J35</f>
        <v>0</v>
      </c>
      <c r="AW116" s="108">
        <f>'SO 12.2 - propojovací pot...'!J36</f>
        <v>0</v>
      </c>
      <c r="AX116" s="108">
        <f>'SO 12.2 - propojovací pot...'!J37</f>
        <v>0</v>
      </c>
      <c r="AY116" s="108">
        <f>'SO 12.2 - propojovací pot...'!J38</f>
        <v>0</v>
      </c>
      <c r="AZ116" s="108">
        <f>'SO 12.2 - propojovací pot...'!F35</f>
        <v>0</v>
      </c>
      <c r="BA116" s="108">
        <f>'SO 12.2 - propojovací pot...'!F36</f>
        <v>0</v>
      </c>
      <c r="BB116" s="108">
        <f>'SO 12.2 - propojovací pot...'!F37</f>
        <v>0</v>
      </c>
      <c r="BC116" s="108">
        <f>'SO 12.2 - propojovací pot...'!F38</f>
        <v>0</v>
      </c>
      <c r="BD116" s="110">
        <f>'SO 12.2 - propojovací pot...'!F39</f>
        <v>0</v>
      </c>
      <c r="BT116" s="111" t="s">
        <v>86</v>
      </c>
      <c r="BV116" s="111" t="s">
        <v>79</v>
      </c>
      <c r="BW116" s="111" t="s">
        <v>153</v>
      </c>
      <c r="BX116" s="111" t="s">
        <v>150</v>
      </c>
      <c r="CL116" s="111" t="s">
        <v>154</v>
      </c>
    </row>
    <row r="117" spans="1:91" s="4" customFormat="1" ht="16.5" customHeight="1">
      <c r="A117" s="104" t="s">
        <v>87</v>
      </c>
      <c r="B117" s="59"/>
      <c r="C117" s="105"/>
      <c r="D117" s="105"/>
      <c r="E117" s="308" t="s">
        <v>155</v>
      </c>
      <c r="F117" s="308"/>
      <c r="G117" s="308"/>
      <c r="H117" s="308"/>
      <c r="I117" s="308"/>
      <c r="J117" s="105"/>
      <c r="K117" s="308" t="s">
        <v>106</v>
      </c>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0">
        <f>'SO 12.4 - rušení stávajíc...'!J32</f>
        <v>0</v>
      </c>
      <c r="AH117" s="301"/>
      <c r="AI117" s="301"/>
      <c r="AJ117" s="301"/>
      <c r="AK117" s="301"/>
      <c r="AL117" s="301"/>
      <c r="AM117" s="301"/>
      <c r="AN117" s="300">
        <f t="shared" si="0"/>
        <v>0</v>
      </c>
      <c r="AO117" s="301"/>
      <c r="AP117" s="301"/>
      <c r="AQ117" s="106" t="s">
        <v>90</v>
      </c>
      <c r="AR117" s="61"/>
      <c r="AS117" s="107">
        <v>0</v>
      </c>
      <c r="AT117" s="108">
        <f t="shared" si="1"/>
        <v>0</v>
      </c>
      <c r="AU117" s="109">
        <f>'SO 12.4 - rušení stávajíc...'!P123</f>
        <v>0</v>
      </c>
      <c r="AV117" s="108">
        <f>'SO 12.4 - rušení stávajíc...'!J35</f>
        <v>0</v>
      </c>
      <c r="AW117" s="108">
        <f>'SO 12.4 - rušení stávajíc...'!J36</f>
        <v>0</v>
      </c>
      <c r="AX117" s="108">
        <f>'SO 12.4 - rušení stávajíc...'!J37</f>
        <v>0</v>
      </c>
      <c r="AY117" s="108">
        <f>'SO 12.4 - rušení stávajíc...'!J38</f>
        <v>0</v>
      </c>
      <c r="AZ117" s="108">
        <f>'SO 12.4 - rušení stávajíc...'!F35</f>
        <v>0</v>
      </c>
      <c r="BA117" s="108">
        <f>'SO 12.4 - rušení stávajíc...'!F36</f>
        <v>0</v>
      </c>
      <c r="BB117" s="108">
        <f>'SO 12.4 - rušení stávajíc...'!F37</f>
        <v>0</v>
      </c>
      <c r="BC117" s="108">
        <f>'SO 12.4 - rušení stávajíc...'!F38</f>
        <v>0</v>
      </c>
      <c r="BD117" s="110">
        <f>'SO 12.4 - rušení stávajíc...'!F39</f>
        <v>0</v>
      </c>
      <c r="BT117" s="111" t="s">
        <v>86</v>
      </c>
      <c r="BV117" s="111" t="s">
        <v>79</v>
      </c>
      <c r="BW117" s="111" t="s">
        <v>156</v>
      </c>
      <c r="BX117" s="111" t="s">
        <v>150</v>
      </c>
      <c r="CL117" s="111" t="s">
        <v>154</v>
      </c>
    </row>
    <row r="118" spans="1:91" s="7" customFormat="1" ht="16.5" customHeight="1">
      <c r="B118" s="94"/>
      <c r="C118" s="95"/>
      <c r="D118" s="307" t="s">
        <v>157</v>
      </c>
      <c r="E118" s="307"/>
      <c r="F118" s="307"/>
      <c r="G118" s="307"/>
      <c r="H118" s="307"/>
      <c r="I118" s="96"/>
      <c r="J118" s="307" t="s">
        <v>158</v>
      </c>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297">
        <f>ROUND(SUM(AG119:AG120),2)</f>
        <v>0</v>
      </c>
      <c r="AH118" s="298"/>
      <c r="AI118" s="298"/>
      <c r="AJ118" s="298"/>
      <c r="AK118" s="298"/>
      <c r="AL118" s="298"/>
      <c r="AM118" s="298"/>
      <c r="AN118" s="299">
        <f t="shared" si="0"/>
        <v>0</v>
      </c>
      <c r="AO118" s="298"/>
      <c r="AP118" s="298"/>
      <c r="AQ118" s="97" t="s">
        <v>83</v>
      </c>
      <c r="AR118" s="98"/>
      <c r="AS118" s="99">
        <f>ROUND(SUM(AS119:AS120),2)</f>
        <v>0</v>
      </c>
      <c r="AT118" s="100">
        <f t="shared" si="1"/>
        <v>0</v>
      </c>
      <c r="AU118" s="101">
        <f>ROUND(SUM(AU119:AU120),5)</f>
        <v>0</v>
      </c>
      <c r="AV118" s="100">
        <f>ROUND(AZ118*L29,2)</f>
        <v>0</v>
      </c>
      <c r="AW118" s="100">
        <f>ROUND(BA118*L30,2)</f>
        <v>0</v>
      </c>
      <c r="AX118" s="100">
        <f>ROUND(BB118*L29,2)</f>
        <v>0</v>
      </c>
      <c r="AY118" s="100">
        <f>ROUND(BC118*L30,2)</f>
        <v>0</v>
      </c>
      <c r="AZ118" s="100">
        <f>ROUND(SUM(AZ119:AZ120),2)</f>
        <v>0</v>
      </c>
      <c r="BA118" s="100">
        <f>ROUND(SUM(BA119:BA120),2)</f>
        <v>0</v>
      </c>
      <c r="BB118" s="100">
        <f>ROUND(SUM(BB119:BB120),2)</f>
        <v>0</v>
      </c>
      <c r="BC118" s="100">
        <f>ROUND(SUM(BC119:BC120),2)</f>
        <v>0</v>
      </c>
      <c r="BD118" s="102">
        <f>ROUND(SUM(BD119:BD120),2)</f>
        <v>0</v>
      </c>
      <c r="BS118" s="103" t="s">
        <v>76</v>
      </c>
      <c r="BT118" s="103" t="s">
        <v>84</v>
      </c>
      <c r="BU118" s="103" t="s">
        <v>78</v>
      </c>
      <c r="BV118" s="103" t="s">
        <v>79</v>
      </c>
      <c r="BW118" s="103" t="s">
        <v>159</v>
      </c>
      <c r="BX118" s="103" t="s">
        <v>5</v>
      </c>
      <c r="CL118" s="103" t="s">
        <v>1</v>
      </c>
      <c r="CM118" s="103" t="s">
        <v>86</v>
      </c>
    </row>
    <row r="119" spans="1:91" s="4" customFormat="1" ht="16.5" customHeight="1">
      <c r="A119" s="104" t="s">
        <v>87</v>
      </c>
      <c r="B119" s="59"/>
      <c r="C119" s="105"/>
      <c r="D119" s="105"/>
      <c r="E119" s="308" t="s">
        <v>160</v>
      </c>
      <c r="F119" s="308"/>
      <c r="G119" s="308"/>
      <c r="H119" s="308"/>
      <c r="I119" s="308"/>
      <c r="J119" s="105"/>
      <c r="K119" s="308" t="s">
        <v>161</v>
      </c>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0">
        <f>'SO 15.1 - přepojení vodov...'!J32</f>
        <v>0</v>
      </c>
      <c r="AH119" s="301"/>
      <c r="AI119" s="301"/>
      <c r="AJ119" s="301"/>
      <c r="AK119" s="301"/>
      <c r="AL119" s="301"/>
      <c r="AM119" s="301"/>
      <c r="AN119" s="300">
        <f t="shared" si="0"/>
        <v>0</v>
      </c>
      <c r="AO119" s="301"/>
      <c r="AP119" s="301"/>
      <c r="AQ119" s="106" t="s">
        <v>90</v>
      </c>
      <c r="AR119" s="61"/>
      <c r="AS119" s="107">
        <v>0</v>
      </c>
      <c r="AT119" s="108">
        <f t="shared" si="1"/>
        <v>0</v>
      </c>
      <c r="AU119" s="109">
        <f>'SO 15.1 - přepojení vodov...'!P128</f>
        <v>0</v>
      </c>
      <c r="AV119" s="108">
        <f>'SO 15.1 - přepojení vodov...'!J35</f>
        <v>0</v>
      </c>
      <c r="AW119" s="108">
        <f>'SO 15.1 - přepojení vodov...'!J36</f>
        <v>0</v>
      </c>
      <c r="AX119" s="108">
        <f>'SO 15.1 - přepojení vodov...'!J37</f>
        <v>0</v>
      </c>
      <c r="AY119" s="108">
        <f>'SO 15.1 - přepojení vodov...'!J38</f>
        <v>0</v>
      </c>
      <c r="AZ119" s="108">
        <f>'SO 15.1 - přepojení vodov...'!F35</f>
        <v>0</v>
      </c>
      <c r="BA119" s="108">
        <f>'SO 15.1 - přepojení vodov...'!F36</f>
        <v>0</v>
      </c>
      <c r="BB119" s="108">
        <f>'SO 15.1 - přepojení vodov...'!F37</f>
        <v>0</v>
      </c>
      <c r="BC119" s="108">
        <f>'SO 15.1 - přepojení vodov...'!F38</f>
        <v>0</v>
      </c>
      <c r="BD119" s="110">
        <f>'SO 15.1 - přepojení vodov...'!F39</f>
        <v>0</v>
      </c>
      <c r="BT119" s="111" t="s">
        <v>86</v>
      </c>
      <c r="BV119" s="111" t="s">
        <v>79</v>
      </c>
      <c r="BW119" s="111" t="s">
        <v>162</v>
      </c>
      <c r="BX119" s="111" t="s">
        <v>159</v>
      </c>
      <c r="CL119" s="111" t="s">
        <v>154</v>
      </c>
    </row>
    <row r="120" spans="1:91" s="4" customFormat="1" ht="16.5" customHeight="1">
      <c r="A120" s="104" t="s">
        <v>87</v>
      </c>
      <c r="B120" s="59"/>
      <c r="C120" s="105"/>
      <c r="D120" s="105"/>
      <c r="E120" s="308" t="s">
        <v>163</v>
      </c>
      <c r="F120" s="308"/>
      <c r="G120" s="308"/>
      <c r="H120" s="308"/>
      <c r="I120" s="308"/>
      <c r="J120" s="105"/>
      <c r="K120" s="308" t="s">
        <v>106</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0">
        <f>'SO 15.2 - rušení stávajíc...'!J32</f>
        <v>0</v>
      </c>
      <c r="AH120" s="301"/>
      <c r="AI120" s="301"/>
      <c r="AJ120" s="301"/>
      <c r="AK120" s="301"/>
      <c r="AL120" s="301"/>
      <c r="AM120" s="301"/>
      <c r="AN120" s="300">
        <f t="shared" si="0"/>
        <v>0</v>
      </c>
      <c r="AO120" s="301"/>
      <c r="AP120" s="301"/>
      <c r="AQ120" s="106" t="s">
        <v>90</v>
      </c>
      <c r="AR120" s="61"/>
      <c r="AS120" s="107">
        <v>0</v>
      </c>
      <c r="AT120" s="108">
        <f t="shared" si="1"/>
        <v>0</v>
      </c>
      <c r="AU120" s="109">
        <f>'SO 15.2 - rušení stávajíc...'!P122</f>
        <v>0</v>
      </c>
      <c r="AV120" s="108">
        <f>'SO 15.2 - rušení stávajíc...'!J35</f>
        <v>0</v>
      </c>
      <c r="AW120" s="108">
        <f>'SO 15.2 - rušení stávajíc...'!J36</f>
        <v>0</v>
      </c>
      <c r="AX120" s="108">
        <f>'SO 15.2 - rušení stávajíc...'!J37</f>
        <v>0</v>
      </c>
      <c r="AY120" s="108">
        <f>'SO 15.2 - rušení stávajíc...'!J38</f>
        <v>0</v>
      </c>
      <c r="AZ120" s="108">
        <f>'SO 15.2 - rušení stávajíc...'!F35</f>
        <v>0</v>
      </c>
      <c r="BA120" s="108">
        <f>'SO 15.2 - rušení stávajíc...'!F36</f>
        <v>0</v>
      </c>
      <c r="BB120" s="108">
        <f>'SO 15.2 - rušení stávajíc...'!F37</f>
        <v>0</v>
      </c>
      <c r="BC120" s="108">
        <f>'SO 15.2 - rušení stávajíc...'!F38</f>
        <v>0</v>
      </c>
      <c r="BD120" s="110">
        <f>'SO 15.2 - rušení stávajíc...'!F39</f>
        <v>0</v>
      </c>
      <c r="BT120" s="111" t="s">
        <v>86</v>
      </c>
      <c r="BV120" s="111" t="s">
        <v>79</v>
      </c>
      <c r="BW120" s="111" t="s">
        <v>164</v>
      </c>
      <c r="BX120" s="111" t="s">
        <v>159</v>
      </c>
      <c r="CL120" s="111" t="s">
        <v>154</v>
      </c>
    </row>
    <row r="121" spans="1:91" s="7" customFormat="1" ht="16.5" customHeight="1">
      <c r="B121" s="94"/>
      <c r="C121" s="95"/>
      <c r="D121" s="307" t="s">
        <v>165</v>
      </c>
      <c r="E121" s="307"/>
      <c r="F121" s="307"/>
      <c r="G121" s="307"/>
      <c r="H121" s="307"/>
      <c r="I121" s="96"/>
      <c r="J121" s="307" t="s">
        <v>166</v>
      </c>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297">
        <f>ROUND(AG122,2)</f>
        <v>0</v>
      </c>
      <c r="AH121" s="298"/>
      <c r="AI121" s="298"/>
      <c r="AJ121" s="298"/>
      <c r="AK121" s="298"/>
      <c r="AL121" s="298"/>
      <c r="AM121" s="298"/>
      <c r="AN121" s="299">
        <f t="shared" si="0"/>
        <v>0</v>
      </c>
      <c r="AO121" s="298"/>
      <c r="AP121" s="298"/>
      <c r="AQ121" s="97" t="s">
        <v>167</v>
      </c>
      <c r="AR121" s="98"/>
      <c r="AS121" s="99">
        <f>ROUND(AS122,2)</f>
        <v>0</v>
      </c>
      <c r="AT121" s="100">
        <f t="shared" si="1"/>
        <v>0</v>
      </c>
      <c r="AU121" s="101">
        <f>ROUND(AU122,5)</f>
        <v>0</v>
      </c>
      <c r="AV121" s="100">
        <f>ROUND(AZ121*L29,2)</f>
        <v>0</v>
      </c>
      <c r="AW121" s="100">
        <f>ROUND(BA121*L30,2)</f>
        <v>0</v>
      </c>
      <c r="AX121" s="100">
        <f>ROUND(BB121*L29,2)</f>
        <v>0</v>
      </c>
      <c r="AY121" s="100">
        <f>ROUND(BC121*L30,2)</f>
        <v>0</v>
      </c>
      <c r="AZ121" s="100">
        <f>ROUND(AZ122,2)</f>
        <v>0</v>
      </c>
      <c r="BA121" s="100">
        <f>ROUND(BA122,2)</f>
        <v>0</v>
      </c>
      <c r="BB121" s="100">
        <f>ROUND(BB122,2)</f>
        <v>0</v>
      </c>
      <c r="BC121" s="100">
        <f>ROUND(BC122,2)</f>
        <v>0</v>
      </c>
      <c r="BD121" s="102">
        <f>ROUND(BD122,2)</f>
        <v>0</v>
      </c>
      <c r="BS121" s="103" t="s">
        <v>76</v>
      </c>
      <c r="BT121" s="103" t="s">
        <v>84</v>
      </c>
      <c r="BU121" s="103" t="s">
        <v>78</v>
      </c>
      <c r="BV121" s="103" t="s">
        <v>79</v>
      </c>
      <c r="BW121" s="103" t="s">
        <v>168</v>
      </c>
      <c r="BX121" s="103" t="s">
        <v>5</v>
      </c>
      <c r="CL121" s="103" t="s">
        <v>1</v>
      </c>
      <c r="CM121" s="103" t="s">
        <v>86</v>
      </c>
    </row>
    <row r="122" spans="1:91" s="4" customFormat="1" ht="16.5" customHeight="1">
      <c r="A122" s="104" t="s">
        <v>87</v>
      </c>
      <c r="B122" s="59"/>
      <c r="C122" s="105"/>
      <c r="D122" s="105"/>
      <c r="E122" s="308" t="s">
        <v>169</v>
      </c>
      <c r="F122" s="308"/>
      <c r="G122" s="308"/>
      <c r="H122" s="308"/>
      <c r="I122" s="308"/>
      <c r="J122" s="105"/>
      <c r="K122" s="308" t="s">
        <v>170</v>
      </c>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0">
        <f>'PS 01.3 - VDJ Pouzdřany'!J32</f>
        <v>0</v>
      </c>
      <c r="AH122" s="301"/>
      <c r="AI122" s="301"/>
      <c r="AJ122" s="301"/>
      <c r="AK122" s="301"/>
      <c r="AL122" s="301"/>
      <c r="AM122" s="301"/>
      <c r="AN122" s="300">
        <f t="shared" si="0"/>
        <v>0</v>
      </c>
      <c r="AO122" s="301"/>
      <c r="AP122" s="301"/>
      <c r="AQ122" s="106" t="s">
        <v>90</v>
      </c>
      <c r="AR122" s="61"/>
      <c r="AS122" s="107">
        <v>0</v>
      </c>
      <c r="AT122" s="108">
        <f t="shared" si="1"/>
        <v>0</v>
      </c>
      <c r="AU122" s="109">
        <f>'PS 01.3 - VDJ Pouzdřany'!P127</f>
        <v>0</v>
      </c>
      <c r="AV122" s="108">
        <f>'PS 01.3 - VDJ Pouzdřany'!J35</f>
        <v>0</v>
      </c>
      <c r="AW122" s="108">
        <f>'PS 01.3 - VDJ Pouzdřany'!J36</f>
        <v>0</v>
      </c>
      <c r="AX122" s="108">
        <f>'PS 01.3 - VDJ Pouzdřany'!J37</f>
        <v>0</v>
      </c>
      <c r="AY122" s="108">
        <f>'PS 01.3 - VDJ Pouzdřany'!J38</f>
        <v>0</v>
      </c>
      <c r="AZ122" s="108">
        <f>'PS 01.3 - VDJ Pouzdřany'!F35</f>
        <v>0</v>
      </c>
      <c r="BA122" s="108">
        <f>'PS 01.3 - VDJ Pouzdřany'!F36</f>
        <v>0</v>
      </c>
      <c r="BB122" s="108">
        <f>'PS 01.3 - VDJ Pouzdřany'!F37</f>
        <v>0</v>
      </c>
      <c r="BC122" s="108">
        <f>'PS 01.3 - VDJ Pouzdřany'!F38</f>
        <v>0</v>
      </c>
      <c r="BD122" s="110">
        <f>'PS 01.3 - VDJ Pouzdřany'!F39</f>
        <v>0</v>
      </c>
      <c r="BT122" s="111" t="s">
        <v>86</v>
      </c>
      <c r="BV122" s="111" t="s">
        <v>79</v>
      </c>
      <c r="BW122" s="111" t="s">
        <v>171</v>
      </c>
      <c r="BX122" s="111" t="s">
        <v>168</v>
      </c>
      <c r="CL122" s="111" t="s">
        <v>1</v>
      </c>
    </row>
    <row r="123" spans="1:91" s="7" customFormat="1" ht="24.75" customHeight="1">
      <c r="B123" s="94"/>
      <c r="C123" s="95"/>
      <c r="D123" s="307" t="s">
        <v>172</v>
      </c>
      <c r="E123" s="307"/>
      <c r="F123" s="307"/>
      <c r="G123" s="307"/>
      <c r="H123" s="307"/>
      <c r="I123" s="96"/>
      <c r="J123" s="307" t="s">
        <v>173</v>
      </c>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297">
        <f>ROUND(AG124,2)</f>
        <v>0</v>
      </c>
      <c r="AH123" s="298"/>
      <c r="AI123" s="298"/>
      <c r="AJ123" s="298"/>
      <c r="AK123" s="298"/>
      <c r="AL123" s="298"/>
      <c r="AM123" s="298"/>
      <c r="AN123" s="299">
        <f t="shared" si="0"/>
        <v>0</v>
      </c>
      <c r="AO123" s="298"/>
      <c r="AP123" s="298"/>
      <c r="AQ123" s="97" t="s">
        <v>167</v>
      </c>
      <c r="AR123" s="98"/>
      <c r="AS123" s="99">
        <f>ROUND(AS124,2)</f>
        <v>0</v>
      </c>
      <c r="AT123" s="100">
        <f t="shared" si="1"/>
        <v>0</v>
      </c>
      <c r="AU123" s="101">
        <f>ROUND(AU124,5)</f>
        <v>0</v>
      </c>
      <c r="AV123" s="100">
        <f>ROUND(AZ123*L29,2)</f>
        <v>0</v>
      </c>
      <c r="AW123" s="100">
        <f>ROUND(BA123*L30,2)</f>
        <v>0</v>
      </c>
      <c r="AX123" s="100">
        <f>ROUND(BB123*L29,2)</f>
        <v>0</v>
      </c>
      <c r="AY123" s="100">
        <f>ROUND(BC123*L30,2)</f>
        <v>0</v>
      </c>
      <c r="AZ123" s="100">
        <f>ROUND(AZ124,2)</f>
        <v>0</v>
      </c>
      <c r="BA123" s="100">
        <f>ROUND(BA124,2)</f>
        <v>0</v>
      </c>
      <c r="BB123" s="100">
        <f>ROUND(BB124,2)</f>
        <v>0</v>
      </c>
      <c r="BC123" s="100">
        <f>ROUND(BC124,2)</f>
        <v>0</v>
      </c>
      <c r="BD123" s="102">
        <f>ROUND(BD124,2)</f>
        <v>0</v>
      </c>
      <c r="BS123" s="103" t="s">
        <v>76</v>
      </c>
      <c r="BT123" s="103" t="s">
        <v>84</v>
      </c>
      <c r="BU123" s="103" t="s">
        <v>78</v>
      </c>
      <c r="BV123" s="103" t="s">
        <v>79</v>
      </c>
      <c r="BW123" s="103" t="s">
        <v>174</v>
      </c>
      <c r="BX123" s="103" t="s">
        <v>5</v>
      </c>
      <c r="CL123" s="103" t="s">
        <v>1</v>
      </c>
      <c r="CM123" s="103" t="s">
        <v>86</v>
      </c>
    </row>
    <row r="124" spans="1:91" s="4" customFormat="1" ht="16.5" customHeight="1">
      <c r="A124" s="104" t="s">
        <v>87</v>
      </c>
      <c r="B124" s="59"/>
      <c r="C124" s="105"/>
      <c r="D124" s="105"/>
      <c r="E124" s="308" t="s">
        <v>175</v>
      </c>
      <c r="F124" s="308"/>
      <c r="G124" s="308"/>
      <c r="H124" s="308"/>
      <c r="I124" s="308"/>
      <c r="J124" s="105"/>
      <c r="K124" s="308" t="s">
        <v>170</v>
      </c>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0">
        <f>'PS 02.3 - VDJ Pouzdřany'!J32</f>
        <v>0</v>
      </c>
      <c r="AH124" s="301"/>
      <c r="AI124" s="301"/>
      <c r="AJ124" s="301"/>
      <c r="AK124" s="301"/>
      <c r="AL124" s="301"/>
      <c r="AM124" s="301"/>
      <c r="AN124" s="300">
        <f t="shared" si="0"/>
        <v>0</v>
      </c>
      <c r="AO124" s="301"/>
      <c r="AP124" s="301"/>
      <c r="AQ124" s="106" t="s">
        <v>90</v>
      </c>
      <c r="AR124" s="61"/>
      <c r="AS124" s="107">
        <v>0</v>
      </c>
      <c r="AT124" s="108">
        <f t="shared" si="1"/>
        <v>0</v>
      </c>
      <c r="AU124" s="109">
        <f>'PS 02.3 - VDJ Pouzdřany'!P130</f>
        <v>0</v>
      </c>
      <c r="AV124" s="108">
        <f>'PS 02.3 - VDJ Pouzdřany'!J35</f>
        <v>0</v>
      </c>
      <c r="AW124" s="108">
        <f>'PS 02.3 - VDJ Pouzdřany'!J36</f>
        <v>0</v>
      </c>
      <c r="AX124" s="108">
        <f>'PS 02.3 - VDJ Pouzdřany'!J37</f>
        <v>0</v>
      </c>
      <c r="AY124" s="108">
        <f>'PS 02.3 - VDJ Pouzdřany'!J38</f>
        <v>0</v>
      </c>
      <c r="AZ124" s="108">
        <f>'PS 02.3 - VDJ Pouzdřany'!F35</f>
        <v>0</v>
      </c>
      <c r="BA124" s="108">
        <f>'PS 02.3 - VDJ Pouzdřany'!F36</f>
        <v>0</v>
      </c>
      <c r="BB124" s="108">
        <f>'PS 02.3 - VDJ Pouzdřany'!F37</f>
        <v>0</v>
      </c>
      <c r="BC124" s="108">
        <f>'PS 02.3 - VDJ Pouzdřany'!F38</f>
        <v>0</v>
      </c>
      <c r="BD124" s="110">
        <f>'PS 02.3 - VDJ Pouzdřany'!F39</f>
        <v>0</v>
      </c>
      <c r="BT124" s="111" t="s">
        <v>86</v>
      </c>
      <c r="BV124" s="111" t="s">
        <v>79</v>
      </c>
      <c r="BW124" s="111" t="s">
        <v>176</v>
      </c>
      <c r="BX124" s="111" t="s">
        <v>174</v>
      </c>
      <c r="CL124" s="111" t="s">
        <v>1</v>
      </c>
    </row>
    <row r="125" spans="1:91" s="7" customFormat="1" ht="16.5" customHeight="1">
      <c r="A125" s="104" t="s">
        <v>87</v>
      </c>
      <c r="B125" s="94"/>
      <c r="C125" s="95"/>
      <c r="D125" s="307" t="s">
        <v>177</v>
      </c>
      <c r="E125" s="307"/>
      <c r="F125" s="307"/>
      <c r="G125" s="307"/>
      <c r="H125" s="307"/>
      <c r="I125" s="96"/>
      <c r="J125" s="307" t="s">
        <v>178</v>
      </c>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299">
        <f>'PS 03 - DISPEČINK A RADIO...'!J30</f>
        <v>0</v>
      </c>
      <c r="AH125" s="298"/>
      <c r="AI125" s="298"/>
      <c r="AJ125" s="298"/>
      <c r="AK125" s="298"/>
      <c r="AL125" s="298"/>
      <c r="AM125" s="298"/>
      <c r="AN125" s="299">
        <f t="shared" si="0"/>
        <v>0</v>
      </c>
      <c r="AO125" s="298"/>
      <c r="AP125" s="298"/>
      <c r="AQ125" s="97" t="s">
        <v>179</v>
      </c>
      <c r="AR125" s="98"/>
      <c r="AS125" s="99">
        <v>0</v>
      </c>
      <c r="AT125" s="100">
        <f t="shared" si="1"/>
        <v>0</v>
      </c>
      <c r="AU125" s="101">
        <f>'PS 03 - DISPEČINK A RADIO...'!P122</f>
        <v>0</v>
      </c>
      <c r="AV125" s="100">
        <f>'PS 03 - DISPEČINK A RADIO...'!J33</f>
        <v>0</v>
      </c>
      <c r="AW125" s="100">
        <f>'PS 03 - DISPEČINK A RADIO...'!J34</f>
        <v>0</v>
      </c>
      <c r="AX125" s="100">
        <f>'PS 03 - DISPEČINK A RADIO...'!J35</f>
        <v>0</v>
      </c>
      <c r="AY125" s="100">
        <f>'PS 03 - DISPEČINK A RADIO...'!J36</f>
        <v>0</v>
      </c>
      <c r="AZ125" s="100">
        <f>'PS 03 - DISPEČINK A RADIO...'!F33</f>
        <v>0</v>
      </c>
      <c r="BA125" s="100">
        <f>'PS 03 - DISPEČINK A RADIO...'!F34</f>
        <v>0</v>
      </c>
      <c r="BB125" s="100">
        <f>'PS 03 - DISPEČINK A RADIO...'!F35</f>
        <v>0</v>
      </c>
      <c r="BC125" s="100">
        <f>'PS 03 - DISPEČINK A RADIO...'!F36</f>
        <v>0</v>
      </c>
      <c r="BD125" s="102">
        <f>'PS 03 - DISPEČINK A RADIO...'!F37</f>
        <v>0</v>
      </c>
      <c r="BT125" s="103" t="s">
        <v>84</v>
      </c>
      <c r="BV125" s="103" t="s">
        <v>79</v>
      </c>
      <c r="BW125" s="103" t="s">
        <v>180</v>
      </c>
      <c r="BX125" s="103" t="s">
        <v>5</v>
      </c>
      <c r="CL125" s="103" t="s">
        <v>1</v>
      </c>
      <c r="CM125" s="103" t="s">
        <v>86</v>
      </c>
    </row>
    <row r="126" spans="1:91" s="7" customFormat="1" ht="16.5" customHeight="1">
      <c r="A126" s="104" t="s">
        <v>87</v>
      </c>
      <c r="B126" s="94"/>
      <c r="C126" s="95"/>
      <c r="D126" s="307" t="s">
        <v>181</v>
      </c>
      <c r="E126" s="307"/>
      <c r="F126" s="307"/>
      <c r="G126" s="307"/>
      <c r="H126" s="307"/>
      <c r="I126" s="96"/>
      <c r="J126" s="307" t="s">
        <v>182</v>
      </c>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299">
        <f>'90 - OSTATNÍ NÁKLADY'!J30</f>
        <v>0</v>
      </c>
      <c r="AH126" s="298"/>
      <c r="AI126" s="298"/>
      <c r="AJ126" s="298"/>
      <c r="AK126" s="298"/>
      <c r="AL126" s="298"/>
      <c r="AM126" s="298"/>
      <c r="AN126" s="299">
        <f t="shared" si="0"/>
        <v>0</v>
      </c>
      <c r="AO126" s="298"/>
      <c r="AP126" s="298"/>
      <c r="AQ126" s="97" t="s">
        <v>183</v>
      </c>
      <c r="AR126" s="98"/>
      <c r="AS126" s="112">
        <v>0</v>
      </c>
      <c r="AT126" s="113">
        <f t="shared" si="1"/>
        <v>0</v>
      </c>
      <c r="AU126" s="114">
        <f>'90 - OSTATNÍ NÁKLADY'!P117</f>
        <v>0</v>
      </c>
      <c r="AV126" s="113">
        <f>'90 - OSTATNÍ NÁKLADY'!J33</f>
        <v>0</v>
      </c>
      <c r="AW126" s="113">
        <f>'90 - OSTATNÍ NÁKLADY'!J34</f>
        <v>0</v>
      </c>
      <c r="AX126" s="113">
        <f>'90 - OSTATNÍ NÁKLADY'!J35</f>
        <v>0</v>
      </c>
      <c r="AY126" s="113">
        <f>'90 - OSTATNÍ NÁKLADY'!J36</f>
        <v>0</v>
      </c>
      <c r="AZ126" s="113">
        <f>'90 - OSTATNÍ NÁKLADY'!F33</f>
        <v>0</v>
      </c>
      <c r="BA126" s="113">
        <f>'90 - OSTATNÍ NÁKLADY'!F34</f>
        <v>0</v>
      </c>
      <c r="BB126" s="113">
        <f>'90 - OSTATNÍ NÁKLADY'!F35</f>
        <v>0</v>
      </c>
      <c r="BC126" s="113">
        <f>'90 - OSTATNÍ NÁKLADY'!F36</f>
        <v>0</v>
      </c>
      <c r="BD126" s="115">
        <f>'90 - OSTATNÍ NÁKLADY'!F37</f>
        <v>0</v>
      </c>
      <c r="BT126" s="103" t="s">
        <v>84</v>
      </c>
      <c r="BV126" s="103" t="s">
        <v>79</v>
      </c>
      <c r="BW126" s="103" t="s">
        <v>184</v>
      </c>
      <c r="BX126" s="103" t="s">
        <v>5</v>
      </c>
      <c r="CL126" s="103" t="s">
        <v>1</v>
      </c>
      <c r="CM126" s="103" t="s">
        <v>86</v>
      </c>
    </row>
    <row r="127" spans="1:91" s="2" customFormat="1" ht="30" customHeight="1">
      <c r="A127" s="35"/>
      <c r="B127" s="36"/>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40"/>
      <c r="AS127" s="35"/>
      <c r="AT127" s="35"/>
      <c r="AU127" s="35"/>
      <c r="AV127" s="35"/>
      <c r="AW127" s="35"/>
      <c r="AX127" s="35"/>
      <c r="AY127" s="35"/>
      <c r="AZ127" s="35"/>
      <c r="BA127" s="35"/>
      <c r="BB127" s="35"/>
      <c r="BC127" s="35"/>
      <c r="BD127" s="35"/>
      <c r="BE127" s="35"/>
    </row>
    <row r="128" spans="1:91" s="2" customFormat="1" ht="6.95" customHeight="1">
      <c r="A128" s="35"/>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40"/>
      <c r="AS128" s="35"/>
      <c r="AT128" s="35"/>
      <c r="AU128" s="35"/>
      <c r="AV128" s="35"/>
      <c r="AW128" s="35"/>
      <c r="AX128" s="35"/>
      <c r="AY128" s="35"/>
      <c r="AZ128" s="35"/>
      <c r="BA128" s="35"/>
      <c r="BB128" s="35"/>
      <c r="BC128" s="35"/>
      <c r="BD128" s="35"/>
      <c r="BE128" s="35"/>
    </row>
  </sheetData>
  <sheetProtection algorithmName="SHA-512" hashValue="zTpuFYph22eoNuLduD9H/dGHQvQfG8LGyzxLDY2Xol1Buh9zLIc5CY5MSw5gk+YkaMVJ050pKx3lnSuXNlfW6w==" saltValue="uIPXRGE9k21FRwjcNI2OZyXCshJTshcQfF5sXUafHHF7C9eFpUzpv8rWzeXexut0824s2z+lcSrurimgzh2u2Q==" spinCount="100000" sheet="1" objects="1" scenarios="1" formatColumns="0" formatRows="0"/>
  <mergeCells count="166">
    <mergeCell ref="E124:I124"/>
    <mergeCell ref="K124:AF124"/>
    <mergeCell ref="D125:H125"/>
    <mergeCell ref="J125:AF125"/>
    <mergeCell ref="D126:H126"/>
    <mergeCell ref="J126:AF126"/>
    <mergeCell ref="E119:I119"/>
    <mergeCell ref="K119:AF119"/>
    <mergeCell ref="E120:I120"/>
    <mergeCell ref="K120:AF120"/>
    <mergeCell ref="D121:H121"/>
    <mergeCell ref="J121:AF121"/>
    <mergeCell ref="E122:I122"/>
    <mergeCell ref="K122:AF122"/>
    <mergeCell ref="D123:H123"/>
    <mergeCell ref="J123:AF123"/>
    <mergeCell ref="K114:AF114"/>
    <mergeCell ref="E114:I114"/>
    <mergeCell ref="D115:H115"/>
    <mergeCell ref="J115:AF115"/>
    <mergeCell ref="E116:I116"/>
    <mergeCell ref="K116:AF116"/>
    <mergeCell ref="K117:AF117"/>
    <mergeCell ref="E117:I117"/>
    <mergeCell ref="J118:AF118"/>
    <mergeCell ref="D118:H118"/>
    <mergeCell ref="J109:AF109"/>
    <mergeCell ref="D109:H109"/>
    <mergeCell ref="K110:AF110"/>
    <mergeCell ref="E110:I110"/>
    <mergeCell ref="E111:I111"/>
    <mergeCell ref="K111:AF111"/>
    <mergeCell ref="D112:H112"/>
    <mergeCell ref="J112:AF112"/>
    <mergeCell ref="K113:AF113"/>
    <mergeCell ref="E113:I113"/>
    <mergeCell ref="E104:I104"/>
    <mergeCell ref="K104:AF104"/>
    <mergeCell ref="E105:I105"/>
    <mergeCell ref="K105:AF105"/>
    <mergeCell ref="D106:H106"/>
    <mergeCell ref="J106:AF106"/>
    <mergeCell ref="K107:AF107"/>
    <mergeCell ref="E107:I107"/>
    <mergeCell ref="E108:I108"/>
    <mergeCell ref="K108:AF108"/>
    <mergeCell ref="E103:I103"/>
    <mergeCell ref="K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AN124:AP124"/>
    <mergeCell ref="AG124:AM124"/>
    <mergeCell ref="AN125:AP125"/>
    <mergeCell ref="AG125:AM125"/>
    <mergeCell ref="AN126:AP126"/>
    <mergeCell ref="AG126:AM126"/>
    <mergeCell ref="L85:AO85"/>
    <mergeCell ref="I92:AF92"/>
    <mergeCell ref="C92:G92"/>
    <mergeCell ref="J95:AF95"/>
    <mergeCell ref="D95:H95"/>
    <mergeCell ref="K96:AF96"/>
    <mergeCell ref="E96:I96"/>
    <mergeCell ref="E97:I97"/>
    <mergeCell ref="K97:AF97"/>
    <mergeCell ref="E98:I98"/>
    <mergeCell ref="K98:AF98"/>
    <mergeCell ref="K99:AF99"/>
    <mergeCell ref="E99:I99"/>
    <mergeCell ref="K100:AF100"/>
    <mergeCell ref="E100:I100"/>
    <mergeCell ref="J101:AF101"/>
    <mergeCell ref="D101:H101"/>
    <mergeCell ref="E102:I102"/>
    <mergeCell ref="AN119:AP119"/>
    <mergeCell ref="AG119:AM119"/>
    <mergeCell ref="AN120:AP120"/>
    <mergeCell ref="AG120:AM120"/>
    <mergeCell ref="AG121:AM121"/>
    <mergeCell ref="AN121:AP121"/>
    <mergeCell ref="AN122:AP122"/>
    <mergeCell ref="AG122:AM122"/>
    <mergeCell ref="AN123:AP123"/>
    <mergeCell ref="AG123:AM123"/>
    <mergeCell ref="AN114:AP114"/>
    <mergeCell ref="AG114:AM114"/>
    <mergeCell ref="AG115:AM115"/>
    <mergeCell ref="AN115:AP115"/>
    <mergeCell ref="AG116:AM116"/>
    <mergeCell ref="AN116:AP116"/>
    <mergeCell ref="AN117:AP117"/>
    <mergeCell ref="AG117:AM117"/>
    <mergeCell ref="AN118:AP118"/>
    <mergeCell ref="AG118:AM118"/>
    <mergeCell ref="AN109:AP109"/>
    <mergeCell ref="AG109:AM109"/>
    <mergeCell ref="AN110:AP110"/>
    <mergeCell ref="AG110:AM110"/>
    <mergeCell ref="AG111:AM111"/>
    <mergeCell ref="AN111:AP111"/>
    <mergeCell ref="AN112:AP112"/>
    <mergeCell ref="AG112:AM112"/>
    <mergeCell ref="AG113:AM113"/>
    <mergeCell ref="AN113:AP113"/>
    <mergeCell ref="AN104:AP104"/>
    <mergeCell ref="AG104:AM104"/>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N101:AP101"/>
    <mergeCell ref="AN102:AP102"/>
    <mergeCell ref="AG102:AM102"/>
    <mergeCell ref="AN103:AP103"/>
    <mergeCell ref="AG103:AM103"/>
    <mergeCell ref="K102:AF10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SO 03.1 - stavební část'!C2" display="/"/>
    <hyperlink ref="A97" location="'SO 03.2 - odpad z VDJ'!C2" display="/"/>
    <hyperlink ref="A98" location="'SO 03.3 - zpevněné plochy...'!C2" display="/"/>
    <hyperlink ref="A99" location="'SO 03.4 - oplocení'!C2" display="/"/>
    <hyperlink ref="A100" location="'SO 03.5 - rušení stávajíc...'!C2" display="/"/>
    <hyperlink ref="A102" location="'SO 08.3 - obchvat Pouzdřan'!C2" display="/"/>
    <hyperlink ref="A103" location="'SO 08.5 - křížení komunikací'!C2" display="/"/>
    <hyperlink ref="A104" location="'SO 08.6 - rušení stávajíc...'!C2" display="/"/>
    <hyperlink ref="A105" location="'SO 08.7 - terénní úpravy'!C2" display="/"/>
    <hyperlink ref="A107" location="'SO 09.1 - zásobovací řad ...'!C2" display="/"/>
    <hyperlink ref="A108" location="'SO 09.2 - rušení stávajíc...'!C2" display="/"/>
    <hyperlink ref="A110" location="'SO 10.1 - zásobovací řad ...'!C2" display="/"/>
    <hyperlink ref="A111" location="'SO 10.2 - rušení stávajíc...'!C2" display="/"/>
    <hyperlink ref="A113" location="'SO 11.1 - potrubí rozvodn...'!C2" display="/"/>
    <hyperlink ref="A114" location="'SO 11.2 - rušení stávajíc...'!C2" display="/"/>
    <hyperlink ref="A116" location="'SO 12.2 - propojovací pot...'!C2" display="/"/>
    <hyperlink ref="A117" location="'SO 12.4 - rušení stávajíc...'!C2" display="/"/>
    <hyperlink ref="A119" location="'SO 15.1 - přepojení vodov...'!C2" display="/"/>
    <hyperlink ref="A120" location="'SO 15.2 - rušení stávajíc...'!C2" display="/"/>
    <hyperlink ref="A122" location="'PS 01.3 - VDJ Pouzdřany'!C2" display="/"/>
    <hyperlink ref="A124" location="'PS 02.3 - VDJ Pouzdřany'!C2" display="/"/>
    <hyperlink ref="A125" location="'PS 03 - DISPEČINK A RADIO...'!C2" display="/"/>
    <hyperlink ref="A126" location="'90 - OSTATNÍ NÁKLADY'!C2" display="/"/>
  </hyperlink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9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91</v>
      </c>
      <c r="AZ2" s="116" t="s">
        <v>185</v>
      </c>
      <c r="BA2" s="116" t="s">
        <v>1</v>
      </c>
      <c r="BB2" s="116" t="s">
        <v>1</v>
      </c>
      <c r="BC2" s="116" t="s">
        <v>186</v>
      </c>
      <c r="BD2" s="116" t="s">
        <v>86</v>
      </c>
    </row>
    <row r="3" spans="1:56" s="1" customFormat="1" ht="6.95" customHeight="1">
      <c r="B3" s="117"/>
      <c r="C3" s="118"/>
      <c r="D3" s="118"/>
      <c r="E3" s="118"/>
      <c r="F3" s="118"/>
      <c r="G3" s="118"/>
      <c r="H3" s="118"/>
      <c r="I3" s="118"/>
      <c r="J3" s="118"/>
      <c r="K3" s="118"/>
      <c r="L3" s="21"/>
      <c r="AT3" s="18" t="s">
        <v>86</v>
      </c>
      <c r="AZ3" s="116" t="s">
        <v>187</v>
      </c>
      <c r="BA3" s="116" t="s">
        <v>1</v>
      </c>
      <c r="BB3" s="116" t="s">
        <v>1</v>
      </c>
      <c r="BC3" s="116" t="s">
        <v>188</v>
      </c>
      <c r="BD3" s="116" t="s">
        <v>86</v>
      </c>
    </row>
    <row r="4" spans="1:56" s="1" customFormat="1" ht="24.95" customHeight="1">
      <c r="B4" s="21"/>
      <c r="D4" s="119" t="s">
        <v>189</v>
      </c>
      <c r="L4" s="21"/>
      <c r="M4" s="120" t="s">
        <v>10</v>
      </c>
      <c r="AT4" s="18" t="s">
        <v>4</v>
      </c>
      <c r="AZ4" s="116" t="s">
        <v>190</v>
      </c>
      <c r="BA4" s="116" t="s">
        <v>1</v>
      </c>
      <c r="BB4" s="116" t="s">
        <v>1</v>
      </c>
      <c r="BC4" s="116" t="s">
        <v>191</v>
      </c>
      <c r="BD4" s="116" t="s">
        <v>86</v>
      </c>
    </row>
    <row r="5" spans="1:56" s="1" customFormat="1" ht="6.95" customHeight="1">
      <c r="B5" s="21"/>
      <c r="L5" s="21"/>
      <c r="AZ5" s="116" t="s">
        <v>192</v>
      </c>
      <c r="BA5" s="116" t="s">
        <v>1</v>
      </c>
      <c r="BB5" s="116" t="s">
        <v>1</v>
      </c>
      <c r="BC5" s="116" t="s">
        <v>193</v>
      </c>
      <c r="BD5" s="116" t="s">
        <v>86</v>
      </c>
    </row>
    <row r="6" spans="1:56" s="1" customFormat="1" ht="12" customHeight="1">
      <c r="B6" s="21"/>
      <c r="D6" s="121" t="s">
        <v>16</v>
      </c>
      <c r="L6" s="21"/>
      <c r="AZ6" s="116" t="s">
        <v>194</v>
      </c>
      <c r="BA6" s="116" t="s">
        <v>1</v>
      </c>
      <c r="BB6" s="116" t="s">
        <v>1</v>
      </c>
      <c r="BC6" s="116" t="s">
        <v>195</v>
      </c>
      <c r="BD6" s="116" t="s">
        <v>86</v>
      </c>
    </row>
    <row r="7" spans="1:56" s="1" customFormat="1" ht="16.5" customHeight="1">
      <c r="B7" s="21"/>
      <c r="E7" s="322" t="str">
        <f>'Rekapitulace stavby'!K6</f>
        <v>VODOJEM POUZDŘANY</v>
      </c>
      <c r="F7" s="323"/>
      <c r="G7" s="323"/>
      <c r="H7" s="323"/>
      <c r="L7" s="21"/>
      <c r="AZ7" s="116" t="s">
        <v>196</v>
      </c>
      <c r="BA7" s="116" t="s">
        <v>1</v>
      </c>
      <c r="BB7" s="116" t="s">
        <v>1</v>
      </c>
      <c r="BC7" s="116" t="s">
        <v>8</v>
      </c>
      <c r="BD7" s="116" t="s">
        <v>86</v>
      </c>
    </row>
    <row r="8" spans="1:56" s="1" customFormat="1" ht="12" customHeight="1">
      <c r="B8" s="21"/>
      <c r="D8" s="121" t="s">
        <v>197</v>
      </c>
      <c r="L8" s="21"/>
      <c r="AZ8" s="116" t="s">
        <v>198</v>
      </c>
      <c r="BA8" s="116" t="s">
        <v>1</v>
      </c>
      <c r="BB8" s="116" t="s">
        <v>1</v>
      </c>
      <c r="BC8" s="116" t="s">
        <v>199</v>
      </c>
      <c r="BD8" s="116" t="s">
        <v>86</v>
      </c>
    </row>
    <row r="9" spans="1:56" s="2" customFormat="1" ht="16.5" customHeight="1">
      <c r="A9" s="35"/>
      <c r="B9" s="40"/>
      <c r="C9" s="35"/>
      <c r="D9" s="35"/>
      <c r="E9" s="322" t="s">
        <v>200</v>
      </c>
      <c r="F9" s="324"/>
      <c r="G9" s="324"/>
      <c r="H9" s="324"/>
      <c r="I9" s="35"/>
      <c r="J9" s="35"/>
      <c r="K9" s="35"/>
      <c r="L9" s="52"/>
      <c r="S9" s="35"/>
      <c r="T9" s="35"/>
      <c r="U9" s="35"/>
      <c r="V9" s="35"/>
      <c r="W9" s="35"/>
      <c r="X9" s="35"/>
      <c r="Y9" s="35"/>
      <c r="Z9" s="35"/>
      <c r="AA9" s="35"/>
      <c r="AB9" s="35"/>
      <c r="AC9" s="35"/>
      <c r="AD9" s="35"/>
      <c r="AE9" s="35"/>
      <c r="AZ9" s="116" t="s">
        <v>201</v>
      </c>
      <c r="BA9" s="116" t="s">
        <v>1</v>
      </c>
      <c r="BB9" s="116" t="s">
        <v>1</v>
      </c>
      <c r="BC9" s="116" t="s">
        <v>202</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204</v>
      </c>
      <c r="BA10" s="116" t="s">
        <v>1</v>
      </c>
      <c r="BB10" s="116" t="s">
        <v>1</v>
      </c>
      <c r="BC10" s="116" t="s">
        <v>205</v>
      </c>
      <c r="BD10" s="116" t="s">
        <v>86</v>
      </c>
    </row>
    <row r="11" spans="1:56" s="2" customFormat="1" ht="16.5" customHeight="1">
      <c r="A11" s="35"/>
      <c r="B11" s="40"/>
      <c r="C11" s="35"/>
      <c r="D11" s="35"/>
      <c r="E11" s="325" t="s">
        <v>206</v>
      </c>
      <c r="F11" s="324"/>
      <c r="G11" s="324"/>
      <c r="H11" s="324"/>
      <c r="I11" s="35"/>
      <c r="J11" s="35"/>
      <c r="K11" s="35"/>
      <c r="L11" s="52"/>
      <c r="S11" s="35"/>
      <c r="T11" s="35"/>
      <c r="U11" s="35"/>
      <c r="V11" s="35"/>
      <c r="W11" s="35"/>
      <c r="X11" s="35"/>
      <c r="Y11" s="35"/>
      <c r="Z11" s="35"/>
      <c r="AA11" s="35"/>
      <c r="AB11" s="35"/>
      <c r="AC11" s="35"/>
      <c r="AD11" s="35"/>
      <c r="AE11" s="35"/>
      <c r="AZ11" s="116" t="s">
        <v>207</v>
      </c>
      <c r="BA11" s="116" t="s">
        <v>1</v>
      </c>
      <c r="BB11" s="116" t="s">
        <v>1</v>
      </c>
      <c r="BC11" s="116" t="s">
        <v>208</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209</v>
      </c>
      <c r="BA12" s="116" t="s">
        <v>1</v>
      </c>
      <c r="BB12" s="116" t="s">
        <v>1</v>
      </c>
      <c r="BC12" s="116" t="s">
        <v>210</v>
      </c>
      <c r="BD12" s="116" t="s">
        <v>86</v>
      </c>
    </row>
    <row r="13" spans="1:56" s="2" customFormat="1" ht="12" customHeight="1">
      <c r="A13" s="35"/>
      <c r="B13" s="40"/>
      <c r="C13" s="35"/>
      <c r="D13" s="121" t="s">
        <v>18</v>
      </c>
      <c r="E13" s="35"/>
      <c r="F13" s="111" t="s">
        <v>92</v>
      </c>
      <c r="G13" s="35"/>
      <c r="H13" s="35"/>
      <c r="I13" s="121" t="s">
        <v>19</v>
      </c>
      <c r="J13" s="111" t="s">
        <v>1</v>
      </c>
      <c r="K13" s="35"/>
      <c r="L13" s="52"/>
      <c r="S13" s="35"/>
      <c r="T13" s="35"/>
      <c r="U13" s="35"/>
      <c r="V13" s="35"/>
      <c r="W13" s="35"/>
      <c r="X13" s="35"/>
      <c r="Y13" s="35"/>
      <c r="Z13" s="35"/>
      <c r="AA13" s="35"/>
      <c r="AB13" s="35"/>
      <c r="AC13" s="35"/>
      <c r="AD13" s="35"/>
      <c r="AE13" s="35"/>
      <c r="AZ13" s="116" t="s">
        <v>211</v>
      </c>
      <c r="BA13" s="116" t="s">
        <v>1</v>
      </c>
      <c r="BB13" s="116" t="s">
        <v>1</v>
      </c>
      <c r="BC13" s="116" t="s">
        <v>212</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c r="AZ14" s="116" t="s">
        <v>213</v>
      </c>
      <c r="BA14" s="116" t="s">
        <v>1</v>
      </c>
      <c r="BB14" s="116" t="s">
        <v>1</v>
      </c>
      <c r="BC14" s="116" t="s">
        <v>214</v>
      </c>
      <c r="BD14" s="116" t="s">
        <v>86</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116" t="s">
        <v>215</v>
      </c>
      <c r="BA15" s="116" t="s">
        <v>1</v>
      </c>
      <c r="BB15" s="116" t="s">
        <v>1</v>
      </c>
      <c r="BC15" s="116" t="s">
        <v>216</v>
      </c>
      <c r="BD15" s="116" t="s">
        <v>86</v>
      </c>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c r="AZ16" s="116" t="s">
        <v>217</v>
      </c>
      <c r="BA16" s="116" t="s">
        <v>1</v>
      </c>
      <c r="BB16" s="116" t="s">
        <v>1</v>
      </c>
      <c r="BC16" s="116" t="s">
        <v>218</v>
      </c>
      <c r="BD16" s="116" t="s">
        <v>86</v>
      </c>
    </row>
    <row r="17" spans="1:56"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c r="AZ17" s="116" t="s">
        <v>219</v>
      </c>
      <c r="BA17" s="116" t="s">
        <v>1</v>
      </c>
      <c r="BB17" s="116" t="s">
        <v>1</v>
      </c>
      <c r="BC17" s="116" t="s">
        <v>220</v>
      </c>
      <c r="BD17" s="116" t="s">
        <v>86</v>
      </c>
    </row>
    <row r="18" spans="1:56"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c r="AZ18" s="116" t="s">
        <v>221</v>
      </c>
      <c r="BA18" s="116" t="s">
        <v>1</v>
      </c>
      <c r="BB18" s="116" t="s">
        <v>1</v>
      </c>
      <c r="BC18" s="116" t="s">
        <v>222</v>
      </c>
      <c r="BD18" s="116" t="s">
        <v>86</v>
      </c>
    </row>
    <row r="19" spans="1:56"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c r="AZ19" s="116" t="s">
        <v>223</v>
      </c>
      <c r="BA19" s="116" t="s">
        <v>1</v>
      </c>
      <c r="BB19" s="116" t="s">
        <v>1</v>
      </c>
      <c r="BC19" s="116" t="s">
        <v>224</v>
      </c>
      <c r="BD19" s="116" t="s">
        <v>86</v>
      </c>
    </row>
    <row r="20" spans="1:56"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c r="AZ20" s="116" t="s">
        <v>225</v>
      </c>
      <c r="BA20" s="116" t="s">
        <v>1</v>
      </c>
      <c r="BB20" s="116" t="s">
        <v>1</v>
      </c>
      <c r="BC20" s="116" t="s">
        <v>226</v>
      </c>
      <c r="BD20" s="116" t="s">
        <v>86</v>
      </c>
    </row>
    <row r="21" spans="1:56"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c r="AZ21" s="116" t="s">
        <v>227</v>
      </c>
      <c r="BA21" s="116" t="s">
        <v>1</v>
      </c>
      <c r="BB21" s="116" t="s">
        <v>1</v>
      </c>
      <c r="BC21" s="116" t="s">
        <v>199</v>
      </c>
      <c r="BD21" s="116" t="s">
        <v>86</v>
      </c>
    </row>
    <row r="22" spans="1:56"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c r="AZ22" s="116" t="s">
        <v>228</v>
      </c>
      <c r="BA22" s="116" t="s">
        <v>1</v>
      </c>
      <c r="BB22" s="116" t="s">
        <v>1</v>
      </c>
      <c r="BC22" s="116" t="s">
        <v>229</v>
      </c>
      <c r="BD22" s="116" t="s">
        <v>86</v>
      </c>
    </row>
    <row r="23" spans="1:56"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c r="AZ23" s="116" t="s">
        <v>230</v>
      </c>
      <c r="BA23" s="116" t="s">
        <v>1</v>
      </c>
      <c r="BB23" s="116" t="s">
        <v>1</v>
      </c>
      <c r="BC23" s="116" t="s">
        <v>231</v>
      </c>
      <c r="BD23" s="116" t="s">
        <v>86</v>
      </c>
    </row>
    <row r="24" spans="1:56"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c r="AZ24" s="116" t="s">
        <v>232</v>
      </c>
      <c r="BA24" s="116" t="s">
        <v>1</v>
      </c>
      <c r="BB24" s="116" t="s">
        <v>1</v>
      </c>
      <c r="BC24" s="116" t="s">
        <v>233</v>
      </c>
      <c r="BD24" s="116" t="s">
        <v>86</v>
      </c>
    </row>
    <row r="25" spans="1:56"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c r="AZ25" s="116" t="s">
        <v>234</v>
      </c>
      <c r="BA25" s="116" t="s">
        <v>1</v>
      </c>
      <c r="BB25" s="116" t="s">
        <v>1</v>
      </c>
      <c r="BC25" s="116" t="s">
        <v>235</v>
      </c>
      <c r="BD25" s="116" t="s">
        <v>86</v>
      </c>
    </row>
    <row r="26" spans="1:56"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c r="AZ26" s="116" t="s">
        <v>237</v>
      </c>
      <c r="BA26" s="116" t="s">
        <v>1</v>
      </c>
      <c r="BB26" s="116" t="s">
        <v>1</v>
      </c>
      <c r="BC26" s="116" t="s">
        <v>238</v>
      </c>
      <c r="BD26" s="116" t="s">
        <v>86</v>
      </c>
    </row>
    <row r="27" spans="1:56"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c r="AZ27" s="116" t="s">
        <v>239</v>
      </c>
      <c r="BA27" s="116" t="s">
        <v>1</v>
      </c>
      <c r="BB27" s="116" t="s">
        <v>1</v>
      </c>
      <c r="BC27" s="116" t="s">
        <v>240</v>
      </c>
      <c r="BD27" s="116" t="s">
        <v>86</v>
      </c>
    </row>
    <row r="28" spans="1:56"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c r="AZ28" s="116" t="s">
        <v>241</v>
      </c>
      <c r="BA28" s="116" t="s">
        <v>1</v>
      </c>
      <c r="BB28" s="116" t="s">
        <v>1</v>
      </c>
      <c r="BC28" s="116" t="s">
        <v>208</v>
      </c>
      <c r="BD28" s="116" t="s">
        <v>86</v>
      </c>
    </row>
    <row r="29" spans="1:56"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c r="AZ29" s="126" t="s">
        <v>242</v>
      </c>
      <c r="BA29" s="126" t="s">
        <v>1</v>
      </c>
      <c r="BB29" s="126" t="s">
        <v>1</v>
      </c>
      <c r="BC29" s="126" t="s">
        <v>243</v>
      </c>
      <c r="BD29" s="126" t="s">
        <v>86</v>
      </c>
    </row>
    <row r="30" spans="1:56"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c r="AZ30" s="116" t="s">
        <v>244</v>
      </c>
      <c r="BA30" s="116" t="s">
        <v>1</v>
      </c>
      <c r="BB30" s="116" t="s">
        <v>1</v>
      </c>
      <c r="BC30" s="116" t="s">
        <v>245</v>
      </c>
      <c r="BD30" s="116" t="s">
        <v>86</v>
      </c>
    </row>
    <row r="31" spans="1:56"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c r="AZ31" s="116" t="s">
        <v>246</v>
      </c>
      <c r="BA31" s="116" t="s">
        <v>1</v>
      </c>
      <c r="BB31" s="116" t="s">
        <v>1</v>
      </c>
      <c r="BC31" s="116" t="s">
        <v>247</v>
      </c>
      <c r="BD31" s="116" t="s">
        <v>86</v>
      </c>
    </row>
    <row r="32" spans="1:56" s="2" customFormat="1" ht="25.35" customHeight="1">
      <c r="A32" s="35"/>
      <c r="B32" s="40"/>
      <c r="C32" s="35"/>
      <c r="D32" s="128" t="s">
        <v>37</v>
      </c>
      <c r="E32" s="35"/>
      <c r="F32" s="35"/>
      <c r="G32" s="35"/>
      <c r="H32" s="35"/>
      <c r="I32" s="35"/>
      <c r="J32" s="129">
        <f>ROUND(J138, 2)</f>
        <v>0</v>
      </c>
      <c r="K32" s="35"/>
      <c r="L32" s="52"/>
      <c r="S32" s="35"/>
      <c r="T32" s="35"/>
      <c r="U32" s="35"/>
      <c r="V32" s="35"/>
      <c r="W32" s="35"/>
      <c r="X32" s="35"/>
      <c r="Y32" s="35"/>
      <c r="Z32" s="35"/>
      <c r="AA32" s="35"/>
      <c r="AB32" s="35"/>
      <c r="AC32" s="35"/>
      <c r="AD32" s="35"/>
      <c r="AE32" s="35"/>
      <c r="AZ32" s="116" t="s">
        <v>248</v>
      </c>
      <c r="BA32" s="116" t="s">
        <v>1</v>
      </c>
      <c r="BB32" s="116" t="s">
        <v>1</v>
      </c>
      <c r="BC32" s="116" t="s">
        <v>249</v>
      </c>
      <c r="BD32" s="116" t="s">
        <v>86</v>
      </c>
    </row>
    <row r="33" spans="1:56"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c r="AZ33" s="116" t="s">
        <v>250</v>
      </c>
      <c r="BA33" s="116" t="s">
        <v>1</v>
      </c>
      <c r="BB33" s="116" t="s">
        <v>1</v>
      </c>
      <c r="BC33" s="116" t="s">
        <v>251</v>
      </c>
      <c r="BD33" s="116" t="s">
        <v>86</v>
      </c>
    </row>
    <row r="34" spans="1:56"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c r="AZ34" s="116" t="s">
        <v>252</v>
      </c>
      <c r="BA34" s="116" t="s">
        <v>1</v>
      </c>
      <c r="BB34" s="116" t="s">
        <v>1</v>
      </c>
      <c r="BC34" s="116" t="s">
        <v>253</v>
      </c>
      <c r="BD34" s="116" t="s">
        <v>86</v>
      </c>
    </row>
    <row r="35" spans="1:56" s="2" customFormat="1" ht="14.45" customHeight="1">
      <c r="A35" s="35"/>
      <c r="B35" s="40"/>
      <c r="C35" s="35"/>
      <c r="D35" s="131" t="s">
        <v>41</v>
      </c>
      <c r="E35" s="121" t="s">
        <v>42</v>
      </c>
      <c r="F35" s="132">
        <f>ROUND((SUM(BE138:BE952)),  2)</f>
        <v>0</v>
      </c>
      <c r="G35" s="35"/>
      <c r="H35" s="35"/>
      <c r="I35" s="133">
        <v>0.21</v>
      </c>
      <c r="J35" s="132">
        <f>ROUND(((SUM(BE138:BE952))*I35),  2)</f>
        <v>0</v>
      </c>
      <c r="K35" s="35"/>
      <c r="L35" s="52"/>
      <c r="S35" s="35"/>
      <c r="T35" s="35"/>
      <c r="U35" s="35"/>
      <c r="V35" s="35"/>
      <c r="W35" s="35"/>
      <c r="X35" s="35"/>
      <c r="Y35" s="35"/>
      <c r="Z35" s="35"/>
      <c r="AA35" s="35"/>
      <c r="AB35" s="35"/>
      <c r="AC35" s="35"/>
      <c r="AD35" s="35"/>
      <c r="AE35" s="35"/>
      <c r="AZ35" s="116" t="s">
        <v>254</v>
      </c>
      <c r="BA35" s="116" t="s">
        <v>1</v>
      </c>
      <c r="BB35" s="116" t="s">
        <v>1</v>
      </c>
      <c r="BC35" s="116" t="s">
        <v>255</v>
      </c>
      <c r="BD35" s="116" t="s">
        <v>86</v>
      </c>
    </row>
    <row r="36" spans="1:56" s="2" customFormat="1" ht="14.45" customHeight="1">
      <c r="A36" s="35"/>
      <c r="B36" s="40"/>
      <c r="C36" s="35"/>
      <c r="D36" s="35"/>
      <c r="E36" s="121" t="s">
        <v>43</v>
      </c>
      <c r="F36" s="132">
        <f>ROUND((SUM(BF138:BF952)),  2)</f>
        <v>0</v>
      </c>
      <c r="G36" s="35"/>
      <c r="H36" s="35"/>
      <c r="I36" s="133">
        <v>0.15</v>
      </c>
      <c r="J36" s="132">
        <f>ROUND(((SUM(BF138:BF952))*I36),  2)</f>
        <v>0</v>
      </c>
      <c r="K36" s="35"/>
      <c r="L36" s="52"/>
      <c r="S36" s="35"/>
      <c r="T36" s="35"/>
      <c r="U36" s="35"/>
      <c r="V36" s="35"/>
      <c r="W36" s="35"/>
      <c r="X36" s="35"/>
      <c r="Y36" s="35"/>
      <c r="Z36" s="35"/>
      <c r="AA36" s="35"/>
      <c r="AB36" s="35"/>
      <c r="AC36" s="35"/>
      <c r="AD36" s="35"/>
      <c r="AE36" s="35"/>
      <c r="AZ36" s="116" t="s">
        <v>256</v>
      </c>
      <c r="BA36" s="116" t="s">
        <v>1</v>
      </c>
      <c r="BB36" s="116" t="s">
        <v>1</v>
      </c>
      <c r="BC36" s="116" t="s">
        <v>257</v>
      </c>
      <c r="BD36" s="116" t="s">
        <v>86</v>
      </c>
    </row>
    <row r="37" spans="1:56" s="2" customFormat="1" ht="14.45" hidden="1" customHeight="1">
      <c r="A37" s="35"/>
      <c r="B37" s="40"/>
      <c r="C37" s="35"/>
      <c r="D37" s="35"/>
      <c r="E37" s="121" t="s">
        <v>44</v>
      </c>
      <c r="F37" s="132">
        <f>ROUND((SUM(BG138:BG952)),  2)</f>
        <v>0</v>
      </c>
      <c r="G37" s="35"/>
      <c r="H37" s="35"/>
      <c r="I37" s="133">
        <v>0.21</v>
      </c>
      <c r="J37" s="132">
        <f>0</f>
        <v>0</v>
      </c>
      <c r="K37" s="35"/>
      <c r="L37" s="52"/>
      <c r="S37" s="35"/>
      <c r="T37" s="35"/>
      <c r="U37" s="35"/>
      <c r="V37" s="35"/>
      <c r="W37" s="35"/>
      <c r="X37" s="35"/>
      <c r="Y37" s="35"/>
      <c r="Z37" s="35"/>
      <c r="AA37" s="35"/>
      <c r="AB37" s="35"/>
      <c r="AC37" s="35"/>
      <c r="AD37" s="35"/>
      <c r="AE37" s="35"/>
      <c r="AZ37" s="116" t="s">
        <v>258</v>
      </c>
      <c r="BA37" s="116" t="s">
        <v>1</v>
      </c>
      <c r="BB37" s="116" t="s">
        <v>1</v>
      </c>
      <c r="BC37" s="116" t="s">
        <v>259</v>
      </c>
      <c r="BD37" s="116" t="s">
        <v>86</v>
      </c>
    </row>
    <row r="38" spans="1:56" s="2" customFormat="1" ht="14.45" hidden="1" customHeight="1">
      <c r="A38" s="35"/>
      <c r="B38" s="40"/>
      <c r="C38" s="35"/>
      <c r="D38" s="35"/>
      <c r="E38" s="121" t="s">
        <v>45</v>
      </c>
      <c r="F38" s="132">
        <f>ROUND((SUM(BH138:BH952)),  2)</f>
        <v>0</v>
      </c>
      <c r="G38" s="35"/>
      <c r="H38" s="35"/>
      <c r="I38" s="133">
        <v>0.15</v>
      </c>
      <c r="J38" s="132">
        <f>0</f>
        <v>0</v>
      </c>
      <c r="K38" s="35"/>
      <c r="L38" s="52"/>
      <c r="S38" s="35"/>
      <c r="T38" s="35"/>
      <c r="U38" s="35"/>
      <c r="V38" s="35"/>
      <c r="W38" s="35"/>
      <c r="X38" s="35"/>
      <c r="Y38" s="35"/>
      <c r="Z38" s="35"/>
      <c r="AA38" s="35"/>
      <c r="AB38" s="35"/>
      <c r="AC38" s="35"/>
      <c r="AD38" s="35"/>
      <c r="AE38" s="35"/>
      <c r="AZ38" s="116" t="s">
        <v>260</v>
      </c>
      <c r="BA38" s="116" t="s">
        <v>1</v>
      </c>
      <c r="BB38" s="116" t="s">
        <v>1</v>
      </c>
      <c r="BC38" s="116" t="s">
        <v>261</v>
      </c>
      <c r="BD38" s="116" t="s">
        <v>86</v>
      </c>
    </row>
    <row r="39" spans="1:56" s="2" customFormat="1" ht="14.45" hidden="1" customHeight="1">
      <c r="A39" s="35"/>
      <c r="B39" s="40"/>
      <c r="C39" s="35"/>
      <c r="D39" s="35"/>
      <c r="E39" s="121" t="s">
        <v>46</v>
      </c>
      <c r="F39" s="132">
        <f>ROUND((SUM(BI138:BI952)),  2)</f>
        <v>0</v>
      </c>
      <c r="G39" s="35"/>
      <c r="H39" s="35"/>
      <c r="I39" s="133">
        <v>0</v>
      </c>
      <c r="J39" s="132">
        <f>0</f>
        <v>0</v>
      </c>
      <c r="K39" s="35"/>
      <c r="L39" s="52"/>
      <c r="S39" s="35"/>
      <c r="T39" s="35"/>
      <c r="U39" s="35"/>
      <c r="V39" s="35"/>
      <c r="W39" s="35"/>
      <c r="X39" s="35"/>
      <c r="Y39" s="35"/>
      <c r="Z39" s="35"/>
      <c r="AA39" s="35"/>
      <c r="AB39" s="35"/>
      <c r="AC39" s="35"/>
      <c r="AD39" s="35"/>
      <c r="AE39" s="35"/>
      <c r="AZ39" s="116" t="s">
        <v>262</v>
      </c>
      <c r="BA39" s="116" t="s">
        <v>1</v>
      </c>
      <c r="BB39" s="116" t="s">
        <v>1</v>
      </c>
      <c r="BC39" s="116" t="s">
        <v>263</v>
      </c>
      <c r="BD39" s="116" t="s">
        <v>86</v>
      </c>
    </row>
    <row r="40" spans="1:56"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c r="AZ40" s="116" t="s">
        <v>264</v>
      </c>
      <c r="BA40" s="116" t="s">
        <v>1</v>
      </c>
      <c r="BB40" s="116" t="s">
        <v>1</v>
      </c>
      <c r="BC40" s="116" t="s">
        <v>265</v>
      </c>
      <c r="BD40" s="116" t="s">
        <v>86</v>
      </c>
    </row>
    <row r="41" spans="1:56"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c r="AZ41" s="116" t="s">
        <v>266</v>
      </c>
      <c r="BA41" s="116" t="s">
        <v>1</v>
      </c>
      <c r="BB41" s="116" t="s">
        <v>1</v>
      </c>
      <c r="BC41" s="116" t="s">
        <v>267</v>
      </c>
      <c r="BD41" s="116" t="s">
        <v>86</v>
      </c>
    </row>
    <row r="42" spans="1:56"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c r="AZ42" s="116" t="s">
        <v>268</v>
      </c>
      <c r="BA42" s="116" t="s">
        <v>1</v>
      </c>
      <c r="BB42" s="116" t="s">
        <v>1</v>
      </c>
      <c r="BC42" s="116" t="s">
        <v>269</v>
      </c>
      <c r="BD42" s="116" t="s">
        <v>86</v>
      </c>
    </row>
    <row r="43" spans="1:56" s="1" customFormat="1" ht="14.45" customHeight="1">
      <c r="B43" s="21"/>
      <c r="L43" s="21"/>
      <c r="AZ43" s="116" t="s">
        <v>270</v>
      </c>
      <c r="BA43" s="116" t="s">
        <v>1</v>
      </c>
      <c r="BB43" s="116" t="s">
        <v>1</v>
      </c>
      <c r="BC43" s="116" t="s">
        <v>271</v>
      </c>
      <c r="BD43" s="116" t="s">
        <v>86</v>
      </c>
    </row>
    <row r="44" spans="1:56" s="1" customFormat="1" ht="14.45" customHeight="1">
      <c r="B44" s="21"/>
      <c r="L44" s="21"/>
      <c r="AZ44" s="116" t="s">
        <v>272</v>
      </c>
      <c r="BA44" s="116" t="s">
        <v>1</v>
      </c>
      <c r="BB44" s="116" t="s">
        <v>1</v>
      </c>
      <c r="BC44" s="116" t="s">
        <v>273</v>
      </c>
      <c r="BD44" s="116" t="s">
        <v>86</v>
      </c>
    </row>
    <row r="45" spans="1:56" s="1" customFormat="1" ht="14.45" customHeight="1">
      <c r="B45" s="21"/>
      <c r="L45" s="21"/>
      <c r="AZ45" s="116" t="s">
        <v>274</v>
      </c>
      <c r="BA45" s="116" t="s">
        <v>1</v>
      </c>
      <c r="BB45" s="116" t="s">
        <v>1</v>
      </c>
      <c r="BC45" s="116" t="s">
        <v>188</v>
      </c>
      <c r="BD45" s="116" t="s">
        <v>86</v>
      </c>
    </row>
    <row r="46" spans="1:56" s="1" customFormat="1" ht="14.45" customHeight="1">
      <c r="B46" s="21"/>
      <c r="L46" s="21"/>
      <c r="AZ46" s="116" t="s">
        <v>275</v>
      </c>
      <c r="BA46" s="116" t="s">
        <v>1</v>
      </c>
      <c r="BB46" s="116" t="s">
        <v>1</v>
      </c>
      <c r="BC46" s="116" t="s">
        <v>276</v>
      </c>
      <c r="BD46" s="116" t="s">
        <v>86</v>
      </c>
    </row>
    <row r="47" spans="1:56" s="1" customFormat="1" ht="14.45" customHeight="1">
      <c r="B47" s="21"/>
      <c r="L47" s="21"/>
      <c r="AZ47" s="116" t="s">
        <v>277</v>
      </c>
      <c r="BA47" s="116" t="s">
        <v>1</v>
      </c>
      <c r="BB47" s="116" t="s">
        <v>1</v>
      </c>
      <c r="BC47" s="116" t="s">
        <v>278</v>
      </c>
      <c r="BD47" s="116" t="s">
        <v>86</v>
      </c>
    </row>
    <row r="48" spans="1:56" s="1" customFormat="1" ht="14.45" customHeight="1">
      <c r="B48" s="21"/>
      <c r="L48" s="21"/>
      <c r="AZ48" s="116" t="s">
        <v>279</v>
      </c>
      <c r="BA48" s="116" t="s">
        <v>1</v>
      </c>
      <c r="BB48" s="116" t="s">
        <v>1</v>
      </c>
      <c r="BC48" s="116" t="s">
        <v>280</v>
      </c>
      <c r="BD48" s="116" t="s">
        <v>86</v>
      </c>
    </row>
    <row r="49" spans="1:56" s="1" customFormat="1" ht="14.45" customHeight="1">
      <c r="B49" s="21"/>
      <c r="L49" s="21"/>
      <c r="AZ49" s="116" t="s">
        <v>281</v>
      </c>
      <c r="BA49" s="116" t="s">
        <v>1</v>
      </c>
      <c r="BB49" s="116" t="s">
        <v>1</v>
      </c>
      <c r="BC49" s="116" t="s">
        <v>282</v>
      </c>
      <c r="BD49" s="116" t="s">
        <v>86</v>
      </c>
    </row>
    <row r="50" spans="1:56" s="2" customFormat="1" ht="14.45" customHeight="1">
      <c r="B50" s="52"/>
      <c r="D50" s="141" t="s">
        <v>50</v>
      </c>
      <c r="E50" s="142"/>
      <c r="F50" s="142"/>
      <c r="G50" s="141" t="s">
        <v>51</v>
      </c>
      <c r="H50" s="142"/>
      <c r="I50" s="142"/>
      <c r="J50" s="142"/>
      <c r="K50" s="142"/>
      <c r="L50" s="52"/>
    </row>
    <row r="51" spans="1:56" ht="11.25">
      <c r="B51" s="21"/>
      <c r="L51" s="21"/>
    </row>
    <row r="52" spans="1:56" ht="11.25">
      <c r="B52" s="21"/>
      <c r="L52" s="21"/>
    </row>
    <row r="53" spans="1:56" ht="11.25">
      <c r="B53" s="21"/>
      <c r="L53" s="21"/>
    </row>
    <row r="54" spans="1:56" ht="11.25">
      <c r="B54" s="21"/>
      <c r="L54" s="21"/>
    </row>
    <row r="55" spans="1:56" ht="11.25">
      <c r="B55" s="21"/>
      <c r="L55" s="21"/>
    </row>
    <row r="56" spans="1:56" ht="11.25">
      <c r="B56" s="21"/>
      <c r="L56" s="21"/>
    </row>
    <row r="57" spans="1:56" ht="11.25">
      <c r="B57" s="21"/>
      <c r="L57" s="21"/>
    </row>
    <row r="58" spans="1:56" ht="11.25">
      <c r="B58" s="21"/>
      <c r="L58" s="21"/>
    </row>
    <row r="59" spans="1:56" ht="11.25">
      <c r="B59" s="21"/>
      <c r="L59" s="21"/>
    </row>
    <row r="60" spans="1:56" ht="11.25">
      <c r="B60" s="21"/>
      <c r="L60" s="21"/>
    </row>
    <row r="61" spans="1:56"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56" ht="11.25">
      <c r="B62" s="21"/>
      <c r="L62" s="21"/>
    </row>
    <row r="63" spans="1:56" ht="11.25">
      <c r="B63" s="21"/>
      <c r="L63" s="21"/>
    </row>
    <row r="64" spans="1:56"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200</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03.1 - stavební část</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J138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J139</f>
        <v>0</v>
      </c>
      <c r="K99" s="157"/>
      <c r="L99" s="161"/>
    </row>
    <row r="100" spans="1:47" s="10" customFormat="1" ht="19.899999999999999" customHeight="1">
      <c r="B100" s="162"/>
      <c r="C100" s="105"/>
      <c r="D100" s="163" t="s">
        <v>289</v>
      </c>
      <c r="E100" s="164"/>
      <c r="F100" s="164"/>
      <c r="G100" s="164"/>
      <c r="H100" s="164"/>
      <c r="I100" s="164"/>
      <c r="J100" s="165">
        <f>J140</f>
        <v>0</v>
      </c>
      <c r="K100" s="105"/>
      <c r="L100" s="166"/>
    </row>
    <row r="101" spans="1:47" s="10" customFormat="1" ht="19.899999999999999" customHeight="1">
      <c r="B101" s="162"/>
      <c r="C101" s="105"/>
      <c r="D101" s="163" t="s">
        <v>290</v>
      </c>
      <c r="E101" s="164"/>
      <c r="F101" s="164"/>
      <c r="G101" s="164"/>
      <c r="H101" s="164"/>
      <c r="I101" s="164"/>
      <c r="J101" s="165">
        <f>J366</f>
        <v>0</v>
      </c>
      <c r="K101" s="105"/>
      <c r="L101" s="166"/>
    </row>
    <row r="102" spans="1:47" s="10" customFormat="1" ht="19.899999999999999" customHeight="1">
      <c r="B102" s="162"/>
      <c r="C102" s="105"/>
      <c r="D102" s="163" t="s">
        <v>291</v>
      </c>
      <c r="E102" s="164"/>
      <c r="F102" s="164"/>
      <c r="G102" s="164"/>
      <c r="H102" s="164"/>
      <c r="I102" s="164"/>
      <c r="J102" s="165">
        <f>J420</f>
        <v>0</v>
      </c>
      <c r="K102" s="105"/>
      <c r="L102" s="166"/>
    </row>
    <row r="103" spans="1:47" s="10" customFormat="1" ht="19.899999999999999" customHeight="1">
      <c r="B103" s="162"/>
      <c r="C103" s="105"/>
      <c r="D103" s="163" t="s">
        <v>292</v>
      </c>
      <c r="E103" s="164"/>
      <c r="F103" s="164"/>
      <c r="G103" s="164"/>
      <c r="H103" s="164"/>
      <c r="I103" s="164"/>
      <c r="J103" s="165">
        <f>J508</f>
        <v>0</v>
      </c>
      <c r="K103" s="105"/>
      <c r="L103" s="166"/>
    </row>
    <row r="104" spans="1:47" s="10" customFormat="1" ht="19.899999999999999" customHeight="1">
      <c r="B104" s="162"/>
      <c r="C104" s="105"/>
      <c r="D104" s="163" t="s">
        <v>293</v>
      </c>
      <c r="E104" s="164"/>
      <c r="F104" s="164"/>
      <c r="G104" s="164"/>
      <c r="H104" s="164"/>
      <c r="I104" s="164"/>
      <c r="J104" s="165">
        <f>J513</f>
        <v>0</v>
      </c>
      <c r="K104" s="105"/>
      <c r="L104" s="166"/>
    </row>
    <row r="105" spans="1:47" s="10" customFormat="1" ht="19.899999999999999" customHeight="1">
      <c r="B105" s="162"/>
      <c r="C105" s="105"/>
      <c r="D105" s="163" t="s">
        <v>294</v>
      </c>
      <c r="E105" s="164"/>
      <c r="F105" s="164"/>
      <c r="G105" s="164"/>
      <c r="H105" s="164"/>
      <c r="I105" s="164"/>
      <c r="J105" s="165">
        <f>J687</f>
        <v>0</v>
      </c>
      <c r="K105" s="105"/>
      <c r="L105" s="166"/>
    </row>
    <row r="106" spans="1:47" s="10" customFormat="1" ht="19.899999999999999" customHeight="1">
      <c r="B106" s="162"/>
      <c r="C106" s="105"/>
      <c r="D106" s="163" t="s">
        <v>295</v>
      </c>
      <c r="E106" s="164"/>
      <c r="F106" s="164"/>
      <c r="G106" s="164"/>
      <c r="H106" s="164"/>
      <c r="I106" s="164"/>
      <c r="J106" s="165">
        <f>J741</f>
        <v>0</v>
      </c>
      <c r="K106" s="105"/>
      <c r="L106" s="166"/>
    </row>
    <row r="107" spans="1:47" s="9" customFormat="1" ht="24.95" customHeight="1">
      <c r="B107" s="156"/>
      <c r="C107" s="157"/>
      <c r="D107" s="158" t="s">
        <v>296</v>
      </c>
      <c r="E107" s="159"/>
      <c r="F107" s="159"/>
      <c r="G107" s="159"/>
      <c r="H107" s="159"/>
      <c r="I107" s="159"/>
      <c r="J107" s="160">
        <f>J743</f>
        <v>0</v>
      </c>
      <c r="K107" s="157"/>
      <c r="L107" s="161"/>
    </row>
    <row r="108" spans="1:47" s="10" customFormat="1" ht="19.899999999999999" customHeight="1">
      <c r="B108" s="162"/>
      <c r="C108" s="105"/>
      <c r="D108" s="163" t="s">
        <v>297</v>
      </c>
      <c r="E108" s="164"/>
      <c r="F108" s="164"/>
      <c r="G108" s="164"/>
      <c r="H108" s="164"/>
      <c r="I108" s="164"/>
      <c r="J108" s="165">
        <f>J744</f>
        <v>0</v>
      </c>
      <c r="K108" s="105"/>
      <c r="L108" s="166"/>
    </row>
    <row r="109" spans="1:47" s="10" customFormat="1" ht="19.899999999999999" customHeight="1">
      <c r="B109" s="162"/>
      <c r="C109" s="105"/>
      <c r="D109" s="163" t="s">
        <v>298</v>
      </c>
      <c r="E109" s="164"/>
      <c r="F109" s="164"/>
      <c r="G109" s="164"/>
      <c r="H109" s="164"/>
      <c r="I109" s="164"/>
      <c r="J109" s="165">
        <f>J816</f>
        <v>0</v>
      </c>
      <c r="K109" s="105"/>
      <c r="L109" s="166"/>
    </row>
    <row r="110" spans="1:47" s="10" customFormat="1" ht="19.899999999999999" customHeight="1">
      <c r="B110" s="162"/>
      <c r="C110" s="105"/>
      <c r="D110" s="163" t="s">
        <v>299</v>
      </c>
      <c r="E110" s="164"/>
      <c r="F110" s="164"/>
      <c r="G110" s="164"/>
      <c r="H110" s="164"/>
      <c r="I110" s="164"/>
      <c r="J110" s="165">
        <f>J864</f>
        <v>0</v>
      </c>
      <c r="K110" s="105"/>
      <c r="L110" s="166"/>
    </row>
    <row r="111" spans="1:47" s="10" customFormat="1" ht="19.899999999999999" customHeight="1">
      <c r="B111" s="162"/>
      <c r="C111" s="105"/>
      <c r="D111" s="163" t="s">
        <v>300</v>
      </c>
      <c r="E111" s="164"/>
      <c r="F111" s="164"/>
      <c r="G111" s="164"/>
      <c r="H111" s="164"/>
      <c r="I111" s="164"/>
      <c r="J111" s="165">
        <f>J870</f>
        <v>0</v>
      </c>
      <c r="K111" s="105"/>
      <c r="L111" s="166"/>
    </row>
    <row r="112" spans="1:47" s="10" customFormat="1" ht="19.899999999999999" customHeight="1">
      <c r="B112" s="162"/>
      <c r="C112" s="105"/>
      <c r="D112" s="163" t="s">
        <v>301</v>
      </c>
      <c r="E112" s="164"/>
      <c r="F112" s="164"/>
      <c r="G112" s="164"/>
      <c r="H112" s="164"/>
      <c r="I112" s="164"/>
      <c r="J112" s="165">
        <f>J873</f>
        <v>0</v>
      </c>
      <c r="K112" s="105"/>
      <c r="L112" s="166"/>
    </row>
    <row r="113" spans="1:31" s="10" customFormat="1" ht="19.899999999999999" customHeight="1">
      <c r="B113" s="162"/>
      <c r="C113" s="105"/>
      <c r="D113" s="163" t="s">
        <v>302</v>
      </c>
      <c r="E113" s="164"/>
      <c r="F113" s="164"/>
      <c r="G113" s="164"/>
      <c r="H113" s="164"/>
      <c r="I113" s="164"/>
      <c r="J113" s="165">
        <f>J877</f>
        <v>0</v>
      </c>
      <c r="K113" s="105"/>
      <c r="L113" s="166"/>
    </row>
    <row r="114" spans="1:31" s="10" customFormat="1" ht="19.899999999999999" customHeight="1">
      <c r="B114" s="162"/>
      <c r="C114" s="105"/>
      <c r="D114" s="163" t="s">
        <v>303</v>
      </c>
      <c r="E114" s="164"/>
      <c r="F114" s="164"/>
      <c r="G114" s="164"/>
      <c r="H114" s="164"/>
      <c r="I114" s="164"/>
      <c r="J114" s="165">
        <f>J903</f>
        <v>0</v>
      </c>
      <c r="K114" s="105"/>
      <c r="L114" s="166"/>
    </row>
    <row r="115" spans="1:31" s="10" customFormat="1" ht="19.899999999999999" customHeight="1">
      <c r="B115" s="162"/>
      <c r="C115" s="105"/>
      <c r="D115" s="163" t="s">
        <v>304</v>
      </c>
      <c r="E115" s="164"/>
      <c r="F115" s="164"/>
      <c r="G115" s="164"/>
      <c r="H115" s="164"/>
      <c r="I115" s="164"/>
      <c r="J115" s="165">
        <f>J935</f>
        <v>0</v>
      </c>
      <c r="K115" s="105"/>
      <c r="L115" s="166"/>
    </row>
    <row r="116" spans="1:31" s="10" customFormat="1" ht="19.899999999999999" customHeight="1">
      <c r="B116" s="162"/>
      <c r="C116" s="105"/>
      <c r="D116" s="163" t="s">
        <v>305</v>
      </c>
      <c r="E116" s="164"/>
      <c r="F116" s="164"/>
      <c r="G116" s="164"/>
      <c r="H116" s="164"/>
      <c r="I116" s="164"/>
      <c r="J116" s="165">
        <f>J949</f>
        <v>0</v>
      </c>
      <c r="K116" s="105"/>
      <c r="L116" s="166"/>
    </row>
    <row r="117" spans="1:31" s="2" customFormat="1" ht="21.7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55"/>
      <c r="C118" s="56"/>
      <c r="D118" s="56"/>
      <c r="E118" s="56"/>
      <c r="F118" s="56"/>
      <c r="G118" s="56"/>
      <c r="H118" s="56"/>
      <c r="I118" s="56"/>
      <c r="J118" s="56"/>
      <c r="K118" s="56"/>
      <c r="L118" s="52"/>
      <c r="S118" s="35"/>
      <c r="T118" s="35"/>
      <c r="U118" s="35"/>
      <c r="V118" s="35"/>
      <c r="W118" s="35"/>
      <c r="X118" s="35"/>
      <c r="Y118" s="35"/>
      <c r="Z118" s="35"/>
      <c r="AA118" s="35"/>
      <c r="AB118" s="35"/>
      <c r="AC118" s="35"/>
      <c r="AD118" s="35"/>
      <c r="AE118" s="35"/>
    </row>
    <row r="122" spans="1:31" s="2" customFormat="1" ht="6.95" customHeight="1">
      <c r="A122" s="35"/>
      <c r="B122" s="57"/>
      <c r="C122" s="58"/>
      <c r="D122" s="58"/>
      <c r="E122" s="58"/>
      <c r="F122" s="58"/>
      <c r="G122" s="58"/>
      <c r="H122" s="58"/>
      <c r="I122" s="58"/>
      <c r="J122" s="58"/>
      <c r="K122" s="58"/>
      <c r="L122" s="52"/>
      <c r="S122" s="35"/>
      <c r="T122" s="35"/>
      <c r="U122" s="35"/>
      <c r="V122" s="35"/>
      <c r="W122" s="35"/>
      <c r="X122" s="35"/>
      <c r="Y122" s="35"/>
      <c r="Z122" s="35"/>
      <c r="AA122" s="35"/>
      <c r="AB122" s="35"/>
      <c r="AC122" s="35"/>
      <c r="AD122" s="35"/>
      <c r="AE122" s="35"/>
    </row>
    <row r="123" spans="1:31" s="2" customFormat="1" ht="24.95" customHeight="1">
      <c r="A123" s="35"/>
      <c r="B123" s="36"/>
      <c r="C123" s="24" t="s">
        <v>306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29" t="str">
        <f>E7</f>
        <v>VODOJEM POUZDŘANY</v>
      </c>
      <c r="F126" s="330"/>
      <c r="G126" s="330"/>
      <c r="H126" s="330"/>
      <c r="I126" s="37"/>
      <c r="J126" s="37"/>
      <c r="K126" s="37"/>
      <c r="L126" s="52"/>
      <c r="S126" s="35"/>
      <c r="T126" s="35"/>
      <c r="U126" s="35"/>
      <c r="V126" s="35"/>
      <c r="W126" s="35"/>
      <c r="X126" s="35"/>
      <c r="Y126" s="35"/>
      <c r="Z126" s="35"/>
      <c r="AA126" s="35"/>
      <c r="AB126" s="35"/>
      <c r="AC126" s="35"/>
      <c r="AD126" s="35"/>
      <c r="AE126" s="35"/>
    </row>
    <row r="127" spans="1:31" s="1" customFormat="1" ht="12" customHeight="1">
      <c r="B127" s="22"/>
      <c r="C127" s="30" t="s">
        <v>197</v>
      </c>
      <c r="D127" s="23"/>
      <c r="E127" s="23"/>
      <c r="F127" s="23"/>
      <c r="G127" s="23"/>
      <c r="H127" s="23"/>
      <c r="I127" s="23"/>
      <c r="J127" s="23"/>
      <c r="K127" s="23"/>
      <c r="L127" s="21"/>
    </row>
    <row r="128" spans="1:31" s="2" customFormat="1" ht="16.5" customHeight="1">
      <c r="A128" s="35"/>
      <c r="B128" s="36"/>
      <c r="C128" s="37"/>
      <c r="D128" s="37"/>
      <c r="E128" s="329" t="s">
        <v>200</v>
      </c>
      <c r="F128" s="331"/>
      <c r="G128" s="331"/>
      <c r="H128" s="331"/>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203</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6.5" customHeight="1">
      <c r="A130" s="35"/>
      <c r="B130" s="36"/>
      <c r="C130" s="37"/>
      <c r="D130" s="37"/>
      <c r="E130" s="302" t="str">
        <f>E11</f>
        <v>SO 03.1 - stavební část</v>
      </c>
      <c r="F130" s="331"/>
      <c r="G130" s="331"/>
      <c r="H130" s="331"/>
      <c r="I130" s="37"/>
      <c r="J130" s="37"/>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F14</f>
        <v>Pouzdřany</v>
      </c>
      <c r="G132" s="37"/>
      <c r="H132" s="37"/>
      <c r="I132" s="30" t="s">
        <v>22</v>
      </c>
      <c r="J132" s="67" t="str">
        <f>IF(J14="","",J14)</f>
        <v>6. 1. 2022</v>
      </c>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40.15" customHeight="1">
      <c r="A134" s="35"/>
      <c r="B134" s="36"/>
      <c r="C134" s="30" t="s">
        <v>24</v>
      </c>
      <c r="D134" s="37"/>
      <c r="E134" s="37"/>
      <c r="F134" s="28" t="str">
        <f>E17</f>
        <v>VAK BŘECLAV a.s.</v>
      </c>
      <c r="G134" s="37"/>
      <c r="H134" s="37"/>
      <c r="I134" s="30" t="s">
        <v>30</v>
      </c>
      <c r="J134" s="33" t="str">
        <f>E23</f>
        <v>AQUA PROCON s.r.o.Palackého tř. 12, 612 00 Brno</v>
      </c>
      <c r="K134" s="37"/>
      <c r="L134" s="52"/>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IF(E20="","",E20)</f>
        <v>Vyplň údaj</v>
      </c>
      <c r="G135" s="37"/>
      <c r="H135" s="37"/>
      <c r="I135" s="30" t="s">
        <v>33</v>
      </c>
      <c r="J135" s="33" t="str">
        <f>E26</f>
        <v>Obrtel M.</v>
      </c>
      <c r="K135" s="37"/>
      <c r="L135" s="52"/>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1" customFormat="1" ht="29.25" customHeight="1">
      <c r="A137" s="167"/>
      <c r="B137" s="168"/>
      <c r="C137" s="169" t="s">
        <v>307</v>
      </c>
      <c r="D137" s="170" t="s">
        <v>62</v>
      </c>
      <c r="E137" s="170" t="s">
        <v>58</v>
      </c>
      <c r="F137" s="170" t="s">
        <v>59</v>
      </c>
      <c r="G137" s="170" t="s">
        <v>308</v>
      </c>
      <c r="H137" s="170" t="s">
        <v>309</v>
      </c>
      <c r="I137" s="170" t="s">
        <v>310</v>
      </c>
      <c r="J137" s="170" t="s">
        <v>285</v>
      </c>
      <c r="K137" s="171" t="s">
        <v>311</v>
      </c>
      <c r="L137" s="172"/>
      <c r="M137" s="76" t="s">
        <v>1</v>
      </c>
      <c r="N137" s="77" t="s">
        <v>41</v>
      </c>
      <c r="O137" s="77" t="s">
        <v>312</v>
      </c>
      <c r="P137" s="77" t="s">
        <v>313</v>
      </c>
      <c r="Q137" s="77" t="s">
        <v>314</v>
      </c>
      <c r="R137" s="77" t="s">
        <v>315</v>
      </c>
      <c r="S137" s="77" t="s">
        <v>316</v>
      </c>
      <c r="T137" s="78" t="s">
        <v>317</v>
      </c>
      <c r="U137" s="167"/>
      <c r="V137" s="167"/>
      <c r="W137" s="167"/>
      <c r="X137" s="167"/>
      <c r="Y137" s="167"/>
      <c r="Z137" s="167"/>
      <c r="AA137" s="167"/>
      <c r="AB137" s="167"/>
      <c r="AC137" s="167"/>
      <c r="AD137" s="167"/>
      <c r="AE137" s="167"/>
    </row>
    <row r="138" spans="1:65" s="2" customFormat="1" ht="22.9" customHeight="1">
      <c r="A138" s="35"/>
      <c r="B138" s="36"/>
      <c r="C138" s="83" t="s">
        <v>318</v>
      </c>
      <c r="D138" s="37"/>
      <c r="E138" s="37"/>
      <c r="F138" s="37"/>
      <c r="G138" s="37"/>
      <c r="H138" s="37"/>
      <c r="I138" s="37"/>
      <c r="J138" s="173">
        <f>BK138</f>
        <v>0</v>
      </c>
      <c r="K138" s="37"/>
      <c r="L138" s="40"/>
      <c r="M138" s="79"/>
      <c r="N138" s="174"/>
      <c r="O138" s="80"/>
      <c r="P138" s="175">
        <f>P139+P743</f>
        <v>0</v>
      </c>
      <c r="Q138" s="80"/>
      <c r="R138" s="175">
        <f>R139+R743</f>
        <v>4373.3103407000008</v>
      </c>
      <c r="S138" s="80"/>
      <c r="T138" s="176">
        <f>T139+T743</f>
        <v>2.78016</v>
      </c>
      <c r="U138" s="35"/>
      <c r="V138" s="35"/>
      <c r="W138" s="35"/>
      <c r="X138" s="35"/>
      <c r="Y138" s="35"/>
      <c r="Z138" s="35"/>
      <c r="AA138" s="35"/>
      <c r="AB138" s="35"/>
      <c r="AC138" s="35"/>
      <c r="AD138" s="35"/>
      <c r="AE138" s="35"/>
      <c r="AT138" s="18" t="s">
        <v>76</v>
      </c>
      <c r="AU138" s="18" t="s">
        <v>287</v>
      </c>
      <c r="BK138" s="177">
        <f>BK139+BK743</f>
        <v>0</v>
      </c>
    </row>
    <row r="139" spans="1:65" s="12" customFormat="1" ht="25.9" customHeight="1">
      <c r="B139" s="178"/>
      <c r="C139" s="179"/>
      <c r="D139" s="180" t="s">
        <v>76</v>
      </c>
      <c r="E139" s="181" t="s">
        <v>319</v>
      </c>
      <c r="F139" s="181" t="s">
        <v>320</v>
      </c>
      <c r="G139" s="179"/>
      <c r="H139" s="179"/>
      <c r="I139" s="182"/>
      <c r="J139" s="183">
        <f>BK139</f>
        <v>0</v>
      </c>
      <c r="K139" s="179"/>
      <c r="L139" s="184"/>
      <c r="M139" s="185"/>
      <c r="N139" s="186"/>
      <c r="O139" s="186"/>
      <c r="P139" s="187">
        <f>P140+P366+P420+P508+P513+P687+P741</f>
        <v>0</v>
      </c>
      <c r="Q139" s="186"/>
      <c r="R139" s="187">
        <f>R140+R366+R420+R508+R513+R687+R741</f>
        <v>4315.7447117300007</v>
      </c>
      <c r="S139" s="186"/>
      <c r="T139" s="188">
        <f>T140+T366+T420+T508+T513+T687+T741</f>
        <v>2.78016</v>
      </c>
      <c r="AR139" s="189" t="s">
        <v>84</v>
      </c>
      <c r="AT139" s="190" t="s">
        <v>76</v>
      </c>
      <c r="AU139" s="190" t="s">
        <v>77</v>
      </c>
      <c r="AY139" s="189" t="s">
        <v>321</v>
      </c>
      <c r="BK139" s="191">
        <f>BK140+BK366+BK420+BK508+BK513+BK687+BK741</f>
        <v>0</v>
      </c>
    </row>
    <row r="140" spans="1:65" s="12" customFormat="1" ht="22.9" customHeight="1">
      <c r="B140" s="178"/>
      <c r="C140" s="179"/>
      <c r="D140" s="180" t="s">
        <v>76</v>
      </c>
      <c r="E140" s="192" t="s">
        <v>84</v>
      </c>
      <c r="F140" s="192" t="s">
        <v>322</v>
      </c>
      <c r="G140" s="179"/>
      <c r="H140" s="179"/>
      <c r="I140" s="182"/>
      <c r="J140" s="193">
        <f>BK140</f>
        <v>0</v>
      </c>
      <c r="K140" s="179"/>
      <c r="L140" s="184"/>
      <c r="M140" s="185"/>
      <c r="N140" s="186"/>
      <c r="O140" s="186"/>
      <c r="P140" s="187">
        <f>SUM(P141:P365)</f>
        <v>0</v>
      </c>
      <c r="Q140" s="186"/>
      <c r="R140" s="187">
        <f>SUM(R141:R365)</f>
        <v>586.63228500000014</v>
      </c>
      <c r="S140" s="186"/>
      <c r="T140" s="188">
        <f>SUM(T141:T365)</f>
        <v>0</v>
      </c>
      <c r="AR140" s="189" t="s">
        <v>84</v>
      </c>
      <c r="AT140" s="190" t="s">
        <v>76</v>
      </c>
      <c r="AU140" s="190" t="s">
        <v>84</v>
      </c>
      <c r="AY140" s="189" t="s">
        <v>321</v>
      </c>
      <c r="BK140" s="191">
        <f>SUM(BK141:BK365)</f>
        <v>0</v>
      </c>
    </row>
    <row r="141" spans="1:65" s="2" customFormat="1" ht="33" customHeight="1">
      <c r="A141" s="35"/>
      <c r="B141" s="36"/>
      <c r="C141" s="194" t="s">
        <v>84</v>
      </c>
      <c r="D141" s="194" t="s">
        <v>323</v>
      </c>
      <c r="E141" s="195" t="s">
        <v>324</v>
      </c>
      <c r="F141" s="196" t="s">
        <v>325</v>
      </c>
      <c r="G141" s="197" t="s">
        <v>326</v>
      </c>
      <c r="H141" s="198">
        <v>1080</v>
      </c>
      <c r="I141" s="199"/>
      <c r="J141" s="200">
        <f>ROUND(I141*H141,2)</f>
        <v>0</v>
      </c>
      <c r="K141" s="196" t="s">
        <v>327</v>
      </c>
      <c r="L141" s="40"/>
      <c r="M141" s="201" t="s">
        <v>1</v>
      </c>
      <c r="N141" s="202" t="s">
        <v>42</v>
      </c>
      <c r="O141" s="72"/>
      <c r="P141" s="203">
        <f>O141*H141</f>
        <v>0</v>
      </c>
      <c r="Q141" s="203">
        <v>3.0000000000000001E-5</v>
      </c>
      <c r="R141" s="203">
        <f>Q141*H141</f>
        <v>3.2399999999999998E-2</v>
      </c>
      <c r="S141" s="203">
        <v>0</v>
      </c>
      <c r="T141" s="204">
        <f>S141*H141</f>
        <v>0</v>
      </c>
      <c r="U141" s="35"/>
      <c r="V141" s="35"/>
      <c r="W141" s="35"/>
      <c r="X141" s="35"/>
      <c r="Y141" s="35"/>
      <c r="Z141" s="35"/>
      <c r="AA141" s="35"/>
      <c r="AB141" s="35"/>
      <c r="AC141" s="35"/>
      <c r="AD141" s="35"/>
      <c r="AE141" s="35"/>
      <c r="AR141" s="205" t="s">
        <v>328</v>
      </c>
      <c r="AT141" s="205" t="s">
        <v>323</v>
      </c>
      <c r="AU141" s="205" t="s">
        <v>86</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328</v>
      </c>
      <c r="BM141" s="205" t="s">
        <v>329</v>
      </c>
    </row>
    <row r="142" spans="1:65" s="2" customFormat="1" ht="33" customHeight="1">
      <c r="A142" s="35"/>
      <c r="B142" s="36"/>
      <c r="C142" s="194" t="s">
        <v>86</v>
      </c>
      <c r="D142" s="194" t="s">
        <v>323</v>
      </c>
      <c r="E142" s="195" t="s">
        <v>330</v>
      </c>
      <c r="F142" s="196" t="s">
        <v>331</v>
      </c>
      <c r="G142" s="197" t="s">
        <v>332</v>
      </c>
      <c r="H142" s="198">
        <v>360</v>
      </c>
      <c r="I142" s="199"/>
      <c r="J142" s="200">
        <f>ROUND(I142*H142,2)</f>
        <v>0</v>
      </c>
      <c r="K142" s="196" t="s">
        <v>327</v>
      </c>
      <c r="L142" s="40"/>
      <c r="M142" s="201" t="s">
        <v>1</v>
      </c>
      <c r="N142" s="202" t="s">
        <v>42</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328</v>
      </c>
      <c r="AT142" s="205" t="s">
        <v>323</v>
      </c>
      <c r="AU142" s="205" t="s">
        <v>86</v>
      </c>
      <c r="AY142" s="18" t="s">
        <v>321</v>
      </c>
      <c r="BE142" s="206">
        <f>IF(N142="základní",J142,0)</f>
        <v>0</v>
      </c>
      <c r="BF142" s="206">
        <f>IF(N142="snížená",J142,0)</f>
        <v>0</v>
      </c>
      <c r="BG142" s="206">
        <f>IF(N142="zákl. přenesená",J142,0)</f>
        <v>0</v>
      </c>
      <c r="BH142" s="206">
        <f>IF(N142="sníž. přenesená",J142,0)</f>
        <v>0</v>
      </c>
      <c r="BI142" s="206">
        <f>IF(N142="nulová",J142,0)</f>
        <v>0</v>
      </c>
      <c r="BJ142" s="18" t="s">
        <v>84</v>
      </c>
      <c r="BK142" s="206">
        <f>ROUND(I142*H142,2)</f>
        <v>0</v>
      </c>
      <c r="BL142" s="18" t="s">
        <v>328</v>
      </c>
      <c r="BM142" s="205" t="s">
        <v>333</v>
      </c>
    </row>
    <row r="143" spans="1:65" s="2" customFormat="1" ht="44.25" customHeight="1">
      <c r="A143" s="35"/>
      <c r="B143" s="36"/>
      <c r="C143" s="194" t="s">
        <v>334</v>
      </c>
      <c r="D143" s="194" t="s">
        <v>323</v>
      </c>
      <c r="E143" s="195" t="s">
        <v>335</v>
      </c>
      <c r="F143" s="196" t="s">
        <v>336</v>
      </c>
      <c r="G143" s="197" t="s">
        <v>337</v>
      </c>
      <c r="H143" s="198">
        <v>120</v>
      </c>
      <c r="I143" s="199"/>
      <c r="J143" s="200">
        <f>ROUND(I143*H143,2)</f>
        <v>0</v>
      </c>
      <c r="K143" s="196" t="s">
        <v>327</v>
      </c>
      <c r="L143" s="40"/>
      <c r="M143" s="201" t="s">
        <v>1</v>
      </c>
      <c r="N143" s="202" t="s">
        <v>42</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338</v>
      </c>
    </row>
    <row r="144" spans="1:65" s="13" customFormat="1" ht="11.25">
      <c r="B144" s="207"/>
      <c r="C144" s="208"/>
      <c r="D144" s="209" t="s">
        <v>339</v>
      </c>
      <c r="E144" s="210" t="s">
        <v>1</v>
      </c>
      <c r="F144" s="211" t="s">
        <v>340</v>
      </c>
      <c r="G144" s="208"/>
      <c r="H144" s="212">
        <v>120</v>
      </c>
      <c r="I144" s="213"/>
      <c r="J144" s="208"/>
      <c r="K144" s="208"/>
      <c r="L144" s="214"/>
      <c r="M144" s="215"/>
      <c r="N144" s="216"/>
      <c r="O144" s="216"/>
      <c r="P144" s="216"/>
      <c r="Q144" s="216"/>
      <c r="R144" s="216"/>
      <c r="S144" s="216"/>
      <c r="T144" s="217"/>
      <c r="AT144" s="218" t="s">
        <v>339</v>
      </c>
      <c r="AU144" s="218" t="s">
        <v>86</v>
      </c>
      <c r="AV144" s="13" t="s">
        <v>86</v>
      </c>
      <c r="AW144" s="13" t="s">
        <v>31</v>
      </c>
      <c r="AX144" s="13" t="s">
        <v>84</v>
      </c>
      <c r="AY144" s="218" t="s">
        <v>321</v>
      </c>
    </row>
    <row r="145" spans="1:65" s="2" customFormat="1" ht="21.75" customHeight="1">
      <c r="A145" s="35"/>
      <c r="B145" s="36"/>
      <c r="C145" s="194" t="s">
        <v>328</v>
      </c>
      <c r="D145" s="194" t="s">
        <v>323</v>
      </c>
      <c r="E145" s="195" t="s">
        <v>341</v>
      </c>
      <c r="F145" s="196" t="s">
        <v>342</v>
      </c>
      <c r="G145" s="197" t="s">
        <v>337</v>
      </c>
      <c r="H145" s="198">
        <v>565.08500000000004</v>
      </c>
      <c r="I145" s="199"/>
      <c r="J145" s="200">
        <f>ROUND(I145*H145,2)</f>
        <v>0</v>
      </c>
      <c r="K145" s="196" t="s">
        <v>327</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328</v>
      </c>
      <c r="AT145" s="205" t="s">
        <v>323</v>
      </c>
      <c r="AU145" s="205" t="s">
        <v>86</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328</v>
      </c>
      <c r="BM145" s="205" t="s">
        <v>343</v>
      </c>
    </row>
    <row r="146" spans="1:65" s="13" customFormat="1" ht="22.5">
      <c r="B146" s="207"/>
      <c r="C146" s="208"/>
      <c r="D146" s="209" t="s">
        <v>339</v>
      </c>
      <c r="E146" s="210" t="s">
        <v>1</v>
      </c>
      <c r="F146" s="211" t="s">
        <v>344</v>
      </c>
      <c r="G146" s="208"/>
      <c r="H146" s="212">
        <v>580.92499999999995</v>
      </c>
      <c r="I146" s="213"/>
      <c r="J146" s="208"/>
      <c r="K146" s="208"/>
      <c r="L146" s="214"/>
      <c r="M146" s="215"/>
      <c r="N146" s="216"/>
      <c r="O146" s="216"/>
      <c r="P146" s="216"/>
      <c r="Q146" s="216"/>
      <c r="R146" s="216"/>
      <c r="S146" s="216"/>
      <c r="T146" s="217"/>
      <c r="AT146" s="218" t="s">
        <v>339</v>
      </c>
      <c r="AU146" s="218" t="s">
        <v>86</v>
      </c>
      <c r="AV146" s="13" t="s">
        <v>86</v>
      </c>
      <c r="AW146" s="13" t="s">
        <v>31</v>
      </c>
      <c r="AX146" s="13" t="s">
        <v>77</v>
      </c>
      <c r="AY146" s="218" t="s">
        <v>321</v>
      </c>
    </row>
    <row r="147" spans="1:65" s="13" customFormat="1" ht="11.25">
      <c r="B147" s="207"/>
      <c r="C147" s="208"/>
      <c r="D147" s="209" t="s">
        <v>339</v>
      </c>
      <c r="E147" s="210" t="s">
        <v>1</v>
      </c>
      <c r="F147" s="211" t="s">
        <v>345</v>
      </c>
      <c r="G147" s="208"/>
      <c r="H147" s="212">
        <v>-15.84</v>
      </c>
      <c r="I147" s="213"/>
      <c r="J147" s="208"/>
      <c r="K147" s="208"/>
      <c r="L147" s="214"/>
      <c r="M147" s="215"/>
      <c r="N147" s="216"/>
      <c r="O147" s="216"/>
      <c r="P147" s="216"/>
      <c r="Q147" s="216"/>
      <c r="R147" s="216"/>
      <c r="S147" s="216"/>
      <c r="T147" s="217"/>
      <c r="AT147" s="218" t="s">
        <v>339</v>
      </c>
      <c r="AU147" s="218" t="s">
        <v>86</v>
      </c>
      <c r="AV147" s="13" t="s">
        <v>86</v>
      </c>
      <c r="AW147" s="13" t="s">
        <v>31</v>
      </c>
      <c r="AX147" s="13" t="s">
        <v>77</v>
      </c>
      <c r="AY147" s="218" t="s">
        <v>321</v>
      </c>
    </row>
    <row r="148" spans="1:65" s="14" customFormat="1" ht="11.25">
      <c r="B148" s="219"/>
      <c r="C148" s="220"/>
      <c r="D148" s="209" t="s">
        <v>339</v>
      </c>
      <c r="E148" s="221" t="s">
        <v>198</v>
      </c>
      <c r="F148" s="222" t="s">
        <v>346</v>
      </c>
      <c r="G148" s="220"/>
      <c r="H148" s="223">
        <v>565.08500000000004</v>
      </c>
      <c r="I148" s="224"/>
      <c r="J148" s="220"/>
      <c r="K148" s="220"/>
      <c r="L148" s="225"/>
      <c r="M148" s="226"/>
      <c r="N148" s="227"/>
      <c r="O148" s="227"/>
      <c r="P148" s="227"/>
      <c r="Q148" s="227"/>
      <c r="R148" s="227"/>
      <c r="S148" s="227"/>
      <c r="T148" s="228"/>
      <c r="AT148" s="229" t="s">
        <v>339</v>
      </c>
      <c r="AU148" s="229" t="s">
        <v>86</v>
      </c>
      <c r="AV148" s="14" t="s">
        <v>328</v>
      </c>
      <c r="AW148" s="14" t="s">
        <v>31</v>
      </c>
      <c r="AX148" s="14" t="s">
        <v>84</v>
      </c>
      <c r="AY148" s="229" t="s">
        <v>321</v>
      </c>
    </row>
    <row r="149" spans="1:65" s="2" customFormat="1" ht="24.2" customHeight="1">
      <c r="A149" s="35"/>
      <c r="B149" s="36"/>
      <c r="C149" s="194" t="s">
        <v>347</v>
      </c>
      <c r="D149" s="194" t="s">
        <v>323</v>
      </c>
      <c r="E149" s="195" t="s">
        <v>348</v>
      </c>
      <c r="F149" s="196" t="s">
        <v>349</v>
      </c>
      <c r="G149" s="197" t="s">
        <v>337</v>
      </c>
      <c r="H149" s="198">
        <v>565.08500000000004</v>
      </c>
      <c r="I149" s="199"/>
      <c r="J149" s="200">
        <f>ROUND(I149*H149,2)</f>
        <v>0</v>
      </c>
      <c r="K149" s="196" t="s">
        <v>350</v>
      </c>
      <c r="L149" s="40"/>
      <c r="M149" s="201" t="s">
        <v>1</v>
      </c>
      <c r="N149" s="202" t="s">
        <v>42</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328</v>
      </c>
      <c r="AT149" s="205" t="s">
        <v>323</v>
      </c>
      <c r="AU149" s="205" t="s">
        <v>86</v>
      </c>
      <c r="AY149" s="18" t="s">
        <v>321</v>
      </c>
      <c r="BE149" s="206">
        <f>IF(N149="základní",J149,0)</f>
        <v>0</v>
      </c>
      <c r="BF149" s="206">
        <f>IF(N149="snížená",J149,0)</f>
        <v>0</v>
      </c>
      <c r="BG149" s="206">
        <f>IF(N149="zákl. přenesená",J149,0)</f>
        <v>0</v>
      </c>
      <c r="BH149" s="206">
        <f>IF(N149="sníž. přenesená",J149,0)</f>
        <v>0</v>
      </c>
      <c r="BI149" s="206">
        <f>IF(N149="nulová",J149,0)</f>
        <v>0</v>
      </c>
      <c r="BJ149" s="18" t="s">
        <v>84</v>
      </c>
      <c r="BK149" s="206">
        <f>ROUND(I149*H149,2)</f>
        <v>0</v>
      </c>
      <c r="BL149" s="18" t="s">
        <v>328</v>
      </c>
      <c r="BM149" s="205" t="s">
        <v>351</v>
      </c>
    </row>
    <row r="150" spans="1:65" s="13" customFormat="1" ht="11.25">
      <c r="B150" s="207"/>
      <c r="C150" s="208"/>
      <c r="D150" s="209" t="s">
        <v>339</v>
      </c>
      <c r="E150" s="210" t="s">
        <v>1</v>
      </c>
      <c r="F150" s="211" t="s">
        <v>198</v>
      </c>
      <c r="G150" s="208"/>
      <c r="H150" s="212">
        <v>565.08500000000004</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1:65" s="14" customFormat="1" ht="11.25">
      <c r="B151" s="219"/>
      <c r="C151" s="220"/>
      <c r="D151" s="209" t="s">
        <v>339</v>
      </c>
      <c r="E151" s="221" t="s">
        <v>227</v>
      </c>
      <c r="F151" s="222" t="s">
        <v>346</v>
      </c>
      <c r="G151" s="220"/>
      <c r="H151" s="223">
        <v>565.08500000000004</v>
      </c>
      <c r="I151" s="224"/>
      <c r="J151" s="220"/>
      <c r="K151" s="220"/>
      <c r="L151" s="225"/>
      <c r="M151" s="226"/>
      <c r="N151" s="227"/>
      <c r="O151" s="227"/>
      <c r="P151" s="227"/>
      <c r="Q151" s="227"/>
      <c r="R151" s="227"/>
      <c r="S151" s="227"/>
      <c r="T151" s="228"/>
      <c r="AT151" s="229" t="s">
        <v>339</v>
      </c>
      <c r="AU151" s="229" t="s">
        <v>86</v>
      </c>
      <c r="AV151" s="14" t="s">
        <v>328</v>
      </c>
      <c r="AW151" s="14" t="s">
        <v>31</v>
      </c>
      <c r="AX151" s="14" t="s">
        <v>84</v>
      </c>
      <c r="AY151" s="229" t="s">
        <v>321</v>
      </c>
    </row>
    <row r="152" spans="1:65" s="2" customFormat="1" ht="37.9" customHeight="1">
      <c r="A152" s="35"/>
      <c r="B152" s="36"/>
      <c r="C152" s="194" t="s">
        <v>352</v>
      </c>
      <c r="D152" s="194" t="s">
        <v>323</v>
      </c>
      <c r="E152" s="195" t="s">
        <v>353</v>
      </c>
      <c r="F152" s="196" t="s">
        <v>354</v>
      </c>
      <c r="G152" s="197" t="s">
        <v>355</v>
      </c>
      <c r="H152" s="198">
        <v>141.27099999999999</v>
      </c>
      <c r="I152" s="199"/>
      <c r="J152" s="200">
        <f>ROUND(I152*H152,2)</f>
        <v>0</v>
      </c>
      <c r="K152" s="196" t="s">
        <v>350</v>
      </c>
      <c r="L152" s="40"/>
      <c r="M152" s="201" t="s">
        <v>1</v>
      </c>
      <c r="N152" s="202" t="s">
        <v>42</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356</v>
      </c>
    </row>
    <row r="153" spans="1:65" s="15" customFormat="1" ht="11.25">
      <c r="B153" s="230"/>
      <c r="C153" s="231"/>
      <c r="D153" s="209" t="s">
        <v>339</v>
      </c>
      <c r="E153" s="232" t="s">
        <v>1</v>
      </c>
      <c r="F153" s="233" t="s">
        <v>357</v>
      </c>
      <c r="G153" s="231"/>
      <c r="H153" s="232" t="s">
        <v>1</v>
      </c>
      <c r="I153" s="234"/>
      <c r="J153" s="231"/>
      <c r="K153" s="231"/>
      <c r="L153" s="235"/>
      <c r="M153" s="236"/>
      <c r="N153" s="237"/>
      <c r="O153" s="237"/>
      <c r="P153" s="237"/>
      <c r="Q153" s="237"/>
      <c r="R153" s="237"/>
      <c r="S153" s="237"/>
      <c r="T153" s="238"/>
      <c r="AT153" s="239" t="s">
        <v>339</v>
      </c>
      <c r="AU153" s="239" t="s">
        <v>86</v>
      </c>
      <c r="AV153" s="15" t="s">
        <v>84</v>
      </c>
      <c r="AW153" s="15" t="s">
        <v>31</v>
      </c>
      <c r="AX153" s="15" t="s">
        <v>77</v>
      </c>
      <c r="AY153" s="239" t="s">
        <v>321</v>
      </c>
    </row>
    <row r="154" spans="1:65" s="13" customFormat="1" ht="11.25">
      <c r="B154" s="207"/>
      <c r="C154" s="208"/>
      <c r="D154" s="209" t="s">
        <v>339</v>
      </c>
      <c r="E154" s="210" t="s">
        <v>1</v>
      </c>
      <c r="F154" s="211" t="s">
        <v>358</v>
      </c>
      <c r="G154" s="208"/>
      <c r="H154" s="212">
        <v>141.27125000000001</v>
      </c>
      <c r="I154" s="213"/>
      <c r="J154" s="208"/>
      <c r="K154" s="208"/>
      <c r="L154" s="214"/>
      <c r="M154" s="215"/>
      <c r="N154" s="216"/>
      <c r="O154" s="216"/>
      <c r="P154" s="216"/>
      <c r="Q154" s="216"/>
      <c r="R154" s="216"/>
      <c r="S154" s="216"/>
      <c r="T154" s="217"/>
      <c r="AT154" s="218" t="s">
        <v>339</v>
      </c>
      <c r="AU154" s="218" t="s">
        <v>86</v>
      </c>
      <c r="AV154" s="13" t="s">
        <v>86</v>
      </c>
      <c r="AW154" s="13" t="s">
        <v>31</v>
      </c>
      <c r="AX154" s="13" t="s">
        <v>84</v>
      </c>
      <c r="AY154" s="218" t="s">
        <v>321</v>
      </c>
    </row>
    <row r="155" spans="1:65" s="2" customFormat="1" ht="16.5" customHeight="1">
      <c r="A155" s="35"/>
      <c r="B155" s="36"/>
      <c r="C155" s="194" t="s">
        <v>359</v>
      </c>
      <c r="D155" s="194" t="s">
        <v>323</v>
      </c>
      <c r="E155" s="195" t="s">
        <v>360</v>
      </c>
      <c r="F155" s="196" t="s">
        <v>361</v>
      </c>
      <c r="G155" s="197" t="s">
        <v>355</v>
      </c>
      <c r="H155" s="198">
        <v>169.52600000000001</v>
      </c>
      <c r="I155" s="199"/>
      <c r="J155" s="200">
        <f>ROUND(I155*H155,2)</f>
        <v>0</v>
      </c>
      <c r="K155" s="196" t="s">
        <v>350</v>
      </c>
      <c r="L155" s="40"/>
      <c r="M155" s="201" t="s">
        <v>1</v>
      </c>
      <c r="N155" s="202" t="s">
        <v>42</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328</v>
      </c>
      <c r="AT155" s="205" t="s">
        <v>323</v>
      </c>
      <c r="AU155" s="205" t="s">
        <v>86</v>
      </c>
      <c r="AY155" s="18" t="s">
        <v>321</v>
      </c>
      <c r="BE155" s="206">
        <f>IF(N155="základní",J155,0)</f>
        <v>0</v>
      </c>
      <c r="BF155" s="206">
        <f>IF(N155="snížená",J155,0)</f>
        <v>0</v>
      </c>
      <c r="BG155" s="206">
        <f>IF(N155="zákl. přenesená",J155,0)</f>
        <v>0</v>
      </c>
      <c r="BH155" s="206">
        <f>IF(N155="sníž. přenesená",J155,0)</f>
        <v>0</v>
      </c>
      <c r="BI155" s="206">
        <f>IF(N155="nulová",J155,0)</f>
        <v>0</v>
      </c>
      <c r="BJ155" s="18" t="s">
        <v>84</v>
      </c>
      <c r="BK155" s="206">
        <f>ROUND(I155*H155,2)</f>
        <v>0</v>
      </c>
      <c r="BL155" s="18" t="s">
        <v>328</v>
      </c>
      <c r="BM155" s="205" t="s">
        <v>362</v>
      </c>
    </row>
    <row r="156" spans="1:65" s="15" customFormat="1" ht="11.25">
      <c r="B156" s="230"/>
      <c r="C156" s="231"/>
      <c r="D156" s="209" t="s">
        <v>339</v>
      </c>
      <c r="E156" s="232" t="s">
        <v>1</v>
      </c>
      <c r="F156" s="233" t="s">
        <v>357</v>
      </c>
      <c r="G156" s="231"/>
      <c r="H156" s="232" t="s">
        <v>1</v>
      </c>
      <c r="I156" s="234"/>
      <c r="J156" s="231"/>
      <c r="K156" s="231"/>
      <c r="L156" s="235"/>
      <c r="M156" s="236"/>
      <c r="N156" s="237"/>
      <c r="O156" s="237"/>
      <c r="P156" s="237"/>
      <c r="Q156" s="237"/>
      <c r="R156" s="237"/>
      <c r="S156" s="237"/>
      <c r="T156" s="238"/>
      <c r="AT156" s="239" t="s">
        <v>339</v>
      </c>
      <c r="AU156" s="239" t="s">
        <v>86</v>
      </c>
      <c r="AV156" s="15" t="s">
        <v>84</v>
      </c>
      <c r="AW156" s="15" t="s">
        <v>31</v>
      </c>
      <c r="AX156" s="15" t="s">
        <v>77</v>
      </c>
      <c r="AY156" s="239" t="s">
        <v>321</v>
      </c>
    </row>
    <row r="157" spans="1:65" s="13" customFormat="1" ht="11.25">
      <c r="B157" s="207"/>
      <c r="C157" s="208"/>
      <c r="D157" s="209" t="s">
        <v>339</v>
      </c>
      <c r="E157" s="210" t="s">
        <v>1</v>
      </c>
      <c r="F157" s="211" t="s">
        <v>363</v>
      </c>
      <c r="G157" s="208"/>
      <c r="H157" s="212">
        <v>169.52549999999999</v>
      </c>
      <c r="I157" s="213"/>
      <c r="J157" s="208"/>
      <c r="K157" s="208"/>
      <c r="L157" s="214"/>
      <c r="M157" s="215"/>
      <c r="N157" s="216"/>
      <c r="O157" s="216"/>
      <c r="P157" s="216"/>
      <c r="Q157" s="216"/>
      <c r="R157" s="216"/>
      <c r="S157" s="216"/>
      <c r="T157" s="217"/>
      <c r="AT157" s="218" t="s">
        <v>339</v>
      </c>
      <c r="AU157" s="218" t="s">
        <v>86</v>
      </c>
      <c r="AV157" s="13" t="s">
        <v>86</v>
      </c>
      <c r="AW157" s="13" t="s">
        <v>31</v>
      </c>
      <c r="AX157" s="13" t="s">
        <v>84</v>
      </c>
      <c r="AY157" s="218" t="s">
        <v>321</v>
      </c>
    </row>
    <row r="158" spans="1:65" s="2" customFormat="1" ht="33" customHeight="1">
      <c r="A158" s="35"/>
      <c r="B158" s="36"/>
      <c r="C158" s="194" t="s">
        <v>364</v>
      </c>
      <c r="D158" s="194" t="s">
        <v>323</v>
      </c>
      <c r="E158" s="195" t="s">
        <v>365</v>
      </c>
      <c r="F158" s="196" t="s">
        <v>366</v>
      </c>
      <c r="G158" s="197" t="s">
        <v>355</v>
      </c>
      <c r="H158" s="198">
        <v>612.48800000000006</v>
      </c>
      <c r="I158" s="199"/>
      <c r="J158" s="200">
        <f>ROUND(I158*H158,2)</f>
        <v>0</v>
      </c>
      <c r="K158" s="196" t="s">
        <v>350</v>
      </c>
      <c r="L158" s="40"/>
      <c r="M158" s="201" t="s">
        <v>1</v>
      </c>
      <c r="N158" s="202" t="s">
        <v>42</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328</v>
      </c>
      <c r="AT158" s="205" t="s">
        <v>323</v>
      </c>
      <c r="AU158" s="205" t="s">
        <v>86</v>
      </c>
      <c r="AY158" s="18" t="s">
        <v>321</v>
      </c>
      <c r="BE158" s="206">
        <f>IF(N158="základní",J158,0)</f>
        <v>0</v>
      </c>
      <c r="BF158" s="206">
        <f>IF(N158="snížená",J158,0)</f>
        <v>0</v>
      </c>
      <c r="BG158" s="206">
        <f>IF(N158="zákl. přenesená",J158,0)</f>
        <v>0</v>
      </c>
      <c r="BH158" s="206">
        <f>IF(N158="sníž. přenesená",J158,0)</f>
        <v>0</v>
      </c>
      <c r="BI158" s="206">
        <f>IF(N158="nulová",J158,0)</f>
        <v>0</v>
      </c>
      <c r="BJ158" s="18" t="s">
        <v>84</v>
      </c>
      <c r="BK158" s="206">
        <f>ROUND(I158*H158,2)</f>
        <v>0</v>
      </c>
      <c r="BL158" s="18" t="s">
        <v>328</v>
      </c>
      <c r="BM158" s="205" t="s">
        <v>367</v>
      </c>
    </row>
    <row r="159" spans="1:65" s="15" customFormat="1" ht="22.5">
      <c r="B159" s="230"/>
      <c r="C159" s="231"/>
      <c r="D159" s="209" t="s">
        <v>339</v>
      </c>
      <c r="E159" s="232" t="s">
        <v>1</v>
      </c>
      <c r="F159" s="233" t="s">
        <v>368</v>
      </c>
      <c r="G159" s="231"/>
      <c r="H159" s="232" t="s">
        <v>1</v>
      </c>
      <c r="I159" s="234"/>
      <c r="J159" s="231"/>
      <c r="K159" s="231"/>
      <c r="L159" s="235"/>
      <c r="M159" s="236"/>
      <c r="N159" s="237"/>
      <c r="O159" s="237"/>
      <c r="P159" s="237"/>
      <c r="Q159" s="237"/>
      <c r="R159" s="237"/>
      <c r="S159" s="237"/>
      <c r="T159" s="238"/>
      <c r="AT159" s="239" t="s">
        <v>339</v>
      </c>
      <c r="AU159" s="239" t="s">
        <v>86</v>
      </c>
      <c r="AV159" s="15" t="s">
        <v>84</v>
      </c>
      <c r="AW159" s="15" t="s">
        <v>31</v>
      </c>
      <c r="AX159" s="15" t="s">
        <v>77</v>
      </c>
      <c r="AY159" s="239" t="s">
        <v>321</v>
      </c>
    </row>
    <row r="160" spans="1:65" s="15" customFormat="1" ht="11.25">
      <c r="B160" s="230"/>
      <c r="C160" s="231"/>
      <c r="D160" s="209" t="s">
        <v>339</v>
      </c>
      <c r="E160" s="232" t="s">
        <v>1</v>
      </c>
      <c r="F160" s="233" t="s">
        <v>369</v>
      </c>
      <c r="G160" s="231"/>
      <c r="H160" s="232" t="s">
        <v>1</v>
      </c>
      <c r="I160" s="234"/>
      <c r="J160" s="231"/>
      <c r="K160" s="231"/>
      <c r="L160" s="235"/>
      <c r="M160" s="236"/>
      <c r="N160" s="237"/>
      <c r="O160" s="237"/>
      <c r="P160" s="237"/>
      <c r="Q160" s="237"/>
      <c r="R160" s="237"/>
      <c r="S160" s="237"/>
      <c r="T160" s="238"/>
      <c r="AT160" s="239" t="s">
        <v>339</v>
      </c>
      <c r="AU160" s="239" t="s">
        <v>86</v>
      </c>
      <c r="AV160" s="15" t="s">
        <v>84</v>
      </c>
      <c r="AW160" s="15" t="s">
        <v>31</v>
      </c>
      <c r="AX160" s="15" t="s">
        <v>77</v>
      </c>
      <c r="AY160" s="239" t="s">
        <v>321</v>
      </c>
    </row>
    <row r="161" spans="2:51" s="15" customFormat="1" ht="22.5">
      <c r="B161" s="230"/>
      <c r="C161" s="231"/>
      <c r="D161" s="209" t="s">
        <v>339</v>
      </c>
      <c r="E161" s="232" t="s">
        <v>1</v>
      </c>
      <c r="F161" s="233" t="s">
        <v>370</v>
      </c>
      <c r="G161" s="231"/>
      <c r="H161" s="232" t="s">
        <v>1</v>
      </c>
      <c r="I161" s="234"/>
      <c r="J161" s="231"/>
      <c r="K161" s="231"/>
      <c r="L161" s="235"/>
      <c r="M161" s="236"/>
      <c r="N161" s="237"/>
      <c r="O161" s="237"/>
      <c r="P161" s="237"/>
      <c r="Q161" s="237"/>
      <c r="R161" s="237"/>
      <c r="S161" s="237"/>
      <c r="T161" s="238"/>
      <c r="AT161" s="239" t="s">
        <v>339</v>
      </c>
      <c r="AU161" s="239" t="s">
        <v>86</v>
      </c>
      <c r="AV161" s="15" t="s">
        <v>84</v>
      </c>
      <c r="AW161" s="15" t="s">
        <v>31</v>
      </c>
      <c r="AX161" s="15" t="s">
        <v>77</v>
      </c>
      <c r="AY161" s="239" t="s">
        <v>321</v>
      </c>
    </row>
    <row r="162" spans="2:51" s="15" customFormat="1" ht="11.25">
      <c r="B162" s="230"/>
      <c r="C162" s="231"/>
      <c r="D162" s="209" t="s">
        <v>339</v>
      </c>
      <c r="E162" s="232" t="s">
        <v>1</v>
      </c>
      <c r="F162" s="233" t="s">
        <v>371</v>
      </c>
      <c r="G162" s="231"/>
      <c r="H162" s="232" t="s">
        <v>1</v>
      </c>
      <c r="I162" s="234"/>
      <c r="J162" s="231"/>
      <c r="K162" s="231"/>
      <c r="L162" s="235"/>
      <c r="M162" s="236"/>
      <c r="N162" s="237"/>
      <c r="O162" s="237"/>
      <c r="P162" s="237"/>
      <c r="Q162" s="237"/>
      <c r="R162" s="237"/>
      <c r="S162" s="237"/>
      <c r="T162" s="238"/>
      <c r="AT162" s="239" t="s">
        <v>339</v>
      </c>
      <c r="AU162" s="239" t="s">
        <v>86</v>
      </c>
      <c r="AV162" s="15" t="s">
        <v>84</v>
      </c>
      <c r="AW162" s="15" t="s">
        <v>31</v>
      </c>
      <c r="AX162" s="15" t="s">
        <v>77</v>
      </c>
      <c r="AY162" s="239" t="s">
        <v>321</v>
      </c>
    </row>
    <row r="163" spans="2:51" s="15" customFormat="1" ht="11.25">
      <c r="B163" s="230"/>
      <c r="C163" s="231"/>
      <c r="D163" s="209" t="s">
        <v>339</v>
      </c>
      <c r="E163" s="232" t="s">
        <v>1</v>
      </c>
      <c r="F163" s="233" t="s">
        <v>372</v>
      </c>
      <c r="G163" s="231"/>
      <c r="H163" s="232" t="s">
        <v>1</v>
      </c>
      <c r="I163" s="234"/>
      <c r="J163" s="231"/>
      <c r="K163" s="231"/>
      <c r="L163" s="235"/>
      <c r="M163" s="236"/>
      <c r="N163" s="237"/>
      <c r="O163" s="237"/>
      <c r="P163" s="237"/>
      <c r="Q163" s="237"/>
      <c r="R163" s="237"/>
      <c r="S163" s="237"/>
      <c r="T163" s="238"/>
      <c r="AT163" s="239" t="s">
        <v>339</v>
      </c>
      <c r="AU163" s="239" t="s">
        <v>86</v>
      </c>
      <c r="AV163" s="15" t="s">
        <v>84</v>
      </c>
      <c r="AW163" s="15" t="s">
        <v>31</v>
      </c>
      <c r="AX163" s="15" t="s">
        <v>77</v>
      </c>
      <c r="AY163" s="239" t="s">
        <v>321</v>
      </c>
    </row>
    <row r="164" spans="2:51" s="15" customFormat="1" ht="11.25">
      <c r="B164" s="230"/>
      <c r="C164" s="231"/>
      <c r="D164" s="209" t="s">
        <v>339</v>
      </c>
      <c r="E164" s="232" t="s">
        <v>1</v>
      </c>
      <c r="F164" s="233" t="s">
        <v>373</v>
      </c>
      <c r="G164" s="231"/>
      <c r="H164" s="232" t="s">
        <v>1</v>
      </c>
      <c r="I164" s="234"/>
      <c r="J164" s="231"/>
      <c r="K164" s="231"/>
      <c r="L164" s="235"/>
      <c r="M164" s="236"/>
      <c r="N164" s="237"/>
      <c r="O164" s="237"/>
      <c r="P164" s="237"/>
      <c r="Q164" s="237"/>
      <c r="R164" s="237"/>
      <c r="S164" s="237"/>
      <c r="T164" s="238"/>
      <c r="AT164" s="239" t="s">
        <v>339</v>
      </c>
      <c r="AU164" s="239" t="s">
        <v>86</v>
      </c>
      <c r="AV164" s="15" t="s">
        <v>84</v>
      </c>
      <c r="AW164" s="15" t="s">
        <v>31</v>
      </c>
      <c r="AX164" s="15" t="s">
        <v>77</v>
      </c>
      <c r="AY164" s="239" t="s">
        <v>321</v>
      </c>
    </row>
    <row r="165" spans="2:51" s="15" customFormat="1" ht="22.5">
      <c r="B165" s="230"/>
      <c r="C165" s="231"/>
      <c r="D165" s="209" t="s">
        <v>339</v>
      </c>
      <c r="E165" s="232" t="s">
        <v>1</v>
      </c>
      <c r="F165" s="233" t="s">
        <v>374</v>
      </c>
      <c r="G165" s="231"/>
      <c r="H165" s="232" t="s">
        <v>1</v>
      </c>
      <c r="I165" s="234"/>
      <c r="J165" s="231"/>
      <c r="K165" s="231"/>
      <c r="L165" s="235"/>
      <c r="M165" s="236"/>
      <c r="N165" s="237"/>
      <c r="O165" s="237"/>
      <c r="P165" s="237"/>
      <c r="Q165" s="237"/>
      <c r="R165" s="237"/>
      <c r="S165" s="237"/>
      <c r="T165" s="238"/>
      <c r="AT165" s="239" t="s">
        <v>339</v>
      </c>
      <c r="AU165" s="239" t="s">
        <v>86</v>
      </c>
      <c r="AV165" s="15" t="s">
        <v>84</v>
      </c>
      <c r="AW165" s="15" t="s">
        <v>31</v>
      </c>
      <c r="AX165" s="15" t="s">
        <v>77</v>
      </c>
      <c r="AY165" s="239" t="s">
        <v>321</v>
      </c>
    </row>
    <row r="166" spans="2:51" s="15" customFormat="1" ht="11.25">
      <c r="B166" s="230"/>
      <c r="C166" s="231"/>
      <c r="D166" s="209" t="s">
        <v>339</v>
      </c>
      <c r="E166" s="232" t="s">
        <v>1</v>
      </c>
      <c r="F166" s="233" t="s">
        <v>375</v>
      </c>
      <c r="G166" s="231"/>
      <c r="H166" s="232" t="s">
        <v>1</v>
      </c>
      <c r="I166" s="234"/>
      <c r="J166" s="231"/>
      <c r="K166" s="231"/>
      <c r="L166" s="235"/>
      <c r="M166" s="236"/>
      <c r="N166" s="237"/>
      <c r="O166" s="237"/>
      <c r="P166" s="237"/>
      <c r="Q166" s="237"/>
      <c r="R166" s="237"/>
      <c r="S166" s="237"/>
      <c r="T166" s="238"/>
      <c r="AT166" s="239" t="s">
        <v>339</v>
      </c>
      <c r="AU166" s="239" t="s">
        <v>86</v>
      </c>
      <c r="AV166" s="15" t="s">
        <v>84</v>
      </c>
      <c r="AW166" s="15" t="s">
        <v>31</v>
      </c>
      <c r="AX166" s="15" t="s">
        <v>77</v>
      </c>
      <c r="AY166" s="239" t="s">
        <v>321</v>
      </c>
    </row>
    <row r="167" spans="2:51" s="15" customFormat="1" ht="11.25">
      <c r="B167" s="230"/>
      <c r="C167" s="231"/>
      <c r="D167" s="209" t="s">
        <v>339</v>
      </c>
      <c r="E167" s="232" t="s">
        <v>1</v>
      </c>
      <c r="F167" s="233" t="s">
        <v>376</v>
      </c>
      <c r="G167" s="231"/>
      <c r="H167" s="232" t="s">
        <v>1</v>
      </c>
      <c r="I167" s="234"/>
      <c r="J167" s="231"/>
      <c r="K167" s="231"/>
      <c r="L167" s="235"/>
      <c r="M167" s="236"/>
      <c r="N167" s="237"/>
      <c r="O167" s="237"/>
      <c r="P167" s="237"/>
      <c r="Q167" s="237"/>
      <c r="R167" s="237"/>
      <c r="S167" s="237"/>
      <c r="T167" s="238"/>
      <c r="AT167" s="239" t="s">
        <v>339</v>
      </c>
      <c r="AU167" s="239" t="s">
        <v>86</v>
      </c>
      <c r="AV167" s="15" t="s">
        <v>84</v>
      </c>
      <c r="AW167" s="15" t="s">
        <v>31</v>
      </c>
      <c r="AX167" s="15" t="s">
        <v>77</v>
      </c>
      <c r="AY167" s="239" t="s">
        <v>321</v>
      </c>
    </row>
    <row r="168" spans="2:51" s="13" customFormat="1" ht="22.5">
      <c r="B168" s="207"/>
      <c r="C168" s="208"/>
      <c r="D168" s="209" t="s">
        <v>339</v>
      </c>
      <c r="E168" s="210" t="s">
        <v>1</v>
      </c>
      <c r="F168" s="211" t="s">
        <v>377</v>
      </c>
      <c r="G168" s="208"/>
      <c r="H168" s="212">
        <v>3236.9141</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2:51" s="15" customFormat="1" ht="11.25">
      <c r="B169" s="230"/>
      <c r="C169" s="231"/>
      <c r="D169" s="209" t="s">
        <v>339</v>
      </c>
      <c r="E169" s="232" t="s">
        <v>1</v>
      </c>
      <c r="F169" s="233" t="s">
        <v>378</v>
      </c>
      <c r="G169" s="231"/>
      <c r="H169" s="232" t="s">
        <v>1</v>
      </c>
      <c r="I169" s="234"/>
      <c r="J169" s="231"/>
      <c r="K169" s="231"/>
      <c r="L169" s="235"/>
      <c r="M169" s="236"/>
      <c r="N169" s="237"/>
      <c r="O169" s="237"/>
      <c r="P169" s="237"/>
      <c r="Q169" s="237"/>
      <c r="R169" s="237"/>
      <c r="S169" s="237"/>
      <c r="T169" s="238"/>
      <c r="AT169" s="239" t="s">
        <v>339</v>
      </c>
      <c r="AU169" s="239" t="s">
        <v>86</v>
      </c>
      <c r="AV169" s="15" t="s">
        <v>84</v>
      </c>
      <c r="AW169" s="15" t="s">
        <v>31</v>
      </c>
      <c r="AX169" s="15" t="s">
        <v>77</v>
      </c>
      <c r="AY169" s="239" t="s">
        <v>321</v>
      </c>
    </row>
    <row r="170" spans="2:51" s="13" customFormat="1" ht="11.25">
      <c r="B170" s="207"/>
      <c r="C170" s="208"/>
      <c r="D170" s="209" t="s">
        <v>339</v>
      </c>
      <c r="E170" s="210" t="s">
        <v>1</v>
      </c>
      <c r="F170" s="211" t="s">
        <v>379</v>
      </c>
      <c r="G170" s="208"/>
      <c r="H170" s="212">
        <v>561.6</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2:51" s="15" customFormat="1" ht="11.25">
      <c r="B171" s="230"/>
      <c r="C171" s="231"/>
      <c r="D171" s="209" t="s">
        <v>339</v>
      </c>
      <c r="E171" s="232" t="s">
        <v>1</v>
      </c>
      <c r="F171" s="233" t="s">
        <v>380</v>
      </c>
      <c r="G171" s="231"/>
      <c r="H171" s="232" t="s">
        <v>1</v>
      </c>
      <c r="I171" s="234"/>
      <c r="J171" s="231"/>
      <c r="K171" s="231"/>
      <c r="L171" s="235"/>
      <c r="M171" s="236"/>
      <c r="N171" s="237"/>
      <c r="O171" s="237"/>
      <c r="P171" s="237"/>
      <c r="Q171" s="237"/>
      <c r="R171" s="237"/>
      <c r="S171" s="237"/>
      <c r="T171" s="238"/>
      <c r="AT171" s="239" t="s">
        <v>339</v>
      </c>
      <c r="AU171" s="239" t="s">
        <v>86</v>
      </c>
      <c r="AV171" s="15" t="s">
        <v>84</v>
      </c>
      <c r="AW171" s="15" t="s">
        <v>31</v>
      </c>
      <c r="AX171" s="15" t="s">
        <v>77</v>
      </c>
      <c r="AY171" s="239" t="s">
        <v>321</v>
      </c>
    </row>
    <row r="172" spans="2:51" s="13" customFormat="1" ht="22.5">
      <c r="B172" s="207"/>
      <c r="C172" s="208"/>
      <c r="D172" s="209" t="s">
        <v>339</v>
      </c>
      <c r="E172" s="210" t="s">
        <v>1</v>
      </c>
      <c r="F172" s="211" t="s">
        <v>381</v>
      </c>
      <c r="G172" s="208"/>
      <c r="H172" s="212">
        <v>79.371330648780201</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2:51" s="15" customFormat="1" ht="11.25">
      <c r="B173" s="230"/>
      <c r="C173" s="231"/>
      <c r="D173" s="209" t="s">
        <v>339</v>
      </c>
      <c r="E173" s="232" t="s">
        <v>1</v>
      </c>
      <c r="F173" s="233" t="s">
        <v>382</v>
      </c>
      <c r="G173" s="231"/>
      <c r="H173" s="232" t="s">
        <v>1</v>
      </c>
      <c r="I173" s="234"/>
      <c r="J173" s="231"/>
      <c r="K173" s="231"/>
      <c r="L173" s="235"/>
      <c r="M173" s="236"/>
      <c r="N173" s="237"/>
      <c r="O173" s="237"/>
      <c r="P173" s="237"/>
      <c r="Q173" s="237"/>
      <c r="R173" s="237"/>
      <c r="S173" s="237"/>
      <c r="T173" s="238"/>
      <c r="AT173" s="239" t="s">
        <v>339</v>
      </c>
      <c r="AU173" s="239" t="s">
        <v>86</v>
      </c>
      <c r="AV173" s="15" t="s">
        <v>84</v>
      </c>
      <c r="AW173" s="15" t="s">
        <v>31</v>
      </c>
      <c r="AX173" s="15" t="s">
        <v>77</v>
      </c>
      <c r="AY173" s="239" t="s">
        <v>321</v>
      </c>
    </row>
    <row r="174" spans="2:51" s="13" customFormat="1" ht="11.25">
      <c r="B174" s="207"/>
      <c r="C174" s="208"/>
      <c r="D174" s="209" t="s">
        <v>339</v>
      </c>
      <c r="E174" s="210" t="s">
        <v>1</v>
      </c>
      <c r="F174" s="211" t="s">
        <v>383</v>
      </c>
      <c r="G174" s="208"/>
      <c r="H174" s="212">
        <v>8.6310000000000002</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2:51" s="15" customFormat="1" ht="11.25">
      <c r="B175" s="230"/>
      <c r="C175" s="231"/>
      <c r="D175" s="209" t="s">
        <v>339</v>
      </c>
      <c r="E175" s="232" t="s">
        <v>1</v>
      </c>
      <c r="F175" s="233" t="s">
        <v>384</v>
      </c>
      <c r="G175" s="231"/>
      <c r="H175" s="232" t="s">
        <v>1</v>
      </c>
      <c r="I175" s="234"/>
      <c r="J175" s="231"/>
      <c r="K175" s="231"/>
      <c r="L175" s="235"/>
      <c r="M175" s="236"/>
      <c r="N175" s="237"/>
      <c r="O175" s="237"/>
      <c r="P175" s="237"/>
      <c r="Q175" s="237"/>
      <c r="R175" s="237"/>
      <c r="S175" s="237"/>
      <c r="T175" s="238"/>
      <c r="AT175" s="239" t="s">
        <v>339</v>
      </c>
      <c r="AU175" s="239" t="s">
        <v>86</v>
      </c>
      <c r="AV175" s="15" t="s">
        <v>84</v>
      </c>
      <c r="AW175" s="15" t="s">
        <v>31</v>
      </c>
      <c r="AX175" s="15" t="s">
        <v>77</v>
      </c>
      <c r="AY175" s="239" t="s">
        <v>321</v>
      </c>
    </row>
    <row r="176" spans="2:51" s="15" customFormat="1" ht="22.5">
      <c r="B176" s="230"/>
      <c r="C176" s="231"/>
      <c r="D176" s="209" t="s">
        <v>339</v>
      </c>
      <c r="E176" s="232" t="s">
        <v>1</v>
      </c>
      <c r="F176" s="233" t="s">
        <v>385</v>
      </c>
      <c r="G176" s="231"/>
      <c r="H176" s="232" t="s">
        <v>1</v>
      </c>
      <c r="I176" s="234"/>
      <c r="J176" s="231"/>
      <c r="K176" s="231"/>
      <c r="L176" s="235"/>
      <c r="M176" s="236"/>
      <c r="N176" s="237"/>
      <c r="O176" s="237"/>
      <c r="P176" s="237"/>
      <c r="Q176" s="237"/>
      <c r="R176" s="237"/>
      <c r="S176" s="237"/>
      <c r="T176" s="238"/>
      <c r="AT176" s="239" t="s">
        <v>339</v>
      </c>
      <c r="AU176" s="239" t="s">
        <v>86</v>
      </c>
      <c r="AV176" s="15" t="s">
        <v>84</v>
      </c>
      <c r="AW176" s="15" t="s">
        <v>31</v>
      </c>
      <c r="AX176" s="15" t="s">
        <v>77</v>
      </c>
      <c r="AY176" s="239" t="s">
        <v>321</v>
      </c>
    </row>
    <row r="177" spans="2:51" s="15" customFormat="1" ht="11.25">
      <c r="B177" s="230"/>
      <c r="C177" s="231"/>
      <c r="D177" s="209" t="s">
        <v>339</v>
      </c>
      <c r="E177" s="232" t="s">
        <v>1</v>
      </c>
      <c r="F177" s="233" t="s">
        <v>386</v>
      </c>
      <c r="G177" s="231"/>
      <c r="H177" s="232" t="s">
        <v>1</v>
      </c>
      <c r="I177" s="234"/>
      <c r="J177" s="231"/>
      <c r="K177" s="231"/>
      <c r="L177" s="235"/>
      <c r="M177" s="236"/>
      <c r="N177" s="237"/>
      <c r="O177" s="237"/>
      <c r="P177" s="237"/>
      <c r="Q177" s="237"/>
      <c r="R177" s="237"/>
      <c r="S177" s="237"/>
      <c r="T177" s="238"/>
      <c r="AT177" s="239" t="s">
        <v>339</v>
      </c>
      <c r="AU177" s="239" t="s">
        <v>86</v>
      </c>
      <c r="AV177" s="15" t="s">
        <v>84</v>
      </c>
      <c r="AW177" s="15" t="s">
        <v>31</v>
      </c>
      <c r="AX177" s="15" t="s">
        <v>77</v>
      </c>
      <c r="AY177" s="239" t="s">
        <v>321</v>
      </c>
    </row>
    <row r="178" spans="2:51" s="15" customFormat="1" ht="11.25">
      <c r="B178" s="230"/>
      <c r="C178" s="231"/>
      <c r="D178" s="209" t="s">
        <v>339</v>
      </c>
      <c r="E178" s="232" t="s">
        <v>1</v>
      </c>
      <c r="F178" s="233" t="s">
        <v>387</v>
      </c>
      <c r="G178" s="231"/>
      <c r="H178" s="232" t="s">
        <v>1</v>
      </c>
      <c r="I178" s="234"/>
      <c r="J178" s="231"/>
      <c r="K178" s="231"/>
      <c r="L178" s="235"/>
      <c r="M178" s="236"/>
      <c r="N178" s="237"/>
      <c r="O178" s="237"/>
      <c r="P178" s="237"/>
      <c r="Q178" s="237"/>
      <c r="R178" s="237"/>
      <c r="S178" s="237"/>
      <c r="T178" s="238"/>
      <c r="AT178" s="239" t="s">
        <v>339</v>
      </c>
      <c r="AU178" s="239" t="s">
        <v>86</v>
      </c>
      <c r="AV178" s="15" t="s">
        <v>84</v>
      </c>
      <c r="AW178" s="15" t="s">
        <v>31</v>
      </c>
      <c r="AX178" s="15" t="s">
        <v>77</v>
      </c>
      <c r="AY178" s="239" t="s">
        <v>321</v>
      </c>
    </row>
    <row r="179" spans="2:51" s="15" customFormat="1" ht="11.25">
      <c r="B179" s="230"/>
      <c r="C179" s="231"/>
      <c r="D179" s="209" t="s">
        <v>339</v>
      </c>
      <c r="E179" s="232" t="s">
        <v>1</v>
      </c>
      <c r="F179" s="233" t="s">
        <v>388</v>
      </c>
      <c r="G179" s="231"/>
      <c r="H179" s="232" t="s">
        <v>1</v>
      </c>
      <c r="I179" s="234"/>
      <c r="J179" s="231"/>
      <c r="K179" s="231"/>
      <c r="L179" s="235"/>
      <c r="M179" s="236"/>
      <c r="N179" s="237"/>
      <c r="O179" s="237"/>
      <c r="P179" s="237"/>
      <c r="Q179" s="237"/>
      <c r="R179" s="237"/>
      <c r="S179" s="237"/>
      <c r="T179" s="238"/>
      <c r="AT179" s="239" t="s">
        <v>339</v>
      </c>
      <c r="AU179" s="239" t="s">
        <v>86</v>
      </c>
      <c r="AV179" s="15" t="s">
        <v>84</v>
      </c>
      <c r="AW179" s="15" t="s">
        <v>31</v>
      </c>
      <c r="AX179" s="15" t="s">
        <v>77</v>
      </c>
      <c r="AY179" s="239" t="s">
        <v>321</v>
      </c>
    </row>
    <row r="180" spans="2:51" s="15" customFormat="1" ht="11.25">
      <c r="B180" s="230"/>
      <c r="C180" s="231"/>
      <c r="D180" s="209" t="s">
        <v>339</v>
      </c>
      <c r="E180" s="232" t="s">
        <v>1</v>
      </c>
      <c r="F180" s="233" t="s">
        <v>389</v>
      </c>
      <c r="G180" s="231"/>
      <c r="H180" s="232" t="s">
        <v>1</v>
      </c>
      <c r="I180" s="234"/>
      <c r="J180" s="231"/>
      <c r="K180" s="231"/>
      <c r="L180" s="235"/>
      <c r="M180" s="236"/>
      <c r="N180" s="237"/>
      <c r="O180" s="237"/>
      <c r="P180" s="237"/>
      <c r="Q180" s="237"/>
      <c r="R180" s="237"/>
      <c r="S180" s="237"/>
      <c r="T180" s="238"/>
      <c r="AT180" s="239" t="s">
        <v>339</v>
      </c>
      <c r="AU180" s="239" t="s">
        <v>86</v>
      </c>
      <c r="AV180" s="15" t="s">
        <v>84</v>
      </c>
      <c r="AW180" s="15" t="s">
        <v>31</v>
      </c>
      <c r="AX180" s="15" t="s">
        <v>77</v>
      </c>
      <c r="AY180" s="239" t="s">
        <v>321</v>
      </c>
    </row>
    <row r="181" spans="2:51" s="16" customFormat="1" ht="11.25">
      <c r="B181" s="240"/>
      <c r="C181" s="241"/>
      <c r="D181" s="209" t="s">
        <v>339</v>
      </c>
      <c r="E181" s="242" t="s">
        <v>390</v>
      </c>
      <c r="F181" s="243" t="s">
        <v>391</v>
      </c>
      <c r="G181" s="241"/>
      <c r="H181" s="244">
        <v>3886.51643064878</v>
      </c>
      <c r="I181" s="245"/>
      <c r="J181" s="241"/>
      <c r="K181" s="241"/>
      <c r="L181" s="246"/>
      <c r="M181" s="247"/>
      <c r="N181" s="248"/>
      <c r="O181" s="248"/>
      <c r="P181" s="248"/>
      <c r="Q181" s="248"/>
      <c r="R181" s="248"/>
      <c r="S181" s="248"/>
      <c r="T181" s="249"/>
      <c r="AT181" s="250" t="s">
        <v>339</v>
      </c>
      <c r="AU181" s="250" t="s">
        <v>86</v>
      </c>
      <c r="AV181" s="16" t="s">
        <v>334</v>
      </c>
      <c r="AW181" s="16" t="s">
        <v>31</v>
      </c>
      <c r="AX181" s="16" t="s">
        <v>77</v>
      </c>
      <c r="AY181" s="250" t="s">
        <v>321</v>
      </c>
    </row>
    <row r="182" spans="2:51" s="15" customFormat="1" ht="11.25">
      <c r="B182" s="230"/>
      <c r="C182" s="231"/>
      <c r="D182" s="209" t="s">
        <v>339</v>
      </c>
      <c r="E182" s="232" t="s">
        <v>1</v>
      </c>
      <c r="F182" s="233" t="s">
        <v>392</v>
      </c>
      <c r="G182" s="231"/>
      <c r="H182" s="232" t="s">
        <v>1</v>
      </c>
      <c r="I182" s="234"/>
      <c r="J182" s="231"/>
      <c r="K182" s="231"/>
      <c r="L182" s="235"/>
      <c r="M182" s="236"/>
      <c r="N182" s="237"/>
      <c r="O182" s="237"/>
      <c r="P182" s="237"/>
      <c r="Q182" s="237"/>
      <c r="R182" s="237"/>
      <c r="S182" s="237"/>
      <c r="T182" s="238"/>
      <c r="AT182" s="239" t="s">
        <v>339</v>
      </c>
      <c r="AU182" s="239" t="s">
        <v>86</v>
      </c>
      <c r="AV182" s="15" t="s">
        <v>84</v>
      </c>
      <c r="AW182" s="15" t="s">
        <v>31</v>
      </c>
      <c r="AX182" s="15" t="s">
        <v>77</v>
      </c>
      <c r="AY182" s="239" t="s">
        <v>321</v>
      </c>
    </row>
    <row r="183" spans="2:51" s="13" customFormat="1" ht="11.25">
      <c r="B183" s="207"/>
      <c r="C183" s="208"/>
      <c r="D183" s="209" t="s">
        <v>339</v>
      </c>
      <c r="E183" s="210" t="s">
        <v>1</v>
      </c>
      <c r="F183" s="211" t="s">
        <v>393</v>
      </c>
      <c r="G183" s="208"/>
      <c r="H183" s="212">
        <v>-169.52549999999999</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2:51" s="15" customFormat="1" ht="11.25">
      <c r="B184" s="230"/>
      <c r="C184" s="231"/>
      <c r="D184" s="209" t="s">
        <v>339</v>
      </c>
      <c r="E184" s="232" t="s">
        <v>1</v>
      </c>
      <c r="F184" s="233" t="s">
        <v>394</v>
      </c>
      <c r="G184" s="231"/>
      <c r="H184" s="232" t="s">
        <v>1</v>
      </c>
      <c r="I184" s="234"/>
      <c r="J184" s="231"/>
      <c r="K184" s="231"/>
      <c r="L184" s="235"/>
      <c r="M184" s="236"/>
      <c r="N184" s="237"/>
      <c r="O184" s="237"/>
      <c r="P184" s="237"/>
      <c r="Q184" s="237"/>
      <c r="R184" s="237"/>
      <c r="S184" s="237"/>
      <c r="T184" s="238"/>
      <c r="AT184" s="239" t="s">
        <v>339</v>
      </c>
      <c r="AU184" s="239" t="s">
        <v>86</v>
      </c>
      <c r="AV184" s="15" t="s">
        <v>84</v>
      </c>
      <c r="AW184" s="15" t="s">
        <v>31</v>
      </c>
      <c r="AX184" s="15" t="s">
        <v>77</v>
      </c>
      <c r="AY184" s="239" t="s">
        <v>321</v>
      </c>
    </row>
    <row r="185" spans="2:51" s="13" customFormat="1" ht="11.25">
      <c r="B185" s="207"/>
      <c r="C185" s="208"/>
      <c r="D185" s="209" t="s">
        <v>339</v>
      </c>
      <c r="E185" s="210" t="s">
        <v>1</v>
      </c>
      <c r="F185" s="211" t="s">
        <v>395</v>
      </c>
      <c r="G185" s="208"/>
      <c r="H185" s="212">
        <v>-367.80824310435702</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2:51" s="15" customFormat="1" ht="11.25">
      <c r="B186" s="230"/>
      <c r="C186" s="231"/>
      <c r="D186" s="209" t="s">
        <v>339</v>
      </c>
      <c r="E186" s="232" t="s">
        <v>1</v>
      </c>
      <c r="F186" s="233" t="s">
        <v>396</v>
      </c>
      <c r="G186" s="231"/>
      <c r="H186" s="232" t="s">
        <v>1</v>
      </c>
      <c r="I186" s="234"/>
      <c r="J186" s="231"/>
      <c r="K186" s="231"/>
      <c r="L186" s="235"/>
      <c r="M186" s="236"/>
      <c r="N186" s="237"/>
      <c r="O186" s="237"/>
      <c r="P186" s="237"/>
      <c r="Q186" s="237"/>
      <c r="R186" s="237"/>
      <c r="S186" s="237"/>
      <c r="T186" s="238"/>
      <c r="AT186" s="239" t="s">
        <v>339</v>
      </c>
      <c r="AU186" s="239" t="s">
        <v>86</v>
      </c>
      <c r="AV186" s="15" t="s">
        <v>84</v>
      </c>
      <c r="AW186" s="15" t="s">
        <v>31</v>
      </c>
      <c r="AX186" s="15" t="s">
        <v>77</v>
      </c>
      <c r="AY186" s="239" t="s">
        <v>321</v>
      </c>
    </row>
    <row r="187" spans="2:51" s="13" customFormat="1" ht="11.25">
      <c r="B187" s="207"/>
      <c r="C187" s="208"/>
      <c r="D187" s="209" t="s">
        <v>339</v>
      </c>
      <c r="E187" s="210" t="s">
        <v>1</v>
      </c>
      <c r="F187" s="211" t="s">
        <v>397</v>
      </c>
      <c r="G187" s="208"/>
      <c r="H187" s="212">
        <v>-44.1236688196716</v>
      </c>
      <c r="I187" s="213"/>
      <c r="J187" s="208"/>
      <c r="K187" s="208"/>
      <c r="L187" s="214"/>
      <c r="M187" s="215"/>
      <c r="N187" s="216"/>
      <c r="O187" s="216"/>
      <c r="P187" s="216"/>
      <c r="Q187" s="216"/>
      <c r="R187" s="216"/>
      <c r="S187" s="216"/>
      <c r="T187" s="217"/>
      <c r="AT187" s="218" t="s">
        <v>339</v>
      </c>
      <c r="AU187" s="218" t="s">
        <v>86</v>
      </c>
      <c r="AV187" s="13" t="s">
        <v>86</v>
      </c>
      <c r="AW187" s="13" t="s">
        <v>31</v>
      </c>
      <c r="AX187" s="13" t="s">
        <v>77</v>
      </c>
      <c r="AY187" s="218" t="s">
        <v>321</v>
      </c>
    </row>
    <row r="188" spans="2:51" s="13" customFormat="1" ht="11.25">
      <c r="B188" s="207"/>
      <c r="C188" s="208"/>
      <c r="D188" s="209" t="s">
        <v>339</v>
      </c>
      <c r="E188" s="210" t="s">
        <v>1</v>
      </c>
      <c r="F188" s="211" t="s">
        <v>398</v>
      </c>
      <c r="G188" s="208"/>
      <c r="H188" s="212">
        <v>15.2053084433756</v>
      </c>
      <c r="I188" s="213"/>
      <c r="J188" s="208"/>
      <c r="K188" s="208"/>
      <c r="L188" s="214"/>
      <c r="M188" s="215"/>
      <c r="N188" s="216"/>
      <c r="O188" s="216"/>
      <c r="P188" s="216"/>
      <c r="Q188" s="216"/>
      <c r="R188" s="216"/>
      <c r="S188" s="216"/>
      <c r="T188" s="217"/>
      <c r="AT188" s="218" t="s">
        <v>339</v>
      </c>
      <c r="AU188" s="218" t="s">
        <v>86</v>
      </c>
      <c r="AV188" s="13" t="s">
        <v>86</v>
      </c>
      <c r="AW188" s="13" t="s">
        <v>31</v>
      </c>
      <c r="AX188" s="13" t="s">
        <v>77</v>
      </c>
      <c r="AY188" s="218" t="s">
        <v>321</v>
      </c>
    </row>
    <row r="189" spans="2:51" s="15" customFormat="1" ht="11.25">
      <c r="B189" s="230"/>
      <c r="C189" s="231"/>
      <c r="D189" s="209" t="s">
        <v>339</v>
      </c>
      <c r="E189" s="232" t="s">
        <v>1</v>
      </c>
      <c r="F189" s="233" t="s">
        <v>399</v>
      </c>
      <c r="G189" s="231"/>
      <c r="H189" s="232" t="s">
        <v>1</v>
      </c>
      <c r="I189" s="234"/>
      <c r="J189" s="231"/>
      <c r="K189" s="231"/>
      <c r="L189" s="235"/>
      <c r="M189" s="236"/>
      <c r="N189" s="237"/>
      <c r="O189" s="237"/>
      <c r="P189" s="237"/>
      <c r="Q189" s="237"/>
      <c r="R189" s="237"/>
      <c r="S189" s="237"/>
      <c r="T189" s="238"/>
      <c r="AT189" s="239" t="s">
        <v>339</v>
      </c>
      <c r="AU189" s="239" t="s">
        <v>86</v>
      </c>
      <c r="AV189" s="15" t="s">
        <v>84</v>
      </c>
      <c r="AW189" s="15" t="s">
        <v>31</v>
      </c>
      <c r="AX189" s="15" t="s">
        <v>77</v>
      </c>
      <c r="AY189" s="239" t="s">
        <v>321</v>
      </c>
    </row>
    <row r="190" spans="2:51" s="13" customFormat="1" ht="11.25">
      <c r="B190" s="207"/>
      <c r="C190" s="208"/>
      <c r="D190" s="209" t="s">
        <v>339</v>
      </c>
      <c r="E190" s="210" t="s">
        <v>1</v>
      </c>
      <c r="F190" s="211" t="s">
        <v>400</v>
      </c>
      <c r="G190" s="208"/>
      <c r="H190" s="212">
        <v>-145.4375</v>
      </c>
      <c r="I190" s="213"/>
      <c r="J190" s="208"/>
      <c r="K190" s="208"/>
      <c r="L190" s="214"/>
      <c r="M190" s="215"/>
      <c r="N190" s="216"/>
      <c r="O190" s="216"/>
      <c r="P190" s="216"/>
      <c r="Q190" s="216"/>
      <c r="R190" s="216"/>
      <c r="S190" s="216"/>
      <c r="T190" s="217"/>
      <c r="AT190" s="218" t="s">
        <v>339</v>
      </c>
      <c r="AU190" s="218" t="s">
        <v>86</v>
      </c>
      <c r="AV190" s="13" t="s">
        <v>86</v>
      </c>
      <c r="AW190" s="13" t="s">
        <v>31</v>
      </c>
      <c r="AX190" s="13" t="s">
        <v>77</v>
      </c>
      <c r="AY190" s="218" t="s">
        <v>321</v>
      </c>
    </row>
    <row r="191" spans="2:51" s="15" customFormat="1" ht="11.25">
      <c r="B191" s="230"/>
      <c r="C191" s="231"/>
      <c r="D191" s="209" t="s">
        <v>339</v>
      </c>
      <c r="E191" s="232" t="s">
        <v>1</v>
      </c>
      <c r="F191" s="233" t="s">
        <v>401</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2:51" s="13" customFormat="1" ht="11.25">
      <c r="B192" s="207"/>
      <c r="C192" s="208"/>
      <c r="D192" s="209" t="s">
        <v>339</v>
      </c>
      <c r="E192" s="210" t="s">
        <v>1</v>
      </c>
      <c r="F192" s="211" t="s">
        <v>402</v>
      </c>
      <c r="G192" s="208"/>
      <c r="H192" s="212">
        <v>-37.72</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1:65" s="15" customFormat="1" ht="11.25">
      <c r="B193" s="230"/>
      <c r="C193" s="231"/>
      <c r="D193" s="209" t="s">
        <v>339</v>
      </c>
      <c r="E193" s="232" t="s">
        <v>1</v>
      </c>
      <c r="F193" s="233" t="s">
        <v>403</v>
      </c>
      <c r="G193" s="231"/>
      <c r="H193" s="232" t="s">
        <v>1</v>
      </c>
      <c r="I193" s="234"/>
      <c r="J193" s="231"/>
      <c r="K193" s="231"/>
      <c r="L193" s="235"/>
      <c r="M193" s="236"/>
      <c r="N193" s="237"/>
      <c r="O193" s="237"/>
      <c r="P193" s="237"/>
      <c r="Q193" s="237"/>
      <c r="R193" s="237"/>
      <c r="S193" s="237"/>
      <c r="T193" s="238"/>
      <c r="AT193" s="239" t="s">
        <v>339</v>
      </c>
      <c r="AU193" s="239" t="s">
        <v>86</v>
      </c>
      <c r="AV193" s="15" t="s">
        <v>84</v>
      </c>
      <c r="AW193" s="15" t="s">
        <v>31</v>
      </c>
      <c r="AX193" s="15" t="s">
        <v>77</v>
      </c>
      <c r="AY193" s="239" t="s">
        <v>321</v>
      </c>
    </row>
    <row r="194" spans="1:65" s="13" customFormat="1" ht="11.25">
      <c r="B194" s="207"/>
      <c r="C194" s="208"/>
      <c r="D194" s="209" t="s">
        <v>339</v>
      </c>
      <c r="E194" s="210" t="s">
        <v>1</v>
      </c>
      <c r="F194" s="211" t="s">
        <v>404</v>
      </c>
      <c r="G194" s="208"/>
      <c r="H194" s="212">
        <v>-4.5</v>
      </c>
      <c r="I194" s="213"/>
      <c r="J194" s="208"/>
      <c r="K194" s="208"/>
      <c r="L194" s="214"/>
      <c r="M194" s="215"/>
      <c r="N194" s="216"/>
      <c r="O194" s="216"/>
      <c r="P194" s="216"/>
      <c r="Q194" s="216"/>
      <c r="R194" s="216"/>
      <c r="S194" s="216"/>
      <c r="T194" s="217"/>
      <c r="AT194" s="218" t="s">
        <v>339</v>
      </c>
      <c r="AU194" s="218" t="s">
        <v>86</v>
      </c>
      <c r="AV194" s="13" t="s">
        <v>86</v>
      </c>
      <c r="AW194" s="13" t="s">
        <v>31</v>
      </c>
      <c r="AX194" s="13" t="s">
        <v>77</v>
      </c>
      <c r="AY194" s="218" t="s">
        <v>321</v>
      </c>
    </row>
    <row r="195" spans="1:65" s="13" customFormat="1" ht="11.25">
      <c r="B195" s="207"/>
      <c r="C195" s="208"/>
      <c r="D195" s="209" t="s">
        <v>339</v>
      </c>
      <c r="E195" s="210" t="s">
        <v>1</v>
      </c>
      <c r="F195" s="211" t="s">
        <v>405</v>
      </c>
      <c r="G195" s="208"/>
      <c r="H195" s="212">
        <v>-2366.9969368287102</v>
      </c>
      <c r="I195" s="213"/>
      <c r="J195" s="208"/>
      <c r="K195" s="208"/>
      <c r="L195" s="214"/>
      <c r="M195" s="215"/>
      <c r="N195" s="216"/>
      <c r="O195" s="216"/>
      <c r="P195" s="216"/>
      <c r="Q195" s="216"/>
      <c r="R195" s="216"/>
      <c r="S195" s="216"/>
      <c r="T195" s="217"/>
      <c r="AT195" s="218" t="s">
        <v>339</v>
      </c>
      <c r="AU195" s="218" t="s">
        <v>86</v>
      </c>
      <c r="AV195" s="13" t="s">
        <v>86</v>
      </c>
      <c r="AW195" s="13" t="s">
        <v>31</v>
      </c>
      <c r="AX195" s="13" t="s">
        <v>77</v>
      </c>
      <c r="AY195" s="218" t="s">
        <v>321</v>
      </c>
    </row>
    <row r="196" spans="1:65" s="14" customFormat="1" ht="11.25">
      <c r="B196" s="219"/>
      <c r="C196" s="220"/>
      <c r="D196" s="209" t="s">
        <v>339</v>
      </c>
      <c r="E196" s="221" t="s">
        <v>262</v>
      </c>
      <c r="F196" s="222" t="s">
        <v>346</v>
      </c>
      <c r="G196" s="220"/>
      <c r="H196" s="223">
        <v>765.60989033941701</v>
      </c>
      <c r="I196" s="224"/>
      <c r="J196" s="220"/>
      <c r="K196" s="220"/>
      <c r="L196" s="225"/>
      <c r="M196" s="226"/>
      <c r="N196" s="227"/>
      <c r="O196" s="227"/>
      <c r="P196" s="227"/>
      <c r="Q196" s="227"/>
      <c r="R196" s="227"/>
      <c r="S196" s="227"/>
      <c r="T196" s="228"/>
      <c r="AT196" s="229" t="s">
        <v>339</v>
      </c>
      <c r="AU196" s="229" t="s">
        <v>86</v>
      </c>
      <c r="AV196" s="14" t="s">
        <v>328</v>
      </c>
      <c r="AW196" s="14" t="s">
        <v>31</v>
      </c>
      <c r="AX196" s="14" t="s">
        <v>77</v>
      </c>
      <c r="AY196" s="229" t="s">
        <v>321</v>
      </c>
    </row>
    <row r="197" spans="1:65" s="13" customFormat="1" ht="11.25">
      <c r="B197" s="207"/>
      <c r="C197" s="208"/>
      <c r="D197" s="209" t="s">
        <v>339</v>
      </c>
      <c r="E197" s="210" t="s">
        <v>1</v>
      </c>
      <c r="F197" s="211" t="s">
        <v>406</v>
      </c>
      <c r="G197" s="208"/>
      <c r="H197" s="212">
        <v>612.48791227153401</v>
      </c>
      <c r="I197" s="213"/>
      <c r="J197" s="208"/>
      <c r="K197" s="208"/>
      <c r="L197" s="214"/>
      <c r="M197" s="215"/>
      <c r="N197" s="216"/>
      <c r="O197" s="216"/>
      <c r="P197" s="216"/>
      <c r="Q197" s="216"/>
      <c r="R197" s="216"/>
      <c r="S197" s="216"/>
      <c r="T197" s="217"/>
      <c r="AT197" s="218" t="s">
        <v>339</v>
      </c>
      <c r="AU197" s="218" t="s">
        <v>86</v>
      </c>
      <c r="AV197" s="13" t="s">
        <v>86</v>
      </c>
      <c r="AW197" s="13" t="s">
        <v>31</v>
      </c>
      <c r="AX197" s="13" t="s">
        <v>77</v>
      </c>
      <c r="AY197" s="218" t="s">
        <v>321</v>
      </c>
    </row>
    <row r="198" spans="1:65" s="14" customFormat="1" ht="11.25">
      <c r="B198" s="219"/>
      <c r="C198" s="220"/>
      <c r="D198" s="209" t="s">
        <v>339</v>
      </c>
      <c r="E198" s="221" t="s">
        <v>1</v>
      </c>
      <c r="F198" s="222" t="s">
        <v>346</v>
      </c>
      <c r="G198" s="220"/>
      <c r="H198" s="223">
        <v>612.48791227153401</v>
      </c>
      <c r="I198" s="224"/>
      <c r="J198" s="220"/>
      <c r="K198" s="220"/>
      <c r="L198" s="225"/>
      <c r="M198" s="226"/>
      <c r="N198" s="227"/>
      <c r="O198" s="227"/>
      <c r="P198" s="227"/>
      <c r="Q198" s="227"/>
      <c r="R198" s="227"/>
      <c r="S198" s="227"/>
      <c r="T198" s="228"/>
      <c r="AT198" s="229" t="s">
        <v>339</v>
      </c>
      <c r="AU198" s="229" t="s">
        <v>86</v>
      </c>
      <c r="AV198" s="14" t="s">
        <v>328</v>
      </c>
      <c r="AW198" s="14" t="s">
        <v>31</v>
      </c>
      <c r="AX198" s="14" t="s">
        <v>84</v>
      </c>
      <c r="AY198" s="229" t="s">
        <v>321</v>
      </c>
    </row>
    <row r="199" spans="1:65" s="2" customFormat="1" ht="33" customHeight="1">
      <c r="A199" s="35"/>
      <c r="B199" s="36"/>
      <c r="C199" s="194" t="s">
        <v>407</v>
      </c>
      <c r="D199" s="194" t="s">
        <v>323</v>
      </c>
      <c r="E199" s="195" t="s">
        <v>408</v>
      </c>
      <c r="F199" s="196" t="s">
        <v>409</v>
      </c>
      <c r="G199" s="197" t="s">
        <v>355</v>
      </c>
      <c r="H199" s="198">
        <v>153.12200000000001</v>
      </c>
      <c r="I199" s="199"/>
      <c r="J199" s="200">
        <f>ROUND(I199*H199,2)</f>
        <v>0</v>
      </c>
      <c r="K199" s="196" t="s">
        <v>350</v>
      </c>
      <c r="L199" s="40"/>
      <c r="M199" s="201" t="s">
        <v>1</v>
      </c>
      <c r="N199" s="202" t="s">
        <v>42</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328</v>
      </c>
      <c r="AT199" s="205" t="s">
        <v>323</v>
      </c>
      <c r="AU199" s="205" t="s">
        <v>86</v>
      </c>
      <c r="AY199" s="18" t="s">
        <v>321</v>
      </c>
      <c r="BE199" s="206">
        <f>IF(N199="základní",J199,0)</f>
        <v>0</v>
      </c>
      <c r="BF199" s="206">
        <f>IF(N199="snížená",J199,0)</f>
        <v>0</v>
      </c>
      <c r="BG199" s="206">
        <f>IF(N199="zákl. přenesená",J199,0)</f>
        <v>0</v>
      </c>
      <c r="BH199" s="206">
        <f>IF(N199="sníž. přenesená",J199,0)</f>
        <v>0</v>
      </c>
      <c r="BI199" s="206">
        <f>IF(N199="nulová",J199,0)</f>
        <v>0</v>
      </c>
      <c r="BJ199" s="18" t="s">
        <v>84</v>
      </c>
      <c r="BK199" s="206">
        <f>ROUND(I199*H199,2)</f>
        <v>0</v>
      </c>
      <c r="BL199" s="18" t="s">
        <v>328</v>
      </c>
      <c r="BM199" s="205" t="s">
        <v>410</v>
      </c>
    </row>
    <row r="200" spans="1:65" s="13" customFormat="1" ht="11.25">
      <c r="B200" s="207"/>
      <c r="C200" s="208"/>
      <c r="D200" s="209" t="s">
        <v>339</v>
      </c>
      <c r="E200" s="210" t="s">
        <v>1</v>
      </c>
      <c r="F200" s="211" t="s">
        <v>411</v>
      </c>
      <c r="G200" s="208"/>
      <c r="H200" s="212">
        <v>153.12197806788299</v>
      </c>
      <c r="I200" s="213"/>
      <c r="J200" s="208"/>
      <c r="K200" s="208"/>
      <c r="L200" s="214"/>
      <c r="M200" s="215"/>
      <c r="N200" s="216"/>
      <c r="O200" s="216"/>
      <c r="P200" s="216"/>
      <c r="Q200" s="216"/>
      <c r="R200" s="216"/>
      <c r="S200" s="216"/>
      <c r="T200" s="217"/>
      <c r="AT200" s="218" t="s">
        <v>339</v>
      </c>
      <c r="AU200" s="218" t="s">
        <v>86</v>
      </c>
      <c r="AV200" s="13" t="s">
        <v>86</v>
      </c>
      <c r="AW200" s="13" t="s">
        <v>31</v>
      </c>
      <c r="AX200" s="13" t="s">
        <v>84</v>
      </c>
      <c r="AY200" s="218" t="s">
        <v>321</v>
      </c>
    </row>
    <row r="201" spans="1:65" s="2" customFormat="1" ht="33" customHeight="1">
      <c r="A201" s="35"/>
      <c r="B201" s="36"/>
      <c r="C201" s="194" t="s">
        <v>412</v>
      </c>
      <c r="D201" s="194" t="s">
        <v>323</v>
      </c>
      <c r="E201" s="195" t="s">
        <v>413</v>
      </c>
      <c r="F201" s="196" t="s">
        <v>414</v>
      </c>
      <c r="G201" s="197" t="s">
        <v>355</v>
      </c>
      <c r="H201" s="198">
        <v>1893.598</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415</v>
      </c>
    </row>
    <row r="202" spans="1:65" s="15" customFormat="1" ht="22.5">
      <c r="B202" s="230"/>
      <c r="C202" s="231"/>
      <c r="D202" s="209" t="s">
        <v>339</v>
      </c>
      <c r="E202" s="232" t="s">
        <v>1</v>
      </c>
      <c r="F202" s="233" t="s">
        <v>368</v>
      </c>
      <c r="G202" s="231"/>
      <c r="H202" s="232" t="s">
        <v>1</v>
      </c>
      <c r="I202" s="234"/>
      <c r="J202" s="231"/>
      <c r="K202" s="231"/>
      <c r="L202" s="235"/>
      <c r="M202" s="236"/>
      <c r="N202" s="237"/>
      <c r="O202" s="237"/>
      <c r="P202" s="237"/>
      <c r="Q202" s="237"/>
      <c r="R202" s="237"/>
      <c r="S202" s="237"/>
      <c r="T202" s="238"/>
      <c r="AT202" s="239" t="s">
        <v>339</v>
      </c>
      <c r="AU202" s="239" t="s">
        <v>86</v>
      </c>
      <c r="AV202" s="15" t="s">
        <v>84</v>
      </c>
      <c r="AW202" s="15" t="s">
        <v>31</v>
      </c>
      <c r="AX202" s="15" t="s">
        <v>77</v>
      </c>
      <c r="AY202" s="239" t="s">
        <v>321</v>
      </c>
    </row>
    <row r="203" spans="1:65" s="15" customFormat="1" ht="11.25">
      <c r="B203" s="230"/>
      <c r="C203" s="231"/>
      <c r="D203" s="209" t="s">
        <v>339</v>
      </c>
      <c r="E203" s="232" t="s">
        <v>1</v>
      </c>
      <c r="F203" s="233" t="s">
        <v>369</v>
      </c>
      <c r="G203" s="231"/>
      <c r="H203" s="232" t="s">
        <v>1</v>
      </c>
      <c r="I203" s="234"/>
      <c r="J203" s="231"/>
      <c r="K203" s="231"/>
      <c r="L203" s="235"/>
      <c r="M203" s="236"/>
      <c r="N203" s="237"/>
      <c r="O203" s="237"/>
      <c r="P203" s="237"/>
      <c r="Q203" s="237"/>
      <c r="R203" s="237"/>
      <c r="S203" s="237"/>
      <c r="T203" s="238"/>
      <c r="AT203" s="239" t="s">
        <v>339</v>
      </c>
      <c r="AU203" s="239" t="s">
        <v>86</v>
      </c>
      <c r="AV203" s="15" t="s">
        <v>84</v>
      </c>
      <c r="AW203" s="15" t="s">
        <v>31</v>
      </c>
      <c r="AX203" s="15" t="s">
        <v>77</v>
      </c>
      <c r="AY203" s="239" t="s">
        <v>321</v>
      </c>
    </row>
    <row r="204" spans="1:65" s="15" customFormat="1" ht="22.5">
      <c r="B204" s="230"/>
      <c r="C204" s="231"/>
      <c r="D204" s="209" t="s">
        <v>339</v>
      </c>
      <c r="E204" s="232" t="s">
        <v>1</v>
      </c>
      <c r="F204" s="233" t="s">
        <v>370</v>
      </c>
      <c r="G204" s="231"/>
      <c r="H204" s="232" t="s">
        <v>1</v>
      </c>
      <c r="I204" s="234"/>
      <c r="J204" s="231"/>
      <c r="K204" s="231"/>
      <c r="L204" s="235"/>
      <c r="M204" s="236"/>
      <c r="N204" s="237"/>
      <c r="O204" s="237"/>
      <c r="P204" s="237"/>
      <c r="Q204" s="237"/>
      <c r="R204" s="237"/>
      <c r="S204" s="237"/>
      <c r="T204" s="238"/>
      <c r="AT204" s="239" t="s">
        <v>339</v>
      </c>
      <c r="AU204" s="239" t="s">
        <v>86</v>
      </c>
      <c r="AV204" s="15" t="s">
        <v>84</v>
      </c>
      <c r="AW204" s="15" t="s">
        <v>31</v>
      </c>
      <c r="AX204" s="15" t="s">
        <v>77</v>
      </c>
      <c r="AY204" s="239" t="s">
        <v>321</v>
      </c>
    </row>
    <row r="205" spans="1:65" s="15" customFormat="1" ht="11.25">
      <c r="B205" s="230"/>
      <c r="C205" s="231"/>
      <c r="D205" s="209" t="s">
        <v>339</v>
      </c>
      <c r="E205" s="232" t="s">
        <v>1</v>
      </c>
      <c r="F205" s="233" t="s">
        <v>371</v>
      </c>
      <c r="G205" s="231"/>
      <c r="H205" s="232" t="s">
        <v>1</v>
      </c>
      <c r="I205" s="234"/>
      <c r="J205" s="231"/>
      <c r="K205" s="231"/>
      <c r="L205" s="235"/>
      <c r="M205" s="236"/>
      <c r="N205" s="237"/>
      <c r="O205" s="237"/>
      <c r="P205" s="237"/>
      <c r="Q205" s="237"/>
      <c r="R205" s="237"/>
      <c r="S205" s="237"/>
      <c r="T205" s="238"/>
      <c r="AT205" s="239" t="s">
        <v>339</v>
      </c>
      <c r="AU205" s="239" t="s">
        <v>86</v>
      </c>
      <c r="AV205" s="15" t="s">
        <v>84</v>
      </c>
      <c r="AW205" s="15" t="s">
        <v>31</v>
      </c>
      <c r="AX205" s="15" t="s">
        <v>77</v>
      </c>
      <c r="AY205" s="239" t="s">
        <v>321</v>
      </c>
    </row>
    <row r="206" spans="1:65" s="15" customFormat="1" ht="11.25">
      <c r="B206" s="230"/>
      <c r="C206" s="231"/>
      <c r="D206" s="209" t="s">
        <v>339</v>
      </c>
      <c r="E206" s="232" t="s">
        <v>1</v>
      </c>
      <c r="F206" s="233" t="s">
        <v>372</v>
      </c>
      <c r="G206" s="231"/>
      <c r="H206" s="232" t="s">
        <v>1</v>
      </c>
      <c r="I206" s="234"/>
      <c r="J206" s="231"/>
      <c r="K206" s="231"/>
      <c r="L206" s="235"/>
      <c r="M206" s="236"/>
      <c r="N206" s="237"/>
      <c r="O206" s="237"/>
      <c r="P206" s="237"/>
      <c r="Q206" s="237"/>
      <c r="R206" s="237"/>
      <c r="S206" s="237"/>
      <c r="T206" s="238"/>
      <c r="AT206" s="239" t="s">
        <v>339</v>
      </c>
      <c r="AU206" s="239" t="s">
        <v>86</v>
      </c>
      <c r="AV206" s="15" t="s">
        <v>84</v>
      </c>
      <c r="AW206" s="15" t="s">
        <v>31</v>
      </c>
      <c r="AX206" s="15" t="s">
        <v>77</v>
      </c>
      <c r="AY206" s="239" t="s">
        <v>321</v>
      </c>
    </row>
    <row r="207" spans="1:65" s="15" customFormat="1" ht="11.25">
      <c r="B207" s="230"/>
      <c r="C207" s="231"/>
      <c r="D207" s="209" t="s">
        <v>339</v>
      </c>
      <c r="E207" s="232" t="s">
        <v>1</v>
      </c>
      <c r="F207" s="233" t="s">
        <v>375</v>
      </c>
      <c r="G207" s="231"/>
      <c r="H207" s="232" t="s">
        <v>1</v>
      </c>
      <c r="I207" s="234"/>
      <c r="J207" s="231"/>
      <c r="K207" s="231"/>
      <c r="L207" s="235"/>
      <c r="M207" s="236"/>
      <c r="N207" s="237"/>
      <c r="O207" s="237"/>
      <c r="P207" s="237"/>
      <c r="Q207" s="237"/>
      <c r="R207" s="237"/>
      <c r="S207" s="237"/>
      <c r="T207" s="238"/>
      <c r="AT207" s="239" t="s">
        <v>339</v>
      </c>
      <c r="AU207" s="239" t="s">
        <v>86</v>
      </c>
      <c r="AV207" s="15" t="s">
        <v>84</v>
      </c>
      <c r="AW207" s="15" t="s">
        <v>31</v>
      </c>
      <c r="AX207" s="15" t="s">
        <v>77</v>
      </c>
      <c r="AY207" s="239" t="s">
        <v>321</v>
      </c>
    </row>
    <row r="208" spans="1:65" s="15" customFormat="1" ht="11.25">
      <c r="B208" s="230"/>
      <c r="C208" s="231"/>
      <c r="D208" s="209" t="s">
        <v>339</v>
      </c>
      <c r="E208" s="232" t="s">
        <v>1</v>
      </c>
      <c r="F208" s="233" t="s">
        <v>376</v>
      </c>
      <c r="G208" s="231"/>
      <c r="H208" s="232" t="s">
        <v>1</v>
      </c>
      <c r="I208" s="234"/>
      <c r="J208" s="231"/>
      <c r="K208" s="231"/>
      <c r="L208" s="235"/>
      <c r="M208" s="236"/>
      <c r="N208" s="237"/>
      <c r="O208" s="237"/>
      <c r="P208" s="237"/>
      <c r="Q208" s="237"/>
      <c r="R208" s="237"/>
      <c r="S208" s="237"/>
      <c r="T208" s="238"/>
      <c r="AT208" s="239" t="s">
        <v>339</v>
      </c>
      <c r="AU208" s="239" t="s">
        <v>86</v>
      </c>
      <c r="AV208" s="15" t="s">
        <v>84</v>
      </c>
      <c r="AW208" s="15" t="s">
        <v>31</v>
      </c>
      <c r="AX208" s="15" t="s">
        <v>77</v>
      </c>
      <c r="AY208" s="239" t="s">
        <v>321</v>
      </c>
    </row>
    <row r="209" spans="2:51" s="15" customFormat="1" ht="22.5">
      <c r="B209" s="230"/>
      <c r="C209" s="231"/>
      <c r="D209" s="209" t="s">
        <v>339</v>
      </c>
      <c r="E209" s="232" t="s">
        <v>1</v>
      </c>
      <c r="F209" s="233" t="s">
        <v>416</v>
      </c>
      <c r="G209" s="231"/>
      <c r="H209" s="232" t="s">
        <v>1</v>
      </c>
      <c r="I209" s="234"/>
      <c r="J209" s="231"/>
      <c r="K209" s="231"/>
      <c r="L209" s="235"/>
      <c r="M209" s="236"/>
      <c r="N209" s="237"/>
      <c r="O209" s="237"/>
      <c r="P209" s="237"/>
      <c r="Q209" s="237"/>
      <c r="R209" s="237"/>
      <c r="S209" s="237"/>
      <c r="T209" s="238"/>
      <c r="AT209" s="239" t="s">
        <v>339</v>
      </c>
      <c r="AU209" s="239" t="s">
        <v>86</v>
      </c>
      <c r="AV209" s="15" t="s">
        <v>84</v>
      </c>
      <c r="AW209" s="15" t="s">
        <v>31</v>
      </c>
      <c r="AX209" s="15" t="s">
        <v>77</v>
      </c>
      <c r="AY209" s="239" t="s">
        <v>321</v>
      </c>
    </row>
    <row r="210" spans="2:51" s="15" customFormat="1" ht="11.25">
      <c r="B210" s="230"/>
      <c r="C210" s="231"/>
      <c r="D210" s="209" t="s">
        <v>339</v>
      </c>
      <c r="E210" s="232" t="s">
        <v>1</v>
      </c>
      <c r="F210" s="233" t="s">
        <v>417</v>
      </c>
      <c r="G210" s="231"/>
      <c r="H210" s="232" t="s">
        <v>1</v>
      </c>
      <c r="I210" s="234"/>
      <c r="J210" s="231"/>
      <c r="K210" s="231"/>
      <c r="L210" s="235"/>
      <c r="M210" s="236"/>
      <c r="N210" s="237"/>
      <c r="O210" s="237"/>
      <c r="P210" s="237"/>
      <c r="Q210" s="237"/>
      <c r="R210" s="237"/>
      <c r="S210" s="237"/>
      <c r="T210" s="238"/>
      <c r="AT210" s="239" t="s">
        <v>339</v>
      </c>
      <c r="AU210" s="239" t="s">
        <v>86</v>
      </c>
      <c r="AV210" s="15" t="s">
        <v>84</v>
      </c>
      <c r="AW210" s="15" t="s">
        <v>31</v>
      </c>
      <c r="AX210" s="15" t="s">
        <v>77</v>
      </c>
      <c r="AY210" s="239" t="s">
        <v>321</v>
      </c>
    </row>
    <row r="211" spans="2:51" s="15" customFormat="1" ht="11.25">
      <c r="B211" s="230"/>
      <c r="C211" s="231"/>
      <c r="D211" s="209" t="s">
        <v>339</v>
      </c>
      <c r="E211" s="232" t="s">
        <v>1</v>
      </c>
      <c r="F211" s="233" t="s">
        <v>418</v>
      </c>
      <c r="G211" s="231"/>
      <c r="H211" s="232" t="s">
        <v>1</v>
      </c>
      <c r="I211" s="234"/>
      <c r="J211" s="231"/>
      <c r="K211" s="231"/>
      <c r="L211" s="235"/>
      <c r="M211" s="236"/>
      <c r="N211" s="237"/>
      <c r="O211" s="237"/>
      <c r="P211" s="237"/>
      <c r="Q211" s="237"/>
      <c r="R211" s="237"/>
      <c r="S211" s="237"/>
      <c r="T211" s="238"/>
      <c r="AT211" s="239" t="s">
        <v>339</v>
      </c>
      <c r="AU211" s="239" t="s">
        <v>86</v>
      </c>
      <c r="AV211" s="15" t="s">
        <v>84</v>
      </c>
      <c r="AW211" s="15" t="s">
        <v>31</v>
      </c>
      <c r="AX211" s="15" t="s">
        <v>77</v>
      </c>
      <c r="AY211" s="239" t="s">
        <v>321</v>
      </c>
    </row>
    <row r="212" spans="2:51" s="13" customFormat="1" ht="22.5">
      <c r="B212" s="207"/>
      <c r="C212" s="208"/>
      <c r="D212" s="209" t="s">
        <v>339</v>
      </c>
      <c r="E212" s="210" t="s">
        <v>1</v>
      </c>
      <c r="F212" s="211" t="s">
        <v>419</v>
      </c>
      <c r="G212" s="208"/>
      <c r="H212" s="212">
        <v>2190.75616718437</v>
      </c>
      <c r="I212" s="213"/>
      <c r="J212" s="208"/>
      <c r="K212" s="208"/>
      <c r="L212" s="214"/>
      <c r="M212" s="215"/>
      <c r="N212" s="216"/>
      <c r="O212" s="216"/>
      <c r="P212" s="216"/>
      <c r="Q212" s="216"/>
      <c r="R212" s="216"/>
      <c r="S212" s="216"/>
      <c r="T212" s="217"/>
      <c r="AT212" s="218" t="s">
        <v>339</v>
      </c>
      <c r="AU212" s="218" t="s">
        <v>86</v>
      </c>
      <c r="AV212" s="13" t="s">
        <v>86</v>
      </c>
      <c r="AW212" s="13" t="s">
        <v>31</v>
      </c>
      <c r="AX212" s="13" t="s">
        <v>77</v>
      </c>
      <c r="AY212" s="218" t="s">
        <v>321</v>
      </c>
    </row>
    <row r="213" spans="2:51" s="15" customFormat="1" ht="11.25">
      <c r="B213" s="230"/>
      <c r="C213" s="231"/>
      <c r="D213" s="209" t="s">
        <v>339</v>
      </c>
      <c r="E213" s="232" t="s">
        <v>1</v>
      </c>
      <c r="F213" s="233" t="s">
        <v>420</v>
      </c>
      <c r="G213" s="231"/>
      <c r="H213" s="232" t="s">
        <v>1</v>
      </c>
      <c r="I213" s="234"/>
      <c r="J213" s="231"/>
      <c r="K213" s="231"/>
      <c r="L213" s="235"/>
      <c r="M213" s="236"/>
      <c r="N213" s="237"/>
      <c r="O213" s="237"/>
      <c r="P213" s="237"/>
      <c r="Q213" s="237"/>
      <c r="R213" s="237"/>
      <c r="S213" s="237"/>
      <c r="T213" s="238"/>
      <c r="AT213" s="239" t="s">
        <v>339</v>
      </c>
      <c r="AU213" s="239" t="s">
        <v>86</v>
      </c>
      <c r="AV213" s="15" t="s">
        <v>84</v>
      </c>
      <c r="AW213" s="15" t="s">
        <v>31</v>
      </c>
      <c r="AX213" s="15" t="s">
        <v>77</v>
      </c>
      <c r="AY213" s="239" t="s">
        <v>321</v>
      </c>
    </row>
    <row r="214" spans="2:51" s="13" customFormat="1" ht="22.5">
      <c r="B214" s="207"/>
      <c r="C214" s="208"/>
      <c r="D214" s="209" t="s">
        <v>339</v>
      </c>
      <c r="E214" s="210" t="s">
        <v>1</v>
      </c>
      <c r="F214" s="211" t="s">
        <v>421</v>
      </c>
      <c r="G214" s="208"/>
      <c r="H214" s="212">
        <v>274.33803862499798</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2:51" s="15" customFormat="1" ht="11.25">
      <c r="B215" s="230"/>
      <c r="C215" s="231"/>
      <c r="D215" s="209" t="s">
        <v>339</v>
      </c>
      <c r="E215" s="232" t="s">
        <v>1</v>
      </c>
      <c r="F215" s="233" t="s">
        <v>420</v>
      </c>
      <c r="G215" s="231"/>
      <c r="H215" s="232" t="s">
        <v>1</v>
      </c>
      <c r="I215" s="234"/>
      <c r="J215" s="231"/>
      <c r="K215" s="231"/>
      <c r="L215" s="235"/>
      <c r="M215" s="236"/>
      <c r="N215" s="237"/>
      <c r="O215" s="237"/>
      <c r="P215" s="237"/>
      <c r="Q215" s="237"/>
      <c r="R215" s="237"/>
      <c r="S215" s="237"/>
      <c r="T215" s="238"/>
      <c r="AT215" s="239" t="s">
        <v>339</v>
      </c>
      <c r="AU215" s="239" t="s">
        <v>86</v>
      </c>
      <c r="AV215" s="15" t="s">
        <v>84</v>
      </c>
      <c r="AW215" s="15" t="s">
        <v>31</v>
      </c>
      <c r="AX215" s="15" t="s">
        <v>77</v>
      </c>
      <c r="AY215" s="239" t="s">
        <v>321</v>
      </c>
    </row>
    <row r="216" spans="2:51" s="13" customFormat="1" ht="22.5">
      <c r="B216" s="207"/>
      <c r="C216" s="208"/>
      <c r="D216" s="209" t="s">
        <v>339</v>
      </c>
      <c r="E216" s="210" t="s">
        <v>1</v>
      </c>
      <c r="F216" s="211" t="s">
        <v>422</v>
      </c>
      <c r="G216" s="208"/>
      <c r="H216" s="212">
        <v>298.62933449999701</v>
      </c>
      <c r="I216" s="213"/>
      <c r="J216" s="208"/>
      <c r="K216" s="208"/>
      <c r="L216" s="214"/>
      <c r="M216" s="215"/>
      <c r="N216" s="216"/>
      <c r="O216" s="216"/>
      <c r="P216" s="216"/>
      <c r="Q216" s="216"/>
      <c r="R216" s="216"/>
      <c r="S216" s="216"/>
      <c r="T216" s="217"/>
      <c r="AT216" s="218" t="s">
        <v>339</v>
      </c>
      <c r="AU216" s="218" t="s">
        <v>86</v>
      </c>
      <c r="AV216" s="13" t="s">
        <v>86</v>
      </c>
      <c r="AW216" s="13" t="s">
        <v>31</v>
      </c>
      <c r="AX216" s="13" t="s">
        <v>77</v>
      </c>
      <c r="AY216" s="218" t="s">
        <v>321</v>
      </c>
    </row>
    <row r="217" spans="2:51" s="15" customFormat="1" ht="11.25">
      <c r="B217" s="230"/>
      <c r="C217" s="231"/>
      <c r="D217" s="209" t="s">
        <v>339</v>
      </c>
      <c r="E217" s="232" t="s">
        <v>1</v>
      </c>
      <c r="F217" s="233" t="s">
        <v>394</v>
      </c>
      <c r="G217" s="231"/>
      <c r="H217" s="232" t="s">
        <v>1</v>
      </c>
      <c r="I217" s="234"/>
      <c r="J217" s="231"/>
      <c r="K217" s="231"/>
      <c r="L217" s="235"/>
      <c r="M217" s="236"/>
      <c r="N217" s="237"/>
      <c r="O217" s="237"/>
      <c r="P217" s="237"/>
      <c r="Q217" s="237"/>
      <c r="R217" s="237"/>
      <c r="S217" s="237"/>
      <c r="T217" s="238"/>
      <c r="AT217" s="239" t="s">
        <v>339</v>
      </c>
      <c r="AU217" s="239" t="s">
        <v>86</v>
      </c>
      <c r="AV217" s="15" t="s">
        <v>84</v>
      </c>
      <c r="AW217" s="15" t="s">
        <v>31</v>
      </c>
      <c r="AX217" s="15" t="s">
        <v>77</v>
      </c>
      <c r="AY217" s="239" t="s">
        <v>321</v>
      </c>
    </row>
    <row r="218" spans="2:51" s="13" customFormat="1" ht="11.25">
      <c r="B218" s="207"/>
      <c r="C218" s="208"/>
      <c r="D218" s="209" t="s">
        <v>339</v>
      </c>
      <c r="E218" s="210" t="s">
        <v>1</v>
      </c>
      <c r="F218" s="211" t="s">
        <v>395</v>
      </c>
      <c r="G218" s="208"/>
      <c r="H218" s="212">
        <v>-367.80824310435702</v>
      </c>
      <c r="I218" s="213"/>
      <c r="J218" s="208"/>
      <c r="K218" s="208"/>
      <c r="L218" s="214"/>
      <c r="M218" s="215"/>
      <c r="N218" s="216"/>
      <c r="O218" s="216"/>
      <c r="P218" s="216"/>
      <c r="Q218" s="216"/>
      <c r="R218" s="216"/>
      <c r="S218" s="216"/>
      <c r="T218" s="217"/>
      <c r="AT218" s="218" t="s">
        <v>339</v>
      </c>
      <c r="AU218" s="218" t="s">
        <v>86</v>
      </c>
      <c r="AV218" s="13" t="s">
        <v>86</v>
      </c>
      <c r="AW218" s="13" t="s">
        <v>31</v>
      </c>
      <c r="AX218" s="13" t="s">
        <v>77</v>
      </c>
      <c r="AY218" s="218" t="s">
        <v>321</v>
      </c>
    </row>
    <row r="219" spans="2:51" s="15" customFormat="1" ht="11.25">
      <c r="B219" s="230"/>
      <c r="C219" s="231"/>
      <c r="D219" s="209" t="s">
        <v>339</v>
      </c>
      <c r="E219" s="232" t="s">
        <v>1</v>
      </c>
      <c r="F219" s="233" t="s">
        <v>396</v>
      </c>
      <c r="G219" s="231"/>
      <c r="H219" s="232" t="s">
        <v>1</v>
      </c>
      <c r="I219" s="234"/>
      <c r="J219" s="231"/>
      <c r="K219" s="231"/>
      <c r="L219" s="235"/>
      <c r="M219" s="236"/>
      <c r="N219" s="237"/>
      <c r="O219" s="237"/>
      <c r="P219" s="237"/>
      <c r="Q219" s="237"/>
      <c r="R219" s="237"/>
      <c r="S219" s="237"/>
      <c r="T219" s="238"/>
      <c r="AT219" s="239" t="s">
        <v>339</v>
      </c>
      <c r="AU219" s="239" t="s">
        <v>86</v>
      </c>
      <c r="AV219" s="15" t="s">
        <v>84</v>
      </c>
      <c r="AW219" s="15" t="s">
        <v>31</v>
      </c>
      <c r="AX219" s="15" t="s">
        <v>77</v>
      </c>
      <c r="AY219" s="239" t="s">
        <v>321</v>
      </c>
    </row>
    <row r="220" spans="2:51" s="13" customFormat="1" ht="11.25">
      <c r="B220" s="207"/>
      <c r="C220" s="208"/>
      <c r="D220" s="209" t="s">
        <v>339</v>
      </c>
      <c r="E220" s="210" t="s">
        <v>1</v>
      </c>
      <c r="F220" s="211" t="s">
        <v>397</v>
      </c>
      <c r="G220" s="208"/>
      <c r="H220" s="212">
        <v>-44.1236688196716</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2:51" s="13" customFormat="1" ht="11.25">
      <c r="B221" s="207"/>
      <c r="C221" s="208"/>
      <c r="D221" s="209" t="s">
        <v>339</v>
      </c>
      <c r="E221" s="210" t="s">
        <v>1</v>
      </c>
      <c r="F221" s="211" t="s">
        <v>398</v>
      </c>
      <c r="G221" s="208"/>
      <c r="H221" s="212">
        <v>15.2053084433756</v>
      </c>
      <c r="I221" s="213"/>
      <c r="J221" s="208"/>
      <c r="K221" s="208"/>
      <c r="L221" s="214"/>
      <c r="M221" s="215"/>
      <c r="N221" s="216"/>
      <c r="O221" s="216"/>
      <c r="P221" s="216"/>
      <c r="Q221" s="216"/>
      <c r="R221" s="216"/>
      <c r="S221" s="216"/>
      <c r="T221" s="217"/>
      <c r="AT221" s="218" t="s">
        <v>339</v>
      </c>
      <c r="AU221" s="218" t="s">
        <v>86</v>
      </c>
      <c r="AV221" s="13" t="s">
        <v>86</v>
      </c>
      <c r="AW221" s="13" t="s">
        <v>31</v>
      </c>
      <c r="AX221" s="13" t="s">
        <v>77</v>
      </c>
      <c r="AY221" s="218" t="s">
        <v>321</v>
      </c>
    </row>
    <row r="222" spans="2:51" s="14" customFormat="1" ht="11.25">
      <c r="B222" s="219"/>
      <c r="C222" s="220"/>
      <c r="D222" s="209" t="s">
        <v>339</v>
      </c>
      <c r="E222" s="221" t="s">
        <v>264</v>
      </c>
      <c r="F222" s="222" t="s">
        <v>346</v>
      </c>
      <c r="G222" s="220"/>
      <c r="H222" s="223">
        <v>2366.9969368287102</v>
      </c>
      <c r="I222" s="224"/>
      <c r="J222" s="220"/>
      <c r="K222" s="220"/>
      <c r="L222" s="225"/>
      <c r="M222" s="226"/>
      <c r="N222" s="227"/>
      <c r="O222" s="227"/>
      <c r="P222" s="227"/>
      <c r="Q222" s="227"/>
      <c r="R222" s="227"/>
      <c r="S222" s="227"/>
      <c r="T222" s="228"/>
      <c r="AT222" s="229" t="s">
        <v>339</v>
      </c>
      <c r="AU222" s="229" t="s">
        <v>86</v>
      </c>
      <c r="AV222" s="14" t="s">
        <v>328</v>
      </c>
      <c r="AW222" s="14" t="s">
        <v>31</v>
      </c>
      <c r="AX222" s="14" t="s">
        <v>77</v>
      </c>
      <c r="AY222" s="229" t="s">
        <v>321</v>
      </c>
    </row>
    <row r="223" spans="2:51" s="13" customFormat="1" ht="11.25">
      <c r="B223" s="207"/>
      <c r="C223" s="208"/>
      <c r="D223" s="209" t="s">
        <v>339</v>
      </c>
      <c r="E223" s="210" t="s">
        <v>1</v>
      </c>
      <c r="F223" s="211" t="s">
        <v>423</v>
      </c>
      <c r="G223" s="208"/>
      <c r="H223" s="212">
        <v>1893.5975494629699</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2:51" s="14" customFormat="1" ht="11.25">
      <c r="B224" s="219"/>
      <c r="C224" s="220"/>
      <c r="D224" s="209" t="s">
        <v>339</v>
      </c>
      <c r="E224" s="221" t="s">
        <v>1</v>
      </c>
      <c r="F224" s="222" t="s">
        <v>346</v>
      </c>
      <c r="G224" s="220"/>
      <c r="H224" s="223">
        <v>1893.5975494629699</v>
      </c>
      <c r="I224" s="224"/>
      <c r="J224" s="220"/>
      <c r="K224" s="220"/>
      <c r="L224" s="225"/>
      <c r="M224" s="226"/>
      <c r="N224" s="227"/>
      <c r="O224" s="227"/>
      <c r="P224" s="227"/>
      <c r="Q224" s="227"/>
      <c r="R224" s="227"/>
      <c r="S224" s="227"/>
      <c r="T224" s="228"/>
      <c r="AT224" s="229" t="s">
        <v>339</v>
      </c>
      <c r="AU224" s="229" t="s">
        <v>86</v>
      </c>
      <c r="AV224" s="14" t="s">
        <v>328</v>
      </c>
      <c r="AW224" s="14" t="s">
        <v>31</v>
      </c>
      <c r="AX224" s="14" t="s">
        <v>84</v>
      </c>
      <c r="AY224" s="229" t="s">
        <v>321</v>
      </c>
    </row>
    <row r="225" spans="1:65" s="2" customFormat="1" ht="33" customHeight="1">
      <c r="A225" s="35"/>
      <c r="B225" s="36"/>
      <c r="C225" s="194" t="s">
        <v>424</v>
      </c>
      <c r="D225" s="194" t="s">
        <v>323</v>
      </c>
      <c r="E225" s="195" t="s">
        <v>425</v>
      </c>
      <c r="F225" s="196" t="s">
        <v>426</v>
      </c>
      <c r="G225" s="197" t="s">
        <v>355</v>
      </c>
      <c r="H225" s="198">
        <v>473.399</v>
      </c>
      <c r="I225" s="199"/>
      <c r="J225" s="200">
        <f>ROUND(I225*H225,2)</f>
        <v>0</v>
      </c>
      <c r="K225" s="196" t="s">
        <v>350</v>
      </c>
      <c r="L225" s="40"/>
      <c r="M225" s="201" t="s">
        <v>1</v>
      </c>
      <c r="N225" s="202" t="s">
        <v>42</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328</v>
      </c>
      <c r="AT225" s="205" t="s">
        <v>323</v>
      </c>
      <c r="AU225" s="205" t="s">
        <v>86</v>
      </c>
      <c r="AY225" s="18" t="s">
        <v>321</v>
      </c>
      <c r="BE225" s="206">
        <f>IF(N225="základní",J225,0)</f>
        <v>0</v>
      </c>
      <c r="BF225" s="206">
        <f>IF(N225="snížená",J225,0)</f>
        <v>0</v>
      </c>
      <c r="BG225" s="206">
        <f>IF(N225="zákl. přenesená",J225,0)</f>
        <v>0</v>
      </c>
      <c r="BH225" s="206">
        <f>IF(N225="sníž. přenesená",J225,0)</f>
        <v>0</v>
      </c>
      <c r="BI225" s="206">
        <f>IF(N225="nulová",J225,0)</f>
        <v>0</v>
      </c>
      <c r="BJ225" s="18" t="s">
        <v>84</v>
      </c>
      <c r="BK225" s="206">
        <f>ROUND(I225*H225,2)</f>
        <v>0</v>
      </c>
      <c r="BL225" s="18" t="s">
        <v>328</v>
      </c>
      <c r="BM225" s="205" t="s">
        <v>427</v>
      </c>
    </row>
    <row r="226" spans="1:65" s="13" customFormat="1" ht="11.25">
      <c r="B226" s="207"/>
      <c r="C226" s="208"/>
      <c r="D226" s="209" t="s">
        <v>339</v>
      </c>
      <c r="E226" s="210" t="s">
        <v>1</v>
      </c>
      <c r="F226" s="211" t="s">
        <v>428</v>
      </c>
      <c r="G226" s="208"/>
      <c r="H226" s="212">
        <v>473.39938736574197</v>
      </c>
      <c r="I226" s="213"/>
      <c r="J226" s="208"/>
      <c r="K226" s="208"/>
      <c r="L226" s="214"/>
      <c r="M226" s="215"/>
      <c r="N226" s="216"/>
      <c r="O226" s="216"/>
      <c r="P226" s="216"/>
      <c r="Q226" s="216"/>
      <c r="R226" s="216"/>
      <c r="S226" s="216"/>
      <c r="T226" s="217"/>
      <c r="AT226" s="218" t="s">
        <v>339</v>
      </c>
      <c r="AU226" s="218" t="s">
        <v>86</v>
      </c>
      <c r="AV226" s="13" t="s">
        <v>86</v>
      </c>
      <c r="AW226" s="13" t="s">
        <v>31</v>
      </c>
      <c r="AX226" s="13" t="s">
        <v>84</v>
      </c>
      <c r="AY226" s="218" t="s">
        <v>321</v>
      </c>
    </row>
    <row r="227" spans="1:65" s="2" customFormat="1" ht="44.25" customHeight="1">
      <c r="A227" s="35"/>
      <c r="B227" s="36"/>
      <c r="C227" s="194" t="s">
        <v>429</v>
      </c>
      <c r="D227" s="194" t="s">
        <v>323</v>
      </c>
      <c r="E227" s="195" t="s">
        <v>430</v>
      </c>
      <c r="F227" s="196" t="s">
        <v>431</v>
      </c>
      <c r="G227" s="197" t="s">
        <v>337</v>
      </c>
      <c r="H227" s="198">
        <v>495.02100000000002</v>
      </c>
      <c r="I227" s="199"/>
      <c r="J227" s="200">
        <f>ROUND(I227*H227,2)</f>
        <v>0</v>
      </c>
      <c r="K227" s="196" t="s">
        <v>327</v>
      </c>
      <c r="L227" s="40"/>
      <c r="M227" s="201" t="s">
        <v>1</v>
      </c>
      <c r="N227" s="202" t="s">
        <v>42</v>
      </c>
      <c r="O227" s="72"/>
      <c r="P227" s="203">
        <f>O227*H227</f>
        <v>0</v>
      </c>
      <c r="Q227" s="203">
        <v>1.1850000000000001</v>
      </c>
      <c r="R227" s="203">
        <f>Q227*H227</f>
        <v>586.59988500000009</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432</v>
      </c>
    </row>
    <row r="228" spans="1:65" s="15" customFormat="1" ht="11.25">
      <c r="B228" s="230"/>
      <c r="C228" s="231"/>
      <c r="D228" s="209" t="s">
        <v>339</v>
      </c>
      <c r="E228" s="232" t="s">
        <v>1</v>
      </c>
      <c r="F228" s="233" t="s">
        <v>418</v>
      </c>
      <c r="G228" s="231"/>
      <c r="H228" s="232" t="s">
        <v>1</v>
      </c>
      <c r="I228" s="234"/>
      <c r="J228" s="231"/>
      <c r="K228" s="231"/>
      <c r="L228" s="235"/>
      <c r="M228" s="236"/>
      <c r="N228" s="237"/>
      <c r="O228" s="237"/>
      <c r="P228" s="237"/>
      <c r="Q228" s="237"/>
      <c r="R228" s="237"/>
      <c r="S228" s="237"/>
      <c r="T228" s="238"/>
      <c r="AT228" s="239" t="s">
        <v>339</v>
      </c>
      <c r="AU228" s="239" t="s">
        <v>86</v>
      </c>
      <c r="AV228" s="15" t="s">
        <v>84</v>
      </c>
      <c r="AW228" s="15" t="s">
        <v>31</v>
      </c>
      <c r="AX228" s="15" t="s">
        <v>77</v>
      </c>
      <c r="AY228" s="239" t="s">
        <v>321</v>
      </c>
    </row>
    <row r="229" spans="1:65" s="13" customFormat="1" ht="22.5">
      <c r="B229" s="207"/>
      <c r="C229" s="208"/>
      <c r="D229" s="209" t="s">
        <v>339</v>
      </c>
      <c r="E229" s="210" t="s">
        <v>1</v>
      </c>
      <c r="F229" s="211" t="s">
        <v>433</v>
      </c>
      <c r="G229" s="208"/>
      <c r="H229" s="212">
        <v>348.797924999999</v>
      </c>
      <c r="I229" s="213"/>
      <c r="J229" s="208"/>
      <c r="K229" s="208"/>
      <c r="L229" s="214"/>
      <c r="M229" s="215"/>
      <c r="N229" s="216"/>
      <c r="O229" s="216"/>
      <c r="P229" s="216"/>
      <c r="Q229" s="216"/>
      <c r="R229" s="216"/>
      <c r="S229" s="216"/>
      <c r="T229" s="217"/>
      <c r="AT229" s="218" t="s">
        <v>339</v>
      </c>
      <c r="AU229" s="218" t="s">
        <v>86</v>
      </c>
      <c r="AV229" s="13" t="s">
        <v>86</v>
      </c>
      <c r="AW229" s="13" t="s">
        <v>31</v>
      </c>
      <c r="AX229" s="13" t="s">
        <v>77</v>
      </c>
      <c r="AY229" s="218" t="s">
        <v>321</v>
      </c>
    </row>
    <row r="230" spans="1:65" s="15" customFormat="1" ht="11.25">
      <c r="B230" s="230"/>
      <c r="C230" s="231"/>
      <c r="D230" s="209" t="s">
        <v>339</v>
      </c>
      <c r="E230" s="232" t="s">
        <v>1</v>
      </c>
      <c r="F230" s="233" t="s">
        <v>420</v>
      </c>
      <c r="G230" s="231"/>
      <c r="H230" s="232" t="s">
        <v>1</v>
      </c>
      <c r="I230" s="234"/>
      <c r="J230" s="231"/>
      <c r="K230" s="231"/>
      <c r="L230" s="235"/>
      <c r="M230" s="236"/>
      <c r="N230" s="237"/>
      <c r="O230" s="237"/>
      <c r="P230" s="237"/>
      <c r="Q230" s="237"/>
      <c r="R230" s="237"/>
      <c r="S230" s="237"/>
      <c r="T230" s="238"/>
      <c r="AT230" s="239" t="s">
        <v>339</v>
      </c>
      <c r="AU230" s="239" t="s">
        <v>86</v>
      </c>
      <c r="AV230" s="15" t="s">
        <v>84</v>
      </c>
      <c r="AW230" s="15" t="s">
        <v>31</v>
      </c>
      <c r="AX230" s="15" t="s">
        <v>77</v>
      </c>
      <c r="AY230" s="239" t="s">
        <v>321</v>
      </c>
    </row>
    <row r="231" spans="1:65" s="13" customFormat="1" ht="11.25">
      <c r="B231" s="207"/>
      <c r="C231" s="208"/>
      <c r="D231" s="209" t="s">
        <v>339</v>
      </c>
      <c r="E231" s="210" t="s">
        <v>1</v>
      </c>
      <c r="F231" s="211" t="s">
        <v>434</v>
      </c>
      <c r="G231" s="208"/>
      <c r="H231" s="212">
        <v>71.560999999999694</v>
      </c>
      <c r="I231" s="213"/>
      <c r="J231" s="208"/>
      <c r="K231" s="208"/>
      <c r="L231" s="214"/>
      <c r="M231" s="215"/>
      <c r="N231" s="216"/>
      <c r="O231" s="216"/>
      <c r="P231" s="216"/>
      <c r="Q231" s="216"/>
      <c r="R231" s="216"/>
      <c r="S231" s="216"/>
      <c r="T231" s="217"/>
      <c r="AT231" s="218" t="s">
        <v>339</v>
      </c>
      <c r="AU231" s="218" t="s">
        <v>86</v>
      </c>
      <c r="AV231" s="13" t="s">
        <v>86</v>
      </c>
      <c r="AW231" s="13" t="s">
        <v>31</v>
      </c>
      <c r="AX231" s="13" t="s">
        <v>77</v>
      </c>
      <c r="AY231" s="218" t="s">
        <v>321</v>
      </c>
    </row>
    <row r="232" spans="1:65" s="15" customFormat="1" ht="11.25">
      <c r="B232" s="230"/>
      <c r="C232" s="231"/>
      <c r="D232" s="209" t="s">
        <v>339</v>
      </c>
      <c r="E232" s="232" t="s">
        <v>1</v>
      </c>
      <c r="F232" s="233" t="s">
        <v>420</v>
      </c>
      <c r="G232" s="231"/>
      <c r="H232" s="232" t="s">
        <v>1</v>
      </c>
      <c r="I232" s="234"/>
      <c r="J232" s="231"/>
      <c r="K232" s="231"/>
      <c r="L232" s="235"/>
      <c r="M232" s="236"/>
      <c r="N232" s="237"/>
      <c r="O232" s="237"/>
      <c r="P232" s="237"/>
      <c r="Q232" s="237"/>
      <c r="R232" s="237"/>
      <c r="S232" s="237"/>
      <c r="T232" s="238"/>
      <c r="AT232" s="239" t="s">
        <v>339</v>
      </c>
      <c r="AU232" s="239" t="s">
        <v>86</v>
      </c>
      <c r="AV232" s="15" t="s">
        <v>84</v>
      </c>
      <c r="AW232" s="15" t="s">
        <v>31</v>
      </c>
      <c r="AX232" s="15" t="s">
        <v>77</v>
      </c>
      <c r="AY232" s="239" t="s">
        <v>321</v>
      </c>
    </row>
    <row r="233" spans="1:65" s="13" customFormat="1" ht="11.25">
      <c r="B233" s="207"/>
      <c r="C233" s="208"/>
      <c r="D233" s="209" t="s">
        <v>339</v>
      </c>
      <c r="E233" s="210" t="s">
        <v>1</v>
      </c>
      <c r="F233" s="211" t="s">
        <v>435</v>
      </c>
      <c r="G233" s="208"/>
      <c r="H233" s="212">
        <v>74.661999999999594</v>
      </c>
      <c r="I233" s="213"/>
      <c r="J233" s="208"/>
      <c r="K233" s="208"/>
      <c r="L233" s="214"/>
      <c r="M233" s="215"/>
      <c r="N233" s="216"/>
      <c r="O233" s="216"/>
      <c r="P233" s="216"/>
      <c r="Q233" s="216"/>
      <c r="R233" s="216"/>
      <c r="S233" s="216"/>
      <c r="T233" s="217"/>
      <c r="AT233" s="218" t="s">
        <v>339</v>
      </c>
      <c r="AU233" s="218" t="s">
        <v>86</v>
      </c>
      <c r="AV233" s="13" t="s">
        <v>86</v>
      </c>
      <c r="AW233" s="13" t="s">
        <v>31</v>
      </c>
      <c r="AX233" s="13" t="s">
        <v>77</v>
      </c>
      <c r="AY233" s="218" t="s">
        <v>321</v>
      </c>
    </row>
    <row r="234" spans="1:65" s="14" customFormat="1" ht="11.25">
      <c r="B234" s="219"/>
      <c r="C234" s="220"/>
      <c r="D234" s="209" t="s">
        <v>339</v>
      </c>
      <c r="E234" s="221" t="s">
        <v>1</v>
      </c>
      <c r="F234" s="222" t="s">
        <v>346</v>
      </c>
      <c r="G234" s="220"/>
      <c r="H234" s="223">
        <v>495.02092499999901</v>
      </c>
      <c r="I234" s="224"/>
      <c r="J234" s="220"/>
      <c r="K234" s="220"/>
      <c r="L234" s="225"/>
      <c r="M234" s="226"/>
      <c r="N234" s="227"/>
      <c r="O234" s="227"/>
      <c r="P234" s="227"/>
      <c r="Q234" s="227"/>
      <c r="R234" s="227"/>
      <c r="S234" s="227"/>
      <c r="T234" s="228"/>
      <c r="AT234" s="229" t="s">
        <v>339</v>
      </c>
      <c r="AU234" s="229" t="s">
        <v>86</v>
      </c>
      <c r="AV234" s="14" t="s">
        <v>328</v>
      </c>
      <c r="AW234" s="14" t="s">
        <v>31</v>
      </c>
      <c r="AX234" s="14" t="s">
        <v>84</v>
      </c>
      <c r="AY234" s="229" t="s">
        <v>321</v>
      </c>
    </row>
    <row r="235" spans="1:65" s="2" customFormat="1" ht="33" customHeight="1">
      <c r="A235" s="35"/>
      <c r="B235" s="36"/>
      <c r="C235" s="194" t="s">
        <v>436</v>
      </c>
      <c r="D235" s="194" t="s">
        <v>323</v>
      </c>
      <c r="E235" s="195" t="s">
        <v>437</v>
      </c>
      <c r="F235" s="196" t="s">
        <v>438</v>
      </c>
      <c r="G235" s="197" t="s">
        <v>355</v>
      </c>
      <c r="H235" s="198">
        <v>657.84699999999998</v>
      </c>
      <c r="I235" s="199"/>
      <c r="J235" s="200">
        <f>ROUND(I235*H235,2)</f>
        <v>0</v>
      </c>
      <c r="K235" s="196" t="s">
        <v>350</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439</v>
      </c>
    </row>
    <row r="236" spans="1:65" s="15" customFormat="1" ht="11.25">
      <c r="B236" s="230"/>
      <c r="C236" s="231"/>
      <c r="D236" s="209" t="s">
        <v>339</v>
      </c>
      <c r="E236" s="232" t="s">
        <v>1</v>
      </c>
      <c r="F236" s="233" t="s">
        <v>440</v>
      </c>
      <c r="G236" s="231"/>
      <c r="H236" s="232" t="s">
        <v>1</v>
      </c>
      <c r="I236" s="234"/>
      <c r="J236" s="231"/>
      <c r="K236" s="231"/>
      <c r="L236" s="235"/>
      <c r="M236" s="236"/>
      <c r="N236" s="237"/>
      <c r="O236" s="237"/>
      <c r="P236" s="237"/>
      <c r="Q236" s="237"/>
      <c r="R236" s="237"/>
      <c r="S236" s="237"/>
      <c r="T236" s="238"/>
      <c r="AT236" s="239" t="s">
        <v>339</v>
      </c>
      <c r="AU236" s="239" t="s">
        <v>86</v>
      </c>
      <c r="AV236" s="15" t="s">
        <v>84</v>
      </c>
      <c r="AW236" s="15" t="s">
        <v>31</v>
      </c>
      <c r="AX236" s="15" t="s">
        <v>77</v>
      </c>
      <c r="AY236" s="239" t="s">
        <v>321</v>
      </c>
    </row>
    <row r="237" spans="1:65" s="15" customFormat="1" ht="11.25">
      <c r="B237" s="230"/>
      <c r="C237" s="231"/>
      <c r="D237" s="209" t="s">
        <v>339</v>
      </c>
      <c r="E237" s="232" t="s">
        <v>1</v>
      </c>
      <c r="F237" s="233" t="s">
        <v>441</v>
      </c>
      <c r="G237" s="231"/>
      <c r="H237" s="232" t="s">
        <v>1</v>
      </c>
      <c r="I237" s="234"/>
      <c r="J237" s="231"/>
      <c r="K237" s="231"/>
      <c r="L237" s="235"/>
      <c r="M237" s="236"/>
      <c r="N237" s="237"/>
      <c r="O237" s="237"/>
      <c r="P237" s="237"/>
      <c r="Q237" s="237"/>
      <c r="R237" s="237"/>
      <c r="S237" s="237"/>
      <c r="T237" s="238"/>
      <c r="AT237" s="239" t="s">
        <v>339</v>
      </c>
      <c r="AU237" s="239" t="s">
        <v>86</v>
      </c>
      <c r="AV237" s="15" t="s">
        <v>84</v>
      </c>
      <c r="AW237" s="15" t="s">
        <v>31</v>
      </c>
      <c r="AX237" s="15" t="s">
        <v>77</v>
      </c>
      <c r="AY237" s="239" t="s">
        <v>321</v>
      </c>
    </row>
    <row r="238" spans="1:65" s="13" customFormat="1" ht="11.25">
      <c r="B238" s="207"/>
      <c r="C238" s="208"/>
      <c r="D238" s="209" t="s">
        <v>339</v>
      </c>
      <c r="E238" s="210" t="s">
        <v>1</v>
      </c>
      <c r="F238" s="211" t="s">
        <v>442</v>
      </c>
      <c r="G238" s="208"/>
      <c r="H238" s="212">
        <v>657.84743370530703</v>
      </c>
      <c r="I238" s="213"/>
      <c r="J238" s="208"/>
      <c r="K238" s="208"/>
      <c r="L238" s="214"/>
      <c r="M238" s="215"/>
      <c r="N238" s="216"/>
      <c r="O238" s="216"/>
      <c r="P238" s="216"/>
      <c r="Q238" s="216"/>
      <c r="R238" s="216"/>
      <c r="S238" s="216"/>
      <c r="T238" s="217"/>
      <c r="AT238" s="218" t="s">
        <v>339</v>
      </c>
      <c r="AU238" s="218" t="s">
        <v>86</v>
      </c>
      <c r="AV238" s="13" t="s">
        <v>86</v>
      </c>
      <c r="AW238" s="13" t="s">
        <v>31</v>
      </c>
      <c r="AX238" s="13" t="s">
        <v>84</v>
      </c>
      <c r="AY238" s="218" t="s">
        <v>321</v>
      </c>
    </row>
    <row r="239" spans="1:65" s="2" customFormat="1" ht="33" customHeight="1">
      <c r="A239" s="35"/>
      <c r="B239" s="36"/>
      <c r="C239" s="194" t="s">
        <v>443</v>
      </c>
      <c r="D239" s="194" t="s">
        <v>323</v>
      </c>
      <c r="E239" s="195" t="s">
        <v>444</v>
      </c>
      <c r="F239" s="196" t="s">
        <v>445</v>
      </c>
      <c r="G239" s="197" t="s">
        <v>355</v>
      </c>
      <c r="H239" s="198">
        <v>281.935</v>
      </c>
      <c r="I239" s="199"/>
      <c r="J239" s="200">
        <f>ROUND(I239*H239,2)</f>
        <v>0</v>
      </c>
      <c r="K239" s="196" t="s">
        <v>350</v>
      </c>
      <c r="L239" s="40"/>
      <c r="M239" s="201" t="s">
        <v>1</v>
      </c>
      <c r="N239" s="202" t="s">
        <v>42</v>
      </c>
      <c r="O239" s="72"/>
      <c r="P239" s="203">
        <f>O239*H239</f>
        <v>0</v>
      </c>
      <c r="Q239" s="203">
        <v>0</v>
      </c>
      <c r="R239" s="203">
        <f>Q239*H239</f>
        <v>0</v>
      </c>
      <c r="S239" s="203">
        <v>0</v>
      </c>
      <c r="T239" s="204">
        <f>S239*H239</f>
        <v>0</v>
      </c>
      <c r="U239" s="35"/>
      <c r="V239" s="35"/>
      <c r="W239" s="35"/>
      <c r="X239" s="35"/>
      <c r="Y239" s="35"/>
      <c r="Z239" s="35"/>
      <c r="AA239" s="35"/>
      <c r="AB239" s="35"/>
      <c r="AC239" s="35"/>
      <c r="AD239" s="35"/>
      <c r="AE239" s="35"/>
      <c r="AR239" s="205" t="s">
        <v>328</v>
      </c>
      <c r="AT239" s="205" t="s">
        <v>323</v>
      </c>
      <c r="AU239" s="205" t="s">
        <v>86</v>
      </c>
      <c r="AY239" s="18" t="s">
        <v>321</v>
      </c>
      <c r="BE239" s="206">
        <f>IF(N239="základní",J239,0)</f>
        <v>0</v>
      </c>
      <c r="BF239" s="206">
        <f>IF(N239="snížená",J239,0)</f>
        <v>0</v>
      </c>
      <c r="BG239" s="206">
        <f>IF(N239="zákl. přenesená",J239,0)</f>
        <v>0</v>
      </c>
      <c r="BH239" s="206">
        <f>IF(N239="sníž. přenesená",J239,0)</f>
        <v>0</v>
      </c>
      <c r="BI239" s="206">
        <f>IF(N239="nulová",J239,0)</f>
        <v>0</v>
      </c>
      <c r="BJ239" s="18" t="s">
        <v>84</v>
      </c>
      <c r="BK239" s="206">
        <f>ROUND(I239*H239,2)</f>
        <v>0</v>
      </c>
      <c r="BL239" s="18" t="s">
        <v>328</v>
      </c>
      <c r="BM239" s="205" t="s">
        <v>446</v>
      </c>
    </row>
    <row r="240" spans="1:65" s="15" customFormat="1" ht="11.25">
      <c r="B240" s="230"/>
      <c r="C240" s="231"/>
      <c r="D240" s="209" t="s">
        <v>339</v>
      </c>
      <c r="E240" s="232" t="s">
        <v>1</v>
      </c>
      <c r="F240" s="233" t="s">
        <v>440</v>
      </c>
      <c r="G240" s="231"/>
      <c r="H240" s="232" t="s">
        <v>1</v>
      </c>
      <c r="I240" s="234"/>
      <c r="J240" s="231"/>
      <c r="K240" s="231"/>
      <c r="L240" s="235"/>
      <c r="M240" s="236"/>
      <c r="N240" s="237"/>
      <c r="O240" s="237"/>
      <c r="P240" s="237"/>
      <c r="Q240" s="237"/>
      <c r="R240" s="237"/>
      <c r="S240" s="237"/>
      <c r="T240" s="238"/>
      <c r="AT240" s="239" t="s">
        <v>339</v>
      </c>
      <c r="AU240" s="239" t="s">
        <v>86</v>
      </c>
      <c r="AV240" s="15" t="s">
        <v>84</v>
      </c>
      <c r="AW240" s="15" t="s">
        <v>31</v>
      </c>
      <c r="AX240" s="15" t="s">
        <v>77</v>
      </c>
      <c r="AY240" s="239" t="s">
        <v>321</v>
      </c>
    </row>
    <row r="241" spans="1:65" s="15" customFormat="1" ht="11.25">
      <c r="B241" s="230"/>
      <c r="C241" s="231"/>
      <c r="D241" s="209" t="s">
        <v>339</v>
      </c>
      <c r="E241" s="232" t="s">
        <v>1</v>
      </c>
      <c r="F241" s="233" t="s">
        <v>441</v>
      </c>
      <c r="G241" s="231"/>
      <c r="H241" s="232" t="s">
        <v>1</v>
      </c>
      <c r="I241" s="234"/>
      <c r="J241" s="231"/>
      <c r="K241" s="231"/>
      <c r="L241" s="235"/>
      <c r="M241" s="236"/>
      <c r="N241" s="237"/>
      <c r="O241" s="237"/>
      <c r="P241" s="237"/>
      <c r="Q241" s="237"/>
      <c r="R241" s="237"/>
      <c r="S241" s="237"/>
      <c r="T241" s="238"/>
      <c r="AT241" s="239" t="s">
        <v>339</v>
      </c>
      <c r="AU241" s="239" t="s">
        <v>86</v>
      </c>
      <c r="AV241" s="15" t="s">
        <v>84</v>
      </c>
      <c r="AW241" s="15" t="s">
        <v>31</v>
      </c>
      <c r="AX241" s="15" t="s">
        <v>77</v>
      </c>
      <c r="AY241" s="239" t="s">
        <v>321</v>
      </c>
    </row>
    <row r="242" spans="1:65" s="13" customFormat="1" ht="11.25">
      <c r="B242" s="207"/>
      <c r="C242" s="208"/>
      <c r="D242" s="209" t="s">
        <v>339</v>
      </c>
      <c r="E242" s="210" t="s">
        <v>1</v>
      </c>
      <c r="F242" s="211" t="s">
        <v>447</v>
      </c>
      <c r="G242" s="208"/>
      <c r="H242" s="212">
        <v>281.93461444513099</v>
      </c>
      <c r="I242" s="213"/>
      <c r="J242" s="208"/>
      <c r="K242" s="208"/>
      <c r="L242" s="214"/>
      <c r="M242" s="215"/>
      <c r="N242" s="216"/>
      <c r="O242" s="216"/>
      <c r="P242" s="216"/>
      <c r="Q242" s="216"/>
      <c r="R242" s="216"/>
      <c r="S242" s="216"/>
      <c r="T242" s="217"/>
      <c r="AT242" s="218" t="s">
        <v>339</v>
      </c>
      <c r="AU242" s="218" t="s">
        <v>86</v>
      </c>
      <c r="AV242" s="13" t="s">
        <v>86</v>
      </c>
      <c r="AW242" s="13" t="s">
        <v>31</v>
      </c>
      <c r="AX242" s="13" t="s">
        <v>84</v>
      </c>
      <c r="AY242" s="218" t="s">
        <v>321</v>
      </c>
    </row>
    <row r="243" spans="1:65" s="2" customFormat="1" ht="37.9" customHeight="1">
      <c r="A243" s="35"/>
      <c r="B243" s="36"/>
      <c r="C243" s="194" t="s">
        <v>8</v>
      </c>
      <c r="D243" s="194" t="s">
        <v>323</v>
      </c>
      <c r="E243" s="195" t="s">
        <v>448</v>
      </c>
      <c r="F243" s="196" t="s">
        <v>449</v>
      </c>
      <c r="G243" s="197" t="s">
        <v>355</v>
      </c>
      <c r="H243" s="198">
        <v>18.486000000000001</v>
      </c>
      <c r="I243" s="199"/>
      <c r="J243" s="200">
        <f>ROUND(I243*H243,2)</f>
        <v>0</v>
      </c>
      <c r="K243" s="196" t="s">
        <v>350</v>
      </c>
      <c r="L243" s="40"/>
      <c r="M243" s="201" t="s">
        <v>1</v>
      </c>
      <c r="N243" s="202" t="s">
        <v>42</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328</v>
      </c>
      <c r="AT243" s="205" t="s">
        <v>323</v>
      </c>
      <c r="AU243" s="205" t="s">
        <v>86</v>
      </c>
      <c r="AY243" s="18" t="s">
        <v>321</v>
      </c>
      <c r="BE243" s="206">
        <f>IF(N243="základní",J243,0)</f>
        <v>0</v>
      </c>
      <c r="BF243" s="206">
        <f>IF(N243="snížená",J243,0)</f>
        <v>0</v>
      </c>
      <c r="BG243" s="206">
        <f>IF(N243="zákl. přenesená",J243,0)</f>
        <v>0</v>
      </c>
      <c r="BH243" s="206">
        <f>IF(N243="sníž. přenesená",J243,0)</f>
        <v>0</v>
      </c>
      <c r="BI243" s="206">
        <f>IF(N243="nulová",J243,0)</f>
        <v>0</v>
      </c>
      <c r="BJ243" s="18" t="s">
        <v>84</v>
      </c>
      <c r="BK243" s="206">
        <f>ROUND(I243*H243,2)</f>
        <v>0</v>
      </c>
      <c r="BL243" s="18" t="s">
        <v>328</v>
      </c>
      <c r="BM243" s="205" t="s">
        <v>450</v>
      </c>
    </row>
    <row r="244" spans="1:65" s="15" customFormat="1" ht="11.25">
      <c r="B244" s="230"/>
      <c r="C244" s="231"/>
      <c r="D244" s="209" t="s">
        <v>339</v>
      </c>
      <c r="E244" s="232" t="s">
        <v>1</v>
      </c>
      <c r="F244" s="233" t="s">
        <v>451</v>
      </c>
      <c r="G244" s="231"/>
      <c r="H244" s="232" t="s">
        <v>1</v>
      </c>
      <c r="I244" s="234"/>
      <c r="J244" s="231"/>
      <c r="K244" s="231"/>
      <c r="L244" s="235"/>
      <c r="M244" s="236"/>
      <c r="N244" s="237"/>
      <c r="O244" s="237"/>
      <c r="P244" s="237"/>
      <c r="Q244" s="237"/>
      <c r="R244" s="237"/>
      <c r="S244" s="237"/>
      <c r="T244" s="238"/>
      <c r="AT244" s="239" t="s">
        <v>339</v>
      </c>
      <c r="AU244" s="239" t="s">
        <v>86</v>
      </c>
      <c r="AV244" s="15" t="s">
        <v>84</v>
      </c>
      <c r="AW244" s="15" t="s">
        <v>31</v>
      </c>
      <c r="AX244" s="15" t="s">
        <v>77</v>
      </c>
      <c r="AY244" s="239" t="s">
        <v>321</v>
      </c>
    </row>
    <row r="245" spans="1:65" s="13" customFormat="1" ht="11.25">
      <c r="B245" s="207"/>
      <c r="C245" s="208"/>
      <c r="D245" s="209" t="s">
        <v>339</v>
      </c>
      <c r="E245" s="210" t="s">
        <v>1</v>
      </c>
      <c r="F245" s="211" t="s">
        <v>452</v>
      </c>
      <c r="G245" s="208"/>
      <c r="H245" s="212">
        <v>18.486000000000001</v>
      </c>
      <c r="I245" s="213"/>
      <c r="J245" s="208"/>
      <c r="K245" s="208"/>
      <c r="L245" s="214"/>
      <c r="M245" s="215"/>
      <c r="N245" s="216"/>
      <c r="O245" s="216"/>
      <c r="P245" s="216"/>
      <c r="Q245" s="216"/>
      <c r="R245" s="216"/>
      <c r="S245" s="216"/>
      <c r="T245" s="217"/>
      <c r="AT245" s="218" t="s">
        <v>339</v>
      </c>
      <c r="AU245" s="218" t="s">
        <v>86</v>
      </c>
      <c r="AV245" s="13" t="s">
        <v>86</v>
      </c>
      <c r="AW245" s="13" t="s">
        <v>31</v>
      </c>
      <c r="AX245" s="13" t="s">
        <v>77</v>
      </c>
      <c r="AY245" s="218" t="s">
        <v>321</v>
      </c>
    </row>
    <row r="246" spans="1:65" s="14" customFormat="1" ht="11.25">
      <c r="B246" s="219"/>
      <c r="C246" s="220"/>
      <c r="D246" s="209" t="s">
        <v>339</v>
      </c>
      <c r="E246" s="221" t="s">
        <v>266</v>
      </c>
      <c r="F246" s="222" t="s">
        <v>346</v>
      </c>
      <c r="G246" s="220"/>
      <c r="H246" s="223">
        <v>18.486000000000001</v>
      </c>
      <c r="I246" s="224"/>
      <c r="J246" s="220"/>
      <c r="K246" s="220"/>
      <c r="L246" s="225"/>
      <c r="M246" s="226"/>
      <c r="N246" s="227"/>
      <c r="O246" s="227"/>
      <c r="P246" s="227"/>
      <c r="Q246" s="227"/>
      <c r="R246" s="227"/>
      <c r="S246" s="227"/>
      <c r="T246" s="228"/>
      <c r="AT246" s="229" t="s">
        <v>339</v>
      </c>
      <c r="AU246" s="229" t="s">
        <v>86</v>
      </c>
      <c r="AV246" s="14" t="s">
        <v>328</v>
      </c>
      <c r="AW246" s="14" t="s">
        <v>31</v>
      </c>
      <c r="AX246" s="14" t="s">
        <v>84</v>
      </c>
      <c r="AY246" s="229" t="s">
        <v>321</v>
      </c>
    </row>
    <row r="247" spans="1:65" s="2" customFormat="1" ht="33" customHeight="1">
      <c r="A247" s="35"/>
      <c r="B247" s="36"/>
      <c r="C247" s="194" t="s">
        <v>453</v>
      </c>
      <c r="D247" s="194" t="s">
        <v>323</v>
      </c>
      <c r="E247" s="195" t="s">
        <v>454</v>
      </c>
      <c r="F247" s="196" t="s">
        <v>455</v>
      </c>
      <c r="G247" s="197" t="s">
        <v>355</v>
      </c>
      <c r="H247" s="198">
        <v>3.8039999999999998</v>
      </c>
      <c r="I247" s="199"/>
      <c r="J247" s="200">
        <f>ROUND(I247*H247,2)</f>
        <v>0</v>
      </c>
      <c r="K247" s="196" t="s">
        <v>350</v>
      </c>
      <c r="L247" s="40"/>
      <c r="M247" s="201" t="s">
        <v>1</v>
      </c>
      <c r="N247" s="202" t="s">
        <v>42</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328</v>
      </c>
      <c r="AT247" s="205" t="s">
        <v>323</v>
      </c>
      <c r="AU247" s="205" t="s">
        <v>86</v>
      </c>
      <c r="AY247" s="18" t="s">
        <v>321</v>
      </c>
      <c r="BE247" s="206">
        <f>IF(N247="základní",J247,0)</f>
        <v>0</v>
      </c>
      <c r="BF247" s="206">
        <f>IF(N247="snížená",J247,0)</f>
        <v>0</v>
      </c>
      <c r="BG247" s="206">
        <f>IF(N247="zákl. přenesená",J247,0)</f>
        <v>0</v>
      </c>
      <c r="BH247" s="206">
        <f>IF(N247="sníž. přenesená",J247,0)</f>
        <v>0</v>
      </c>
      <c r="BI247" s="206">
        <f>IF(N247="nulová",J247,0)</f>
        <v>0</v>
      </c>
      <c r="BJ247" s="18" t="s">
        <v>84</v>
      </c>
      <c r="BK247" s="206">
        <f>ROUND(I247*H247,2)</f>
        <v>0</v>
      </c>
      <c r="BL247" s="18" t="s">
        <v>328</v>
      </c>
      <c r="BM247" s="205" t="s">
        <v>456</v>
      </c>
    </row>
    <row r="248" spans="1:65" s="15" customFormat="1" ht="11.25">
      <c r="B248" s="230"/>
      <c r="C248" s="231"/>
      <c r="D248" s="209" t="s">
        <v>339</v>
      </c>
      <c r="E248" s="232" t="s">
        <v>1</v>
      </c>
      <c r="F248" s="233" t="s">
        <v>457</v>
      </c>
      <c r="G248" s="231"/>
      <c r="H248" s="232" t="s">
        <v>1</v>
      </c>
      <c r="I248" s="234"/>
      <c r="J248" s="231"/>
      <c r="K248" s="231"/>
      <c r="L248" s="235"/>
      <c r="M248" s="236"/>
      <c r="N248" s="237"/>
      <c r="O248" s="237"/>
      <c r="P248" s="237"/>
      <c r="Q248" s="237"/>
      <c r="R248" s="237"/>
      <c r="S248" s="237"/>
      <c r="T248" s="238"/>
      <c r="AT248" s="239" t="s">
        <v>339</v>
      </c>
      <c r="AU248" s="239" t="s">
        <v>86</v>
      </c>
      <c r="AV248" s="15" t="s">
        <v>84</v>
      </c>
      <c r="AW248" s="15" t="s">
        <v>31</v>
      </c>
      <c r="AX248" s="15" t="s">
        <v>77</v>
      </c>
      <c r="AY248" s="239" t="s">
        <v>321</v>
      </c>
    </row>
    <row r="249" spans="1:65" s="13" customFormat="1" ht="11.25">
      <c r="B249" s="207"/>
      <c r="C249" s="208"/>
      <c r="D249" s="209" t="s">
        <v>339</v>
      </c>
      <c r="E249" s="210" t="s">
        <v>1</v>
      </c>
      <c r="F249" s="211" t="s">
        <v>458</v>
      </c>
      <c r="G249" s="208"/>
      <c r="H249" s="212">
        <v>3.80378148010452</v>
      </c>
      <c r="I249" s="213"/>
      <c r="J249" s="208"/>
      <c r="K249" s="208"/>
      <c r="L249" s="214"/>
      <c r="M249" s="215"/>
      <c r="N249" s="216"/>
      <c r="O249" s="216"/>
      <c r="P249" s="216"/>
      <c r="Q249" s="216"/>
      <c r="R249" s="216"/>
      <c r="S249" s="216"/>
      <c r="T249" s="217"/>
      <c r="AT249" s="218" t="s">
        <v>339</v>
      </c>
      <c r="AU249" s="218" t="s">
        <v>86</v>
      </c>
      <c r="AV249" s="13" t="s">
        <v>86</v>
      </c>
      <c r="AW249" s="13" t="s">
        <v>31</v>
      </c>
      <c r="AX249" s="13" t="s">
        <v>77</v>
      </c>
      <c r="AY249" s="218" t="s">
        <v>321</v>
      </c>
    </row>
    <row r="250" spans="1:65" s="14" customFormat="1" ht="11.25">
      <c r="B250" s="219"/>
      <c r="C250" s="220"/>
      <c r="D250" s="209" t="s">
        <v>339</v>
      </c>
      <c r="E250" s="221" t="s">
        <v>270</v>
      </c>
      <c r="F250" s="222" t="s">
        <v>346</v>
      </c>
      <c r="G250" s="220"/>
      <c r="H250" s="223">
        <v>3.80378148010452</v>
      </c>
      <c r="I250" s="224"/>
      <c r="J250" s="220"/>
      <c r="K250" s="220"/>
      <c r="L250" s="225"/>
      <c r="M250" s="226"/>
      <c r="N250" s="227"/>
      <c r="O250" s="227"/>
      <c r="P250" s="227"/>
      <c r="Q250" s="227"/>
      <c r="R250" s="227"/>
      <c r="S250" s="227"/>
      <c r="T250" s="228"/>
      <c r="AT250" s="229" t="s">
        <v>339</v>
      </c>
      <c r="AU250" s="229" t="s">
        <v>86</v>
      </c>
      <c r="AV250" s="14" t="s">
        <v>328</v>
      </c>
      <c r="AW250" s="14" t="s">
        <v>31</v>
      </c>
      <c r="AX250" s="14" t="s">
        <v>84</v>
      </c>
      <c r="AY250" s="229" t="s">
        <v>321</v>
      </c>
    </row>
    <row r="251" spans="1:65" s="2" customFormat="1" ht="33" customHeight="1">
      <c r="A251" s="35"/>
      <c r="B251" s="36"/>
      <c r="C251" s="194" t="s">
        <v>459</v>
      </c>
      <c r="D251" s="194" t="s">
        <v>323</v>
      </c>
      <c r="E251" s="195" t="s">
        <v>460</v>
      </c>
      <c r="F251" s="196" t="s">
        <v>461</v>
      </c>
      <c r="G251" s="197" t="s">
        <v>355</v>
      </c>
      <c r="H251" s="198">
        <v>17.010000000000002</v>
      </c>
      <c r="I251" s="199"/>
      <c r="J251" s="200">
        <f>ROUND(I251*H251,2)</f>
        <v>0</v>
      </c>
      <c r="K251" s="196" t="s">
        <v>350</v>
      </c>
      <c r="L251" s="40"/>
      <c r="M251" s="201" t="s">
        <v>1</v>
      </c>
      <c r="N251" s="202" t="s">
        <v>42</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328</v>
      </c>
      <c r="AT251" s="205" t="s">
        <v>323</v>
      </c>
      <c r="AU251" s="205" t="s">
        <v>86</v>
      </c>
      <c r="AY251" s="18" t="s">
        <v>321</v>
      </c>
      <c r="BE251" s="206">
        <f>IF(N251="základní",J251,0)</f>
        <v>0</v>
      </c>
      <c r="BF251" s="206">
        <f>IF(N251="snížená",J251,0)</f>
        <v>0</v>
      </c>
      <c r="BG251" s="206">
        <f>IF(N251="zákl. přenesená",J251,0)</f>
        <v>0</v>
      </c>
      <c r="BH251" s="206">
        <f>IF(N251="sníž. přenesená",J251,0)</f>
        <v>0</v>
      </c>
      <c r="BI251" s="206">
        <f>IF(N251="nulová",J251,0)</f>
        <v>0</v>
      </c>
      <c r="BJ251" s="18" t="s">
        <v>84</v>
      </c>
      <c r="BK251" s="206">
        <f>ROUND(I251*H251,2)</f>
        <v>0</v>
      </c>
      <c r="BL251" s="18" t="s">
        <v>328</v>
      </c>
      <c r="BM251" s="205" t="s">
        <v>462</v>
      </c>
    </row>
    <row r="252" spans="1:65" s="15" customFormat="1" ht="11.25">
      <c r="B252" s="230"/>
      <c r="C252" s="231"/>
      <c r="D252" s="209" t="s">
        <v>339</v>
      </c>
      <c r="E252" s="232" t="s">
        <v>1</v>
      </c>
      <c r="F252" s="233" t="s">
        <v>463</v>
      </c>
      <c r="G252" s="231"/>
      <c r="H252" s="232" t="s">
        <v>1</v>
      </c>
      <c r="I252" s="234"/>
      <c r="J252" s="231"/>
      <c r="K252" s="231"/>
      <c r="L252" s="235"/>
      <c r="M252" s="236"/>
      <c r="N252" s="237"/>
      <c r="O252" s="237"/>
      <c r="P252" s="237"/>
      <c r="Q252" s="237"/>
      <c r="R252" s="237"/>
      <c r="S252" s="237"/>
      <c r="T252" s="238"/>
      <c r="AT252" s="239" t="s">
        <v>339</v>
      </c>
      <c r="AU252" s="239" t="s">
        <v>86</v>
      </c>
      <c r="AV252" s="15" t="s">
        <v>84</v>
      </c>
      <c r="AW252" s="15" t="s">
        <v>31</v>
      </c>
      <c r="AX252" s="15" t="s">
        <v>77</v>
      </c>
      <c r="AY252" s="239" t="s">
        <v>321</v>
      </c>
    </row>
    <row r="253" spans="1:65" s="13" customFormat="1" ht="11.25">
      <c r="B253" s="207"/>
      <c r="C253" s="208"/>
      <c r="D253" s="209" t="s">
        <v>339</v>
      </c>
      <c r="E253" s="210" t="s">
        <v>1</v>
      </c>
      <c r="F253" s="211" t="s">
        <v>464</v>
      </c>
      <c r="G253" s="208"/>
      <c r="H253" s="212">
        <v>18.899999999999999</v>
      </c>
      <c r="I253" s="213"/>
      <c r="J253" s="208"/>
      <c r="K253" s="208"/>
      <c r="L253" s="214"/>
      <c r="M253" s="215"/>
      <c r="N253" s="216"/>
      <c r="O253" s="216"/>
      <c r="P253" s="216"/>
      <c r="Q253" s="216"/>
      <c r="R253" s="216"/>
      <c r="S253" s="216"/>
      <c r="T253" s="217"/>
      <c r="AT253" s="218" t="s">
        <v>339</v>
      </c>
      <c r="AU253" s="218" t="s">
        <v>86</v>
      </c>
      <c r="AV253" s="13" t="s">
        <v>86</v>
      </c>
      <c r="AW253" s="13" t="s">
        <v>31</v>
      </c>
      <c r="AX253" s="13" t="s">
        <v>77</v>
      </c>
      <c r="AY253" s="218" t="s">
        <v>321</v>
      </c>
    </row>
    <row r="254" spans="1:65" s="14" customFormat="1" ht="11.25">
      <c r="B254" s="219"/>
      <c r="C254" s="220"/>
      <c r="D254" s="209" t="s">
        <v>339</v>
      </c>
      <c r="E254" s="221" t="s">
        <v>272</v>
      </c>
      <c r="F254" s="222" t="s">
        <v>346</v>
      </c>
      <c r="G254" s="220"/>
      <c r="H254" s="223">
        <v>18.899999999999999</v>
      </c>
      <c r="I254" s="224"/>
      <c r="J254" s="220"/>
      <c r="K254" s="220"/>
      <c r="L254" s="225"/>
      <c r="M254" s="226"/>
      <c r="N254" s="227"/>
      <c r="O254" s="227"/>
      <c r="P254" s="227"/>
      <c r="Q254" s="227"/>
      <c r="R254" s="227"/>
      <c r="S254" s="227"/>
      <c r="T254" s="228"/>
      <c r="AT254" s="229" t="s">
        <v>339</v>
      </c>
      <c r="AU254" s="229" t="s">
        <v>86</v>
      </c>
      <c r="AV254" s="14" t="s">
        <v>328</v>
      </c>
      <c r="AW254" s="14" t="s">
        <v>31</v>
      </c>
      <c r="AX254" s="14" t="s">
        <v>77</v>
      </c>
      <c r="AY254" s="229" t="s">
        <v>321</v>
      </c>
    </row>
    <row r="255" spans="1:65" s="13" customFormat="1" ht="11.25">
      <c r="B255" s="207"/>
      <c r="C255" s="208"/>
      <c r="D255" s="209" t="s">
        <v>339</v>
      </c>
      <c r="E255" s="210" t="s">
        <v>1</v>
      </c>
      <c r="F255" s="211" t="s">
        <v>465</v>
      </c>
      <c r="G255" s="208"/>
      <c r="H255" s="212">
        <v>17.010000000000002</v>
      </c>
      <c r="I255" s="213"/>
      <c r="J255" s="208"/>
      <c r="K255" s="208"/>
      <c r="L255" s="214"/>
      <c r="M255" s="215"/>
      <c r="N255" s="216"/>
      <c r="O255" s="216"/>
      <c r="P255" s="216"/>
      <c r="Q255" s="216"/>
      <c r="R255" s="216"/>
      <c r="S255" s="216"/>
      <c r="T255" s="217"/>
      <c r="AT255" s="218" t="s">
        <v>339</v>
      </c>
      <c r="AU255" s="218" t="s">
        <v>86</v>
      </c>
      <c r="AV255" s="13" t="s">
        <v>86</v>
      </c>
      <c r="AW255" s="13" t="s">
        <v>31</v>
      </c>
      <c r="AX255" s="13" t="s">
        <v>77</v>
      </c>
      <c r="AY255" s="218" t="s">
        <v>321</v>
      </c>
    </row>
    <row r="256" spans="1:65" s="14" customFormat="1" ht="11.25">
      <c r="B256" s="219"/>
      <c r="C256" s="220"/>
      <c r="D256" s="209" t="s">
        <v>339</v>
      </c>
      <c r="E256" s="221" t="s">
        <v>1</v>
      </c>
      <c r="F256" s="222" t="s">
        <v>346</v>
      </c>
      <c r="G256" s="220"/>
      <c r="H256" s="223">
        <v>17.010000000000002</v>
      </c>
      <c r="I256" s="224"/>
      <c r="J256" s="220"/>
      <c r="K256" s="220"/>
      <c r="L256" s="225"/>
      <c r="M256" s="226"/>
      <c r="N256" s="227"/>
      <c r="O256" s="227"/>
      <c r="P256" s="227"/>
      <c r="Q256" s="227"/>
      <c r="R256" s="227"/>
      <c r="S256" s="227"/>
      <c r="T256" s="228"/>
      <c r="AT256" s="229" t="s">
        <v>339</v>
      </c>
      <c r="AU256" s="229" t="s">
        <v>86</v>
      </c>
      <c r="AV256" s="14" t="s">
        <v>328</v>
      </c>
      <c r="AW256" s="14" t="s">
        <v>31</v>
      </c>
      <c r="AX256" s="14" t="s">
        <v>84</v>
      </c>
      <c r="AY256" s="229" t="s">
        <v>321</v>
      </c>
    </row>
    <row r="257" spans="1:65" s="2" customFormat="1" ht="33" customHeight="1">
      <c r="A257" s="35"/>
      <c r="B257" s="36"/>
      <c r="C257" s="194" t="s">
        <v>466</v>
      </c>
      <c r="D257" s="194" t="s">
        <v>323</v>
      </c>
      <c r="E257" s="195" t="s">
        <v>467</v>
      </c>
      <c r="F257" s="196" t="s">
        <v>468</v>
      </c>
      <c r="G257" s="197" t="s">
        <v>355</v>
      </c>
      <c r="H257" s="198">
        <v>1.89</v>
      </c>
      <c r="I257" s="199"/>
      <c r="J257" s="200">
        <f>ROUND(I257*H257,2)</f>
        <v>0</v>
      </c>
      <c r="K257" s="196" t="s">
        <v>350</v>
      </c>
      <c r="L257" s="40"/>
      <c r="M257" s="201" t="s">
        <v>1</v>
      </c>
      <c r="N257" s="202" t="s">
        <v>42</v>
      </c>
      <c r="O257" s="72"/>
      <c r="P257" s="203">
        <f>O257*H257</f>
        <v>0</v>
      </c>
      <c r="Q257" s="203">
        <v>0</v>
      </c>
      <c r="R257" s="203">
        <f>Q257*H257</f>
        <v>0</v>
      </c>
      <c r="S257" s="203">
        <v>0</v>
      </c>
      <c r="T257" s="204">
        <f>S257*H257</f>
        <v>0</v>
      </c>
      <c r="U257" s="35"/>
      <c r="V257" s="35"/>
      <c r="W257" s="35"/>
      <c r="X257" s="35"/>
      <c r="Y257" s="35"/>
      <c r="Z257" s="35"/>
      <c r="AA257" s="35"/>
      <c r="AB257" s="35"/>
      <c r="AC257" s="35"/>
      <c r="AD257" s="35"/>
      <c r="AE257" s="35"/>
      <c r="AR257" s="205" t="s">
        <v>328</v>
      </c>
      <c r="AT257" s="205" t="s">
        <v>323</v>
      </c>
      <c r="AU257" s="205" t="s">
        <v>86</v>
      </c>
      <c r="AY257" s="18" t="s">
        <v>321</v>
      </c>
      <c r="BE257" s="206">
        <f>IF(N257="základní",J257,0)</f>
        <v>0</v>
      </c>
      <c r="BF257" s="206">
        <f>IF(N257="snížená",J257,0)</f>
        <v>0</v>
      </c>
      <c r="BG257" s="206">
        <f>IF(N257="zákl. přenesená",J257,0)</f>
        <v>0</v>
      </c>
      <c r="BH257" s="206">
        <f>IF(N257="sníž. přenesená",J257,0)</f>
        <v>0</v>
      </c>
      <c r="BI257" s="206">
        <f>IF(N257="nulová",J257,0)</f>
        <v>0</v>
      </c>
      <c r="BJ257" s="18" t="s">
        <v>84</v>
      </c>
      <c r="BK257" s="206">
        <f>ROUND(I257*H257,2)</f>
        <v>0</v>
      </c>
      <c r="BL257" s="18" t="s">
        <v>328</v>
      </c>
      <c r="BM257" s="205" t="s">
        <v>469</v>
      </c>
    </row>
    <row r="258" spans="1:65" s="13" customFormat="1" ht="11.25">
      <c r="B258" s="207"/>
      <c r="C258" s="208"/>
      <c r="D258" s="209" t="s">
        <v>339</v>
      </c>
      <c r="E258" s="210" t="s">
        <v>1</v>
      </c>
      <c r="F258" s="211" t="s">
        <v>470</v>
      </c>
      <c r="G258" s="208"/>
      <c r="H258" s="212">
        <v>1.89</v>
      </c>
      <c r="I258" s="213"/>
      <c r="J258" s="208"/>
      <c r="K258" s="208"/>
      <c r="L258" s="214"/>
      <c r="M258" s="215"/>
      <c r="N258" s="216"/>
      <c r="O258" s="216"/>
      <c r="P258" s="216"/>
      <c r="Q258" s="216"/>
      <c r="R258" s="216"/>
      <c r="S258" s="216"/>
      <c r="T258" s="217"/>
      <c r="AT258" s="218" t="s">
        <v>339</v>
      </c>
      <c r="AU258" s="218" t="s">
        <v>86</v>
      </c>
      <c r="AV258" s="13" t="s">
        <v>86</v>
      </c>
      <c r="AW258" s="13" t="s">
        <v>31</v>
      </c>
      <c r="AX258" s="13" t="s">
        <v>84</v>
      </c>
      <c r="AY258" s="218" t="s">
        <v>321</v>
      </c>
    </row>
    <row r="259" spans="1:65" s="2" customFormat="1" ht="37.9" customHeight="1">
      <c r="A259" s="35"/>
      <c r="B259" s="36"/>
      <c r="C259" s="194" t="s">
        <v>471</v>
      </c>
      <c r="D259" s="194" t="s">
        <v>323</v>
      </c>
      <c r="E259" s="195" t="s">
        <v>472</v>
      </c>
      <c r="F259" s="196" t="s">
        <v>473</v>
      </c>
      <c r="G259" s="197" t="s">
        <v>355</v>
      </c>
      <c r="H259" s="198">
        <v>22.29</v>
      </c>
      <c r="I259" s="199"/>
      <c r="J259" s="200">
        <f>ROUND(I259*H259,2)</f>
        <v>0</v>
      </c>
      <c r="K259" s="196" t="s">
        <v>350</v>
      </c>
      <c r="L259" s="40"/>
      <c r="M259" s="201" t="s">
        <v>1</v>
      </c>
      <c r="N259" s="202" t="s">
        <v>42</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328</v>
      </c>
      <c r="AT259" s="205" t="s">
        <v>323</v>
      </c>
      <c r="AU259" s="205" t="s">
        <v>86</v>
      </c>
      <c r="AY259" s="18" t="s">
        <v>321</v>
      </c>
      <c r="BE259" s="206">
        <f>IF(N259="základní",J259,0)</f>
        <v>0</v>
      </c>
      <c r="BF259" s="206">
        <f>IF(N259="snížená",J259,0)</f>
        <v>0</v>
      </c>
      <c r="BG259" s="206">
        <f>IF(N259="zákl. přenesená",J259,0)</f>
        <v>0</v>
      </c>
      <c r="BH259" s="206">
        <f>IF(N259="sníž. přenesená",J259,0)</f>
        <v>0</v>
      </c>
      <c r="BI259" s="206">
        <f>IF(N259="nulová",J259,0)</f>
        <v>0</v>
      </c>
      <c r="BJ259" s="18" t="s">
        <v>84</v>
      </c>
      <c r="BK259" s="206">
        <f>ROUND(I259*H259,2)</f>
        <v>0</v>
      </c>
      <c r="BL259" s="18" t="s">
        <v>328</v>
      </c>
      <c r="BM259" s="205" t="s">
        <v>474</v>
      </c>
    </row>
    <row r="260" spans="1:65" s="13" customFormat="1" ht="11.25">
      <c r="B260" s="207"/>
      <c r="C260" s="208"/>
      <c r="D260" s="209" t="s">
        <v>339</v>
      </c>
      <c r="E260" s="210" t="s">
        <v>1</v>
      </c>
      <c r="F260" s="211" t="s">
        <v>475</v>
      </c>
      <c r="G260" s="208"/>
      <c r="H260" s="212">
        <v>22.289781480104502</v>
      </c>
      <c r="I260" s="213"/>
      <c r="J260" s="208"/>
      <c r="K260" s="208"/>
      <c r="L260" s="214"/>
      <c r="M260" s="215"/>
      <c r="N260" s="216"/>
      <c r="O260" s="216"/>
      <c r="P260" s="216"/>
      <c r="Q260" s="216"/>
      <c r="R260" s="216"/>
      <c r="S260" s="216"/>
      <c r="T260" s="217"/>
      <c r="AT260" s="218" t="s">
        <v>339</v>
      </c>
      <c r="AU260" s="218" t="s">
        <v>86</v>
      </c>
      <c r="AV260" s="13" t="s">
        <v>86</v>
      </c>
      <c r="AW260" s="13" t="s">
        <v>31</v>
      </c>
      <c r="AX260" s="13" t="s">
        <v>84</v>
      </c>
      <c r="AY260" s="218" t="s">
        <v>321</v>
      </c>
    </row>
    <row r="261" spans="1:65" s="2" customFormat="1" ht="37.9" customHeight="1">
      <c r="A261" s="35"/>
      <c r="B261" s="36"/>
      <c r="C261" s="194" t="s">
        <v>476</v>
      </c>
      <c r="D261" s="194" t="s">
        <v>323</v>
      </c>
      <c r="E261" s="195" t="s">
        <v>477</v>
      </c>
      <c r="F261" s="196" t="s">
        <v>478</v>
      </c>
      <c r="G261" s="197" t="s">
        <v>355</v>
      </c>
      <c r="H261" s="198">
        <v>22.29</v>
      </c>
      <c r="I261" s="199"/>
      <c r="J261" s="200">
        <f>ROUND(I261*H261,2)</f>
        <v>0</v>
      </c>
      <c r="K261" s="196" t="s">
        <v>350</v>
      </c>
      <c r="L261" s="40"/>
      <c r="M261" s="201" t="s">
        <v>1</v>
      </c>
      <c r="N261" s="202" t="s">
        <v>42</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328</v>
      </c>
      <c r="AT261" s="205" t="s">
        <v>323</v>
      </c>
      <c r="AU261" s="205" t="s">
        <v>86</v>
      </c>
      <c r="AY261" s="18" t="s">
        <v>321</v>
      </c>
      <c r="BE261" s="206">
        <f>IF(N261="základní",J261,0)</f>
        <v>0</v>
      </c>
      <c r="BF261" s="206">
        <f>IF(N261="snížená",J261,0)</f>
        <v>0</v>
      </c>
      <c r="BG261" s="206">
        <f>IF(N261="zákl. přenesená",J261,0)</f>
        <v>0</v>
      </c>
      <c r="BH261" s="206">
        <f>IF(N261="sníž. přenesená",J261,0)</f>
        <v>0</v>
      </c>
      <c r="BI261" s="206">
        <f>IF(N261="nulová",J261,0)</f>
        <v>0</v>
      </c>
      <c r="BJ261" s="18" t="s">
        <v>84</v>
      </c>
      <c r="BK261" s="206">
        <f>ROUND(I261*H261,2)</f>
        <v>0</v>
      </c>
      <c r="BL261" s="18" t="s">
        <v>328</v>
      </c>
      <c r="BM261" s="205" t="s">
        <v>479</v>
      </c>
    </row>
    <row r="262" spans="1:65" s="2" customFormat="1" ht="33" customHeight="1">
      <c r="A262" s="35"/>
      <c r="B262" s="36"/>
      <c r="C262" s="194" t="s">
        <v>7</v>
      </c>
      <c r="D262" s="194" t="s">
        <v>323</v>
      </c>
      <c r="E262" s="195" t="s">
        <v>480</v>
      </c>
      <c r="F262" s="196" t="s">
        <v>481</v>
      </c>
      <c r="G262" s="197" t="s">
        <v>355</v>
      </c>
      <c r="H262" s="198">
        <v>4.5259999999999998</v>
      </c>
      <c r="I262" s="199"/>
      <c r="J262" s="200">
        <f>ROUND(I262*H262,2)</f>
        <v>0</v>
      </c>
      <c r="K262" s="196" t="s">
        <v>350</v>
      </c>
      <c r="L262" s="40"/>
      <c r="M262" s="201" t="s">
        <v>1</v>
      </c>
      <c r="N262" s="202" t="s">
        <v>42</v>
      </c>
      <c r="O262" s="72"/>
      <c r="P262" s="203">
        <f>O262*H262</f>
        <v>0</v>
      </c>
      <c r="Q262" s="203">
        <v>0</v>
      </c>
      <c r="R262" s="203">
        <f>Q262*H262</f>
        <v>0</v>
      </c>
      <c r="S262" s="203">
        <v>0</v>
      </c>
      <c r="T262" s="204">
        <f>S262*H262</f>
        <v>0</v>
      </c>
      <c r="U262" s="35"/>
      <c r="V262" s="35"/>
      <c r="W262" s="35"/>
      <c r="X262" s="35"/>
      <c r="Y262" s="35"/>
      <c r="Z262" s="35"/>
      <c r="AA262" s="35"/>
      <c r="AB262" s="35"/>
      <c r="AC262" s="35"/>
      <c r="AD262" s="35"/>
      <c r="AE262" s="35"/>
      <c r="AR262" s="205" t="s">
        <v>328</v>
      </c>
      <c r="AT262" s="205" t="s">
        <v>323</v>
      </c>
      <c r="AU262" s="205" t="s">
        <v>86</v>
      </c>
      <c r="AY262" s="18" t="s">
        <v>321</v>
      </c>
      <c r="BE262" s="206">
        <f>IF(N262="základní",J262,0)</f>
        <v>0</v>
      </c>
      <c r="BF262" s="206">
        <f>IF(N262="snížená",J262,0)</f>
        <v>0</v>
      </c>
      <c r="BG262" s="206">
        <f>IF(N262="zákl. přenesená",J262,0)</f>
        <v>0</v>
      </c>
      <c r="BH262" s="206">
        <f>IF(N262="sníž. přenesená",J262,0)</f>
        <v>0</v>
      </c>
      <c r="BI262" s="206">
        <f>IF(N262="nulová",J262,0)</f>
        <v>0</v>
      </c>
      <c r="BJ262" s="18" t="s">
        <v>84</v>
      </c>
      <c r="BK262" s="206">
        <f>ROUND(I262*H262,2)</f>
        <v>0</v>
      </c>
      <c r="BL262" s="18" t="s">
        <v>328</v>
      </c>
      <c r="BM262" s="205" t="s">
        <v>482</v>
      </c>
    </row>
    <row r="263" spans="1:65" s="15" customFormat="1" ht="11.25">
      <c r="B263" s="230"/>
      <c r="C263" s="231"/>
      <c r="D263" s="209" t="s">
        <v>339</v>
      </c>
      <c r="E263" s="232" t="s">
        <v>1</v>
      </c>
      <c r="F263" s="233" t="s">
        <v>483</v>
      </c>
      <c r="G263" s="231"/>
      <c r="H263" s="232" t="s">
        <v>1</v>
      </c>
      <c r="I263" s="234"/>
      <c r="J263" s="231"/>
      <c r="K263" s="231"/>
      <c r="L263" s="235"/>
      <c r="M263" s="236"/>
      <c r="N263" s="237"/>
      <c r="O263" s="237"/>
      <c r="P263" s="237"/>
      <c r="Q263" s="237"/>
      <c r="R263" s="237"/>
      <c r="S263" s="237"/>
      <c r="T263" s="238"/>
      <c r="AT263" s="239" t="s">
        <v>339</v>
      </c>
      <c r="AU263" s="239" t="s">
        <v>86</v>
      </c>
      <c r="AV263" s="15" t="s">
        <v>84</v>
      </c>
      <c r="AW263" s="15" t="s">
        <v>31</v>
      </c>
      <c r="AX263" s="15" t="s">
        <v>77</v>
      </c>
      <c r="AY263" s="239" t="s">
        <v>321</v>
      </c>
    </row>
    <row r="264" spans="1:65" s="13" customFormat="1" ht="11.25">
      <c r="B264" s="207"/>
      <c r="C264" s="208"/>
      <c r="D264" s="209" t="s">
        <v>339</v>
      </c>
      <c r="E264" s="210" t="s">
        <v>1</v>
      </c>
      <c r="F264" s="211" t="s">
        <v>484</v>
      </c>
      <c r="G264" s="208"/>
      <c r="H264" s="212">
        <v>4.5257783767617497</v>
      </c>
      <c r="I264" s="213"/>
      <c r="J264" s="208"/>
      <c r="K264" s="208"/>
      <c r="L264" s="214"/>
      <c r="M264" s="215"/>
      <c r="N264" s="216"/>
      <c r="O264" s="216"/>
      <c r="P264" s="216"/>
      <c r="Q264" s="216"/>
      <c r="R264" s="216"/>
      <c r="S264" s="216"/>
      <c r="T264" s="217"/>
      <c r="AT264" s="218" t="s">
        <v>339</v>
      </c>
      <c r="AU264" s="218" t="s">
        <v>86</v>
      </c>
      <c r="AV264" s="13" t="s">
        <v>86</v>
      </c>
      <c r="AW264" s="13" t="s">
        <v>31</v>
      </c>
      <c r="AX264" s="13" t="s">
        <v>77</v>
      </c>
      <c r="AY264" s="218" t="s">
        <v>321</v>
      </c>
    </row>
    <row r="265" spans="1:65" s="14" customFormat="1" ht="11.25">
      <c r="B265" s="219"/>
      <c r="C265" s="220"/>
      <c r="D265" s="209" t="s">
        <v>339</v>
      </c>
      <c r="E265" s="221" t="s">
        <v>268</v>
      </c>
      <c r="F265" s="222" t="s">
        <v>346</v>
      </c>
      <c r="G265" s="220"/>
      <c r="H265" s="223">
        <v>4.5257783767617497</v>
      </c>
      <c r="I265" s="224"/>
      <c r="J265" s="220"/>
      <c r="K265" s="220"/>
      <c r="L265" s="225"/>
      <c r="M265" s="226"/>
      <c r="N265" s="227"/>
      <c r="O265" s="227"/>
      <c r="P265" s="227"/>
      <c r="Q265" s="227"/>
      <c r="R265" s="227"/>
      <c r="S265" s="227"/>
      <c r="T265" s="228"/>
      <c r="AT265" s="229" t="s">
        <v>339</v>
      </c>
      <c r="AU265" s="229" t="s">
        <v>86</v>
      </c>
      <c r="AV265" s="14" t="s">
        <v>328</v>
      </c>
      <c r="AW265" s="14" t="s">
        <v>31</v>
      </c>
      <c r="AX265" s="14" t="s">
        <v>84</v>
      </c>
      <c r="AY265" s="229" t="s">
        <v>321</v>
      </c>
    </row>
    <row r="266" spans="1:65" s="2" customFormat="1" ht="37.9" customHeight="1">
      <c r="A266" s="35"/>
      <c r="B266" s="36"/>
      <c r="C266" s="194" t="s">
        <v>485</v>
      </c>
      <c r="D266" s="194" t="s">
        <v>323</v>
      </c>
      <c r="E266" s="195" t="s">
        <v>486</v>
      </c>
      <c r="F266" s="196" t="s">
        <v>487</v>
      </c>
      <c r="G266" s="197" t="s">
        <v>355</v>
      </c>
      <c r="H266" s="198">
        <v>1465.07</v>
      </c>
      <c r="I266" s="199"/>
      <c r="J266" s="200">
        <f>ROUND(I266*H266,2)</f>
        <v>0</v>
      </c>
      <c r="K266" s="196" t="s">
        <v>350</v>
      </c>
      <c r="L266" s="40"/>
      <c r="M266" s="201" t="s">
        <v>1</v>
      </c>
      <c r="N266" s="202" t="s">
        <v>42</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328</v>
      </c>
      <c r="AT266" s="205" t="s">
        <v>323</v>
      </c>
      <c r="AU266" s="205" t="s">
        <v>86</v>
      </c>
      <c r="AY266" s="18" t="s">
        <v>321</v>
      </c>
      <c r="BE266" s="206">
        <f>IF(N266="základní",J266,0)</f>
        <v>0</v>
      </c>
      <c r="BF266" s="206">
        <f>IF(N266="snížená",J266,0)</f>
        <v>0</v>
      </c>
      <c r="BG266" s="206">
        <f>IF(N266="zákl. přenesená",J266,0)</f>
        <v>0</v>
      </c>
      <c r="BH266" s="206">
        <f>IF(N266="sníž. přenesená",J266,0)</f>
        <v>0</v>
      </c>
      <c r="BI266" s="206">
        <f>IF(N266="nulová",J266,0)</f>
        <v>0</v>
      </c>
      <c r="BJ266" s="18" t="s">
        <v>84</v>
      </c>
      <c r="BK266" s="206">
        <f>ROUND(I266*H266,2)</f>
        <v>0</v>
      </c>
      <c r="BL266" s="18" t="s">
        <v>328</v>
      </c>
      <c r="BM266" s="205" t="s">
        <v>488</v>
      </c>
    </row>
    <row r="267" spans="1:65" s="15" customFormat="1" ht="11.25">
      <c r="B267" s="230"/>
      <c r="C267" s="231"/>
      <c r="D267" s="209" t="s">
        <v>339</v>
      </c>
      <c r="E267" s="232" t="s">
        <v>1</v>
      </c>
      <c r="F267" s="233" t="s">
        <v>489</v>
      </c>
      <c r="G267" s="231"/>
      <c r="H267" s="232" t="s">
        <v>1</v>
      </c>
      <c r="I267" s="234"/>
      <c r="J267" s="231"/>
      <c r="K267" s="231"/>
      <c r="L267" s="235"/>
      <c r="M267" s="236"/>
      <c r="N267" s="237"/>
      <c r="O267" s="237"/>
      <c r="P267" s="237"/>
      <c r="Q267" s="237"/>
      <c r="R267" s="237"/>
      <c r="S267" s="237"/>
      <c r="T267" s="238"/>
      <c r="AT267" s="239" t="s">
        <v>339</v>
      </c>
      <c r="AU267" s="239" t="s">
        <v>86</v>
      </c>
      <c r="AV267" s="15" t="s">
        <v>84</v>
      </c>
      <c r="AW267" s="15" t="s">
        <v>31</v>
      </c>
      <c r="AX267" s="15" t="s">
        <v>77</v>
      </c>
      <c r="AY267" s="239" t="s">
        <v>321</v>
      </c>
    </row>
    <row r="268" spans="1:65" s="13" customFormat="1" ht="11.25">
      <c r="B268" s="207"/>
      <c r="C268" s="208"/>
      <c r="D268" s="209" t="s">
        <v>339</v>
      </c>
      <c r="E268" s="210" t="s">
        <v>1</v>
      </c>
      <c r="F268" s="211" t="s">
        <v>490</v>
      </c>
      <c r="G268" s="208"/>
      <c r="H268" s="212">
        <v>3178.3223870249899</v>
      </c>
      <c r="I268" s="213"/>
      <c r="J268" s="208"/>
      <c r="K268" s="208"/>
      <c r="L268" s="214"/>
      <c r="M268" s="215"/>
      <c r="N268" s="216"/>
      <c r="O268" s="216"/>
      <c r="P268" s="216"/>
      <c r="Q268" s="216"/>
      <c r="R268" s="216"/>
      <c r="S268" s="216"/>
      <c r="T268" s="217"/>
      <c r="AT268" s="218" t="s">
        <v>339</v>
      </c>
      <c r="AU268" s="218" t="s">
        <v>86</v>
      </c>
      <c r="AV268" s="13" t="s">
        <v>86</v>
      </c>
      <c r="AW268" s="13" t="s">
        <v>31</v>
      </c>
      <c r="AX268" s="13" t="s">
        <v>77</v>
      </c>
      <c r="AY268" s="218" t="s">
        <v>321</v>
      </c>
    </row>
    <row r="269" spans="1:65" s="15" customFormat="1" ht="22.5">
      <c r="B269" s="230"/>
      <c r="C269" s="231"/>
      <c r="D269" s="209" t="s">
        <v>339</v>
      </c>
      <c r="E269" s="232" t="s">
        <v>1</v>
      </c>
      <c r="F269" s="233" t="s">
        <v>491</v>
      </c>
      <c r="G269" s="231"/>
      <c r="H269" s="232" t="s">
        <v>1</v>
      </c>
      <c r="I269" s="234"/>
      <c r="J269" s="231"/>
      <c r="K269" s="231"/>
      <c r="L269" s="235"/>
      <c r="M269" s="236"/>
      <c r="N269" s="237"/>
      <c r="O269" s="237"/>
      <c r="P269" s="237"/>
      <c r="Q269" s="237"/>
      <c r="R269" s="237"/>
      <c r="S269" s="237"/>
      <c r="T269" s="238"/>
      <c r="AT269" s="239" t="s">
        <v>339</v>
      </c>
      <c r="AU269" s="239" t="s">
        <v>86</v>
      </c>
      <c r="AV269" s="15" t="s">
        <v>84</v>
      </c>
      <c r="AW269" s="15" t="s">
        <v>31</v>
      </c>
      <c r="AX269" s="15" t="s">
        <v>77</v>
      </c>
      <c r="AY269" s="239" t="s">
        <v>321</v>
      </c>
    </row>
    <row r="270" spans="1:65" s="13" customFormat="1" ht="11.25">
      <c r="B270" s="207"/>
      <c r="C270" s="208"/>
      <c r="D270" s="209" t="s">
        <v>339</v>
      </c>
      <c r="E270" s="210" t="s">
        <v>1</v>
      </c>
      <c r="F270" s="211" t="s">
        <v>492</v>
      </c>
      <c r="G270" s="208"/>
      <c r="H270" s="212">
        <v>155.58000000000001</v>
      </c>
      <c r="I270" s="213"/>
      <c r="J270" s="208"/>
      <c r="K270" s="208"/>
      <c r="L270" s="214"/>
      <c r="M270" s="215"/>
      <c r="N270" s="216"/>
      <c r="O270" s="216"/>
      <c r="P270" s="216"/>
      <c r="Q270" s="216"/>
      <c r="R270" s="216"/>
      <c r="S270" s="216"/>
      <c r="T270" s="217"/>
      <c r="AT270" s="218" t="s">
        <v>339</v>
      </c>
      <c r="AU270" s="218" t="s">
        <v>86</v>
      </c>
      <c r="AV270" s="13" t="s">
        <v>86</v>
      </c>
      <c r="AW270" s="13" t="s">
        <v>31</v>
      </c>
      <c r="AX270" s="13" t="s">
        <v>77</v>
      </c>
      <c r="AY270" s="218" t="s">
        <v>321</v>
      </c>
    </row>
    <row r="271" spans="1:65" s="13" customFormat="1" ht="11.25">
      <c r="B271" s="207"/>
      <c r="C271" s="208"/>
      <c r="D271" s="209" t="s">
        <v>339</v>
      </c>
      <c r="E271" s="210" t="s">
        <v>1</v>
      </c>
      <c r="F271" s="211" t="s">
        <v>493</v>
      </c>
      <c r="G271" s="208"/>
      <c r="H271" s="212">
        <v>1981.124</v>
      </c>
      <c r="I271" s="213"/>
      <c r="J271" s="208"/>
      <c r="K271" s="208"/>
      <c r="L271" s="214"/>
      <c r="M271" s="215"/>
      <c r="N271" s="216"/>
      <c r="O271" s="216"/>
      <c r="P271" s="216"/>
      <c r="Q271" s="216"/>
      <c r="R271" s="216"/>
      <c r="S271" s="216"/>
      <c r="T271" s="217"/>
      <c r="AT271" s="218" t="s">
        <v>339</v>
      </c>
      <c r="AU271" s="218" t="s">
        <v>86</v>
      </c>
      <c r="AV271" s="13" t="s">
        <v>86</v>
      </c>
      <c r="AW271" s="13" t="s">
        <v>31</v>
      </c>
      <c r="AX271" s="13" t="s">
        <v>77</v>
      </c>
      <c r="AY271" s="218" t="s">
        <v>321</v>
      </c>
    </row>
    <row r="272" spans="1:65" s="13" customFormat="1" ht="11.25">
      <c r="B272" s="207"/>
      <c r="C272" s="208"/>
      <c r="D272" s="209" t="s">
        <v>339</v>
      </c>
      <c r="E272" s="210" t="s">
        <v>1</v>
      </c>
      <c r="F272" s="211" t="s">
        <v>494</v>
      </c>
      <c r="G272" s="208"/>
      <c r="H272" s="212">
        <v>41.959000000000003</v>
      </c>
      <c r="I272" s="213"/>
      <c r="J272" s="208"/>
      <c r="K272" s="208"/>
      <c r="L272" s="214"/>
      <c r="M272" s="215"/>
      <c r="N272" s="216"/>
      <c r="O272" s="216"/>
      <c r="P272" s="216"/>
      <c r="Q272" s="216"/>
      <c r="R272" s="216"/>
      <c r="S272" s="216"/>
      <c r="T272" s="217"/>
      <c r="AT272" s="218" t="s">
        <v>339</v>
      </c>
      <c r="AU272" s="218" t="s">
        <v>86</v>
      </c>
      <c r="AV272" s="13" t="s">
        <v>86</v>
      </c>
      <c r="AW272" s="13" t="s">
        <v>31</v>
      </c>
      <c r="AX272" s="13" t="s">
        <v>77</v>
      </c>
      <c r="AY272" s="218" t="s">
        <v>321</v>
      </c>
    </row>
    <row r="273" spans="2:51" s="13" customFormat="1" ht="11.25">
      <c r="B273" s="207"/>
      <c r="C273" s="208"/>
      <c r="D273" s="209" t="s">
        <v>339</v>
      </c>
      <c r="E273" s="210" t="s">
        <v>1</v>
      </c>
      <c r="F273" s="211" t="s">
        <v>495</v>
      </c>
      <c r="G273" s="208"/>
      <c r="H273" s="212">
        <v>311.62599999999998</v>
      </c>
      <c r="I273" s="213"/>
      <c r="J273" s="208"/>
      <c r="K273" s="208"/>
      <c r="L273" s="214"/>
      <c r="M273" s="215"/>
      <c r="N273" s="216"/>
      <c r="O273" s="216"/>
      <c r="P273" s="216"/>
      <c r="Q273" s="216"/>
      <c r="R273" s="216"/>
      <c r="S273" s="216"/>
      <c r="T273" s="217"/>
      <c r="AT273" s="218" t="s">
        <v>339</v>
      </c>
      <c r="AU273" s="218" t="s">
        <v>86</v>
      </c>
      <c r="AV273" s="13" t="s">
        <v>86</v>
      </c>
      <c r="AW273" s="13" t="s">
        <v>31</v>
      </c>
      <c r="AX273" s="13" t="s">
        <v>77</v>
      </c>
      <c r="AY273" s="218" t="s">
        <v>321</v>
      </c>
    </row>
    <row r="274" spans="2:51" s="13" customFormat="1" ht="11.25">
      <c r="B274" s="207"/>
      <c r="C274" s="208"/>
      <c r="D274" s="209" t="s">
        <v>339</v>
      </c>
      <c r="E274" s="210" t="s">
        <v>1</v>
      </c>
      <c r="F274" s="211" t="s">
        <v>496</v>
      </c>
      <c r="G274" s="208"/>
      <c r="H274" s="212">
        <v>294.50700000000001</v>
      </c>
      <c r="I274" s="213"/>
      <c r="J274" s="208"/>
      <c r="K274" s="208"/>
      <c r="L274" s="214"/>
      <c r="M274" s="215"/>
      <c r="N274" s="216"/>
      <c r="O274" s="216"/>
      <c r="P274" s="216"/>
      <c r="Q274" s="216"/>
      <c r="R274" s="216"/>
      <c r="S274" s="216"/>
      <c r="T274" s="217"/>
      <c r="AT274" s="218" t="s">
        <v>339</v>
      </c>
      <c r="AU274" s="218" t="s">
        <v>86</v>
      </c>
      <c r="AV274" s="13" t="s">
        <v>86</v>
      </c>
      <c r="AW274" s="13" t="s">
        <v>31</v>
      </c>
      <c r="AX274" s="13" t="s">
        <v>77</v>
      </c>
      <c r="AY274" s="218" t="s">
        <v>321</v>
      </c>
    </row>
    <row r="275" spans="2:51" s="13" customFormat="1" ht="11.25">
      <c r="B275" s="207"/>
      <c r="C275" s="208"/>
      <c r="D275" s="209" t="s">
        <v>339</v>
      </c>
      <c r="E275" s="210" t="s">
        <v>1</v>
      </c>
      <c r="F275" s="211" t="s">
        <v>497</v>
      </c>
      <c r="G275" s="208"/>
      <c r="H275" s="212">
        <v>24.66</v>
      </c>
      <c r="I275" s="213"/>
      <c r="J275" s="208"/>
      <c r="K275" s="208"/>
      <c r="L275" s="214"/>
      <c r="M275" s="215"/>
      <c r="N275" s="216"/>
      <c r="O275" s="216"/>
      <c r="P275" s="216"/>
      <c r="Q275" s="216"/>
      <c r="R275" s="216"/>
      <c r="S275" s="216"/>
      <c r="T275" s="217"/>
      <c r="AT275" s="218" t="s">
        <v>339</v>
      </c>
      <c r="AU275" s="218" t="s">
        <v>86</v>
      </c>
      <c r="AV275" s="13" t="s">
        <v>86</v>
      </c>
      <c r="AW275" s="13" t="s">
        <v>31</v>
      </c>
      <c r="AX275" s="13" t="s">
        <v>77</v>
      </c>
      <c r="AY275" s="218" t="s">
        <v>321</v>
      </c>
    </row>
    <row r="276" spans="2:51" s="13" customFormat="1" ht="11.25">
      <c r="B276" s="207"/>
      <c r="C276" s="208"/>
      <c r="D276" s="209" t="s">
        <v>339</v>
      </c>
      <c r="E276" s="210" t="s">
        <v>1</v>
      </c>
      <c r="F276" s="211" t="s">
        <v>498</v>
      </c>
      <c r="G276" s="208"/>
      <c r="H276" s="212">
        <v>275.59699999999998</v>
      </c>
      <c r="I276" s="213"/>
      <c r="J276" s="208"/>
      <c r="K276" s="208"/>
      <c r="L276" s="214"/>
      <c r="M276" s="215"/>
      <c r="N276" s="216"/>
      <c r="O276" s="216"/>
      <c r="P276" s="216"/>
      <c r="Q276" s="216"/>
      <c r="R276" s="216"/>
      <c r="S276" s="216"/>
      <c r="T276" s="217"/>
      <c r="AT276" s="218" t="s">
        <v>339</v>
      </c>
      <c r="AU276" s="218" t="s">
        <v>86</v>
      </c>
      <c r="AV276" s="13" t="s">
        <v>86</v>
      </c>
      <c r="AW276" s="13" t="s">
        <v>31</v>
      </c>
      <c r="AX276" s="13" t="s">
        <v>77</v>
      </c>
      <c r="AY276" s="218" t="s">
        <v>321</v>
      </c>
    </row>
    <row r="277" spans="2:51" s="13" customFormat="1" ht="11.25">
      <c r="B277" s="207"/>
      <c r="C277" s="208"/>
      <c r="D277" s="209" t="s">
        <v>339</v>
      </c>
      <c r="E277" s="210" t="s">
        <v>1</v>
      </c>
      <c r="F277" s="211" t="s">
        <v>499</v>
      </c>
      <c r="G277" s="208"/>
      <c r="H277" s="212">
        <v>2.746</v>
      </c>
      <c r="I277" s="213"/>
      <c r="J277" s="208"/>
      <c r="K277" s="208"/>
      <c r="L277" s="214"/>
      <c r="M277" s="215"/>
      <c r="N277" s="216"/>
      <c r="O277" s="216"/>
      <c r="P277" s="216"/>
      <c r="Q277" s="216"/>
      <c r="R277" s="216"/>
      <c r="S277" s="216"/>
      <c r="T277" s="217"/>
      <c r="AT277" s="218" t="s">
        <v>339</v>
      </c>
      <c r="AU277" s="218" t="s">
        <v>86</v>
      </c>
      <c r="AV277" s="13" t="s">
        <v>86</v>
      </c>
      <c r="AW277" s="13" t="s">
        <v>31</v>
      </c>
      <c r="AX277" s="13" t="s">
        <v>77</v>
      </c>
      <c r="AY277" s="218" t="s">
        <v>321</v>
      </c>
    </row>
    <row r="278" spans="2:51" s="16" customFormat="1" ht="11.25">
      <c r="B278" s="240"/>
      <c r="C278" s="241"/>
      <c r="D278" s="209" t="s">
        <v>339</v>
      </c>
      <c r="E278" s="242" t="s">
        <v>1</v>
      </c>
      <c r="F278" s="243" t="s">
        <v>391</v>
      </c>
      <c r="G278" s="241"/>
      <c r="H278" s="244">
        <v>6266.1213870249903</v>
      </c>
      <c r="I278" s="245"/>
      <c r="J278" s="241"/>
      <c r="K278" s="241"/>
      <c r="L278" s="246"/>
      <c r="M278" s="247"/>
      <c r="N278" s="248"/>
      <c r="O278" s="248"/>
      <c r="P278" s="248"/>
      <c r="Q278" s="248"/>
      <c r="R278" s="248"/>
      <c r="S278" s="248"/>
      <c r="T278" s="249"/>
      <c r="AT278" s="250" t="s">
        <v>339</v>
      </c>
      <c r="AU278" s="250" t="s">
        <v>86</v>
      </c>
      <c r="AV278" s="16" t="s">
        <v>334</v>
      </c>
      <c r="AW278" s="16" t="s">
        <v>31</v>
      </c>
      <c r="AX278" s="16" t="s">
        <v>77</v>
      </c>
      <c r="AY278" s="250" t="s">
        <v>321</v>
      </c>
    </row>
    <row r="279" spans="2:51" s="15" customFormat="1" ht="11.25">
      <c r="B279" s="230"/>
      <c r="C279" s="231"/>
      <c r="D279" s="209" t="s">
        <v>339</v>
      </c>
      <c r="E279" s="232" t="s">
        <v>1</v>
      </c>
      <c r="F279" s="233" t="s">
        <v>500</v>
      </c>
      <c r="G279" s="231"/>
      <c r="H279" s="232" t="s">
        <v>1</v>
      </c>
      <c r="I279" s="234"/>
      <c r="J279" s="231"/>
      <c r="K279" s="231"/>
      <c r="L279" s="235"/>
      <c r="M279" s="236"/>
      <c r="N279" s="237"/>
      <c r="O279" s="237"/>
      <c r="P279" s="237"/>
      <c r="Q279" s="237"/>
      <c r="R279" s="237"/>
      <c r="S279" s="237"/>
      <c r="T279" s="238"/>
      <c r="AT279" s="239" t="s">
        <v>339</v>
      </c>
      <c r="AU279" s="239" t="s">
        <v>86</v>
      </c>
      <c r="AV279" s="15" t="s">
        <v>84</v>
      </c>
      <c r="AW279" s="15" t="s">
        <v>31</v>
      </c>
      <c r="AX279" s="15" t="s">
        <v>77</v>
      </c>
      <c r="AY279" s="239" t="s">
        <v>321</v>
      </c>
    </row>
    <row r="280" spans="2:51" s="13" customFormat="1" ht="11.25">
      <c r="B280" s="207"/>
      <c r="C280" s="208"/>
      <c r="D280" s="209" t="s">
        <v>339</v>
      </c>
      <c r="E280" s="210" t="s">
        <v>1</v>
      </c>
      <c r="F280" s="211" t="s">
        <v>501</v>
      </c>
      <c r="G280" s="208"/>
      <c r="H280" s="212">
        <v>-2710.7340483202402</v>
      </c>
      <c r="I280" s="213"/>
      <c r="J280" s="208"/>
      <c r="K280" s="208"/>
      <c r="L280" s="214"/>
      <c r="M280" s="215"/>
      <c r="N280" s="216"/>
      <c r="O280" s="216"/>
      <c r="P280" s="216"/>
      <c r="Q280" s="216"/>
      <c r="R280" s="216"/>
      <c r="S280" s="216"/>
      <c r="T280" s="217"/>
      <c r="AT280" s="218" t="s">
        <v>339</v>
      </c>
      <c r="AU280" s="218" t="s">
        <v>86</v>
      </c>
      <c r="AV280" s="13" t="s">
        <v>86</v>
      </c>
      <c r="AW280" s="13" t="s">
        <v>31</v>
      </c>
      <c r="AX280" s="13" t="s">
        <v>77</v>
      </c>
      <c r="AY280" s="218" t="s">
        <v>321</v>
      </c>
    </row>
    <row r="281" spans="2:51" s="16" customFormat="1" ht="11.25">
      <c r="B281" s="240"/>
      <c r="C281" s="241"/>
      <c r="D281" s="209" t="s">
        <v>339</v>
      </c>
      <c r="E281" s="242" t="s">
        <v>1</v>
      </c>
      <c r="F281" s="243" t="s">
        <v>391</v>
      </c>
      <c r="G281" s="241"/>
      <c r="H281" s="244">
        <v>-2710.7340483202402</v>
      </c>
      <c r="I281" s="245"/>
      <c r="J281" s="241"/>
      <c r="K281" s="241"/>
      <c r="L281" s="246"/>
      <c r="M281" s="247"/>
      <c r="N281" s="248"/>
      <c r="O281" s="248"/>
      <c r="P281" s="248"/>
      <c r="Q281" s="248"/>
      <c r="R281" s="248"/>
      <c r="S281" s="248"/>
      <c r="T281" s="249"/>
      <c r="AT281" s="250" t="s">
        <v>339</v>
      </c>
      <c r="AU281" s="250" t="s">
        <v>86</v>
      </c>
      <c r="AV281" s="16" t="s">
        <v>334</v>
      </c>
      <c r="AW281" s="16" t="s">
        <v>31</v>
      </c>
      <c r="AX281" s="16" t="s">
        <v>77</v>
      </c>
      <c r="AY281" s="250" t="s">
        <v>321</v>
      </c>
    </row>
    <row r="282" spans="2:51" s="15" customFormat="1" ht="11.25">
      <c r="B282" s="230"/>
      <c r="C282" s="231"/>
      <c r="D282" s="209" t="s">
        <v>339</v>
      </c>
      <c r="E282" s="232" t="s">
        <v>1</v>
      </c>
      <c r="F282" s="233" t="s">
        <v>502</v>
      </c>
      <c r="G282" s="231"/>
      <c r="H282" s="232" t="s">
        <v>1</v>
      </c>
      <c r="I282" s="234"/>
      <c r="J282" s="231"/>
      <c r="K282" s="231"/>
      <c r="L282" s="235"/>
      <c r="M282" s="236"/>
      <c r="N282" s="237"/>
      <c r="O282" s="237"/>
      <c r="P282" s="237"/>
      <c r="Q282" s="237"/>
      <c r="R282" s="237"/>
      <c r="S282" s="237"/>
      <c r="T282" s="238"/>
      <c r="AT282" s="239" t="s">
        <v>339</v>
      </c>
      <c r="AU282" s="239" t="s">
        <v>86</v>
      </c>
      <c r="AV282" s="15" t="s">
        <v>84</v>
      </c>
      <c r="AW282" s="15" t="s">
        <v>31</v>
      </c>
      <c r="AX282" s="15" t="s">
        <v>77</v>
      </c>
      <c r="AY282" s="239" t="s">
        <v>321</v>
      </c>
    </row>
    <row r="283" spans="2:51" s="13" customFormat="1" ht="11.25">
      <c r="B283" s="207"/>
      <c r="C283" s="208"/>
      <c r="D283" s="209" t="s">
        <v>339</v>
      </c>
      <c r="E283" s="210" t="s">
        <v>1</v>
      </c>
      <c r="F283" s="211" t="s">
        <v>503</v>
      </c>
      <c r="G283" s="208"/>
      <c r="H283" s="212">
        <v>-75.703999999999994</v>
      </c>
      <c r="I283" s="213"/>
      <c r="J283" s="208"/>
      <c r="K283" s="208"/>
      <c r="L283" s="214"/>
      <c r="M283" s="215"/>
      <c r="N283" s="216"/>
      <c r="O283" s="216"/>
      <c r="P283" s="216"/>
      <c r="Q283" s="216"/>
      <c r="R283" s="216"/>
      <c r="S283" s="216"/>
      <c r="T283" s="217"/>
      <c r="AT283" s="218" t="s">
        <v>339</v>
      </c>
      <c r="AU283" s="218" t="s">
        <v>86</v>
      </c>
      <c r="AV283" s="13" t="s">
        <v>86</v>
      </c>
      <c r="AW283" s="13" t="s">
        <v>31</v>
      </c>
      <c r="AX283" s="13" t="s">
        <v>77</v>
      </c>
      <c r="AY283" s="218" t="s">
        <v>321</v>
      </c>
    </row>
    <row r="284" spans="2:51" s="13" customFormat="1" ht="11.25">
      <c r="B284" s="207"/>
      <c r="C284" s="208"/>
      <c r="D284" s="209" t="s">
        <v>339</v>
      </c>
      <c r="E284" s="210" t="s">
        <v>1</v>
      </c>
      <c r="F284" s="211" t="s">
        <v>504</v>
      </c>
      <c r="G284" s="208"/>
      <c r="H284" s="212">
        <v>-708.47500000000002</v>
      </c>
      <c r="I284" s="213"/>
      <c r="J284" s="208"/>
      <c r="K284" s="208"/>
      <c r="L284" s="214"/>
      <c r="M284" s="215"/>
      <c r="N284" s="216"/>
      <c r="O284" s="216"/>
      <c r="P284" s="216"/>
      <c r="Q284" s="216"/>
      <c r="R284" s="216"/>
      <c r="S284" s="216"/>
      <c r="T284" s="217"/>
      <c r="AT284" s="218" t="s">
        <v>339</v>
      </c>
      <c r="AU284" s="218" t="s">
        <v>86</v>
      </c>
      <c r="AV284" s="13" t="s">
        <v>86</v>
      </c>
      <c r="AW284" s="13" t="s">
        <v>31</v>
      </c>
      <c r="AX284" s="13" t="s">
        <v>77</v>
      </c>
      <c r="AY284" s="218" t="s">
        <v>321</v>
      </c>
    </row>
    <row r="285" spans="2:51" s="13" customFormat="1" ht="11.25">
      <c r="B285" s="207"/>
      <c r="C285" s="208"/>
      <c r="D285" s="209" t="s">
        <v>339</v>
      </c>
      <c r="E285" s="210" t="s">
        <v>1</v>
      </c>
      <c r="F285" s="211" t="s">
        <v>505</v>
      </c>
      <c r="G285" s="208"/>
      <c r="H285" s="212">
        <v>-27.532</v>
      </c>
      <c r="I285" s="213"/>
      <c r="J285" s="208"/>
      <c r="K285" s="208"/>
      <c r="L285" s="214"/>
      <c r="M285" s="215"/>
      <c r="N285" s="216"/>
      <c r="O285" s="216"/>
      <c r="P285" s="216"/>
      <c r="Q285" s="216"/>
      <c r="R285" s="216"/>
      <c r="S285" s="216"/>
      <c r="T285" s="217"/>
      <c r="AT285" s="218" t="s">
        <v>339</v>
      </c>
      <c r="AU285" s="218" t="s">
        <v>86</v>
      </c>
      <c r="AV285" s="13" t="s">
        <v>86</v>
      </c>
      <c r="AW285" s="13" t="s">
        <v>31</v>
      </c>
      <c r="AX285" s="13" t="s">
        <v>77</v>
      </c>
      <c r="AY285" s="218" t="s">
        <v>321</v>
      </c>
    </row>
    <row r="286" spans="2:51" s="13" customFormat="1" ht="11.25">
      <c r="B286" s="207"/>
      <c r="C286" s="208"/>
      <c r="D286" s="209" t="s">
        <v>339</v>
      </c>
      <c r="E286" s="210" t="s">
        <v>1</v>
      </c>
      <c r="F286" s="211" t="s">
        <v>506</v>
      </c>
      <c r="G286" s="208"/>
      <c r="H286" s="212">
        <v>-185.85300000000001</v>
      </c>
      <c r="I286" s="213"/>
      <c r="J286" s="208"/>
      <c r="K286" s="208"/>
      <c r="L286" s="214"/>
      <c r="M286" s="215"/>
      <c r="N286" s="216"/>
      <c r="O286" s="216"/>
      <c r="P286" s="216"/>
      <c r="Q286" s="216"/>
      <c r="R286" s="216"/>
      <c r="S286" s="216"/>
      <c r="T286" s="217"/>
      <c r="AT286" s="218" t="s">
        <v>339</v>
      </c>
      <c r="AU286" s="218" t="s">
        <v>86</v>
      </c>
      <c r="AV286" s="13" t="s">
        <v>86</v>
      </c>
      <c r="AW286" s="13" t="s">
        <v>31</v>
      </c>
      <c r="AX286" s="13" t="s">
        <v>77</v>
      </c>
      <c r="AY286" s="218" t="s">
        <v>321</v>
      </c>
    </row>
    <row r="287" spans="2:51" s="13" customFormat="1" ht="11.25">
      <c r="B287" s="207"/>
      <c r="C287" s="208"/>
      <c r="D287" s="209" t="s">
        <v>339</v>
      </c>
      <c r="E287" s="210" t="s">
        <v>1</v>
      </c>
      <c r="F287" s="211" t="s">
        <v>507</v>
      </c>
      <c r="G287" s="208"/>
      <c r="H287" s="212">
        <v>-190.55</v>
      </c>
      <c r="I287" s="213"/>
      <c r="J287" s="208"/>
      <c r="K287" s="208"/>
      <c r="L287" s="214"/>
      <c r="M287" s="215"/>
      <c r="N287" s="216"/>
      <c r="O287" s="216"/>
      <c r="P287" s="216"/>
      <c r="Q287" s="216"/>
      <c r="R287" s="216"/>
      <c r="S287" s="216"/>
      <c r="T287" s="217"/>
      <c r="AT287" s="218" t="s">
        <v>339</v>
      </c>
      <c r="AU287" s="218" t="s">
        <v>86</v>
      </c>
      <c r="AV287" s="13" t="s">
        <v>86</v>
      </c>
      <c r="AW287" s="13" t="s">
        <v>31</v>
      </c>
      <c r="AX287" s="13" t="s">
        <v>77</v>
      </c>
      <c r="AY287" s="218" t="s">
        <v>321</v>
      </c>
    </row>
    <row r="288" spans="2:51" s="13" customFormat="1" ht="11.25">
      <c r="B288" s="207"/>
      <c r="C288" s="208"/>
      <c r="D288" s="209" t="s">
        <v>339</v>
      </c>
      <c r="E288" s="210" t="s">
        <v>1</v>
      </c>
      <c r="F288" s="211" t="s">
        <v>508</v>
      </c>
      <c r="G288" s="208"/>
      <c r="H288" s="212">
        <v>-17.192</v>
      </c>
      <c r="I288" s="213"/>
      <c r="J288" s="208"/>
      <c r="K288" s="208"/>
      <c r="L288" s="214"/>
      <c r="M288" s="215"/>
      <c r="N288" s="216"/>
      <c r="O288" s="216"/>
      <c r="P288" s="216"/>
      <c r="Q288" s="216"/>
      <c r="R288" s="216"/>
      <c r="S288" s="216"/>
      <c r="T288" s="217"/>
      <c r="AT288" s="218" t="s">
        <v>339</v>
      </c>
      <c r="AU288" s="218" t="s">
        <v>86</v>
      </c>
      <c r="AV288" s="13" t="s">
        <v>86</v>
      </c>
      <c r="AW288" s="13" t="s">
        <v>31</v>
      </c>
      <c r="AX288" s="13" t="s">
        <v>77</v>
      </c>
      <c r="AY288" s="218" t="s">
        <v>321</v>
      </c>
    </row>
    <row r="289" spans="1:65" s="13" customFormat="1" ht="11.25">
      <c r="B289" s="207"/>
      <c r="C289" s="208"/>
      <c r="D289" s="209" t="s">
        <v>339</v>
      </c>
      <c r="E289" s="210" t="s">
        <v>1</v>
      </c>
      <c r="F289" s="211" t="s">
        <v>509</v>
      </c>
      <c r="G289" s="208"/>
      <c r="H289" s="212">
        <v>-227.749</v>
      </c>
      <c r="I289" s="213"/>
      <c r="J289" s="208"/>
      <c r="K289" s="208"/>
      <c r="L289" s="214"/>
      <c r="M289" s="215"/>
      <c r="N289" s="216"/>
      <c r="O289" s="216"/>
      <c r="P289" s="216"/>
      <c r="Q289" s="216"/>
      <c r="R289" s="216"/>
      <c r="S289" s="216"/>
      <c r="T289" s="217"/>
      <c r="AT289" s="218" t="s">
        <v>339</v>
      </c>
      <c r="AU289" s="218" t="s">
        <v>86</v>
      </c>
      <c r="AV289" s="13" t="s">
        <v>86</v>
      </c>
      <c r="AW289" s="13" t="s">
        <v>31</v>
      </c>
      <c r="AX289" s="13" t="s">
        <v>77</v>
      </c>
      <c r="AY289" s="218" t="s">
        <v>321</v>
      </c>
    </row>
    <row r="290" spans="1:65" s="13" customFormat="1" ht="11.25">
      <c r="B290" s="207"/>
      <c r="C290" s="208"/>
      <c r="D290" s="209" t="s">
        <v>339</v>
      </c>
      <c r="E290" s="210" t="s">
        <v>1</v>
      </c>
      <c r="F290" s="211" t="s">
        <v>510</v>
      </c>
      <c r="G290" s="208"/>
      <c r="H290" s="212">
        <v>-1.89</v>
      </c>
      <c r="I290" s="213"/>
      <c r="J290" s="208"/>
      <c r="K290" s="208"/>
      <c r="L290" s="214"/>
      <c r="M290" s="215"/>
      <c r="N290" s="216"/>
      <c r="O290" s="216"/>
      <c r="P290" s="216"/>
      <c r="Q290" s="216"/>
      <c r="R290" s="216"/>
      <c r="S290" s="216"/>
      <c r="T290" s="217"/>
      <c r="AT290" s="218" t="s">
        <v>339</v>
      </c>
      <c r="AU290" s="218" t="s">
        <v>86</v>
      </c>
      <c r="AV290" s="13" t="s">
        <v>86</v>
      </c>
      <c r="AW290" s="13" t="s">
        <v>31</v>
      </c>
      <c r="AX290" s="13" t="s">
        <v>77</v>
      </c>
      <c r="AY290" s="218" t="s">
        <v>321</v>
      </c>
    </row>
    <row r="291" spans="1:65" s="16" customFormat="1" ht="11.25">
      <c r="B291" s="240"/>
      <c r="C291" s="241"/>
      <c r="D291" s="209" t="s">
        <v>339</v>
      </c>
      <c r="E291" s="242" t="s">
        <v>1</v>
      </c>
      <c r="F291" s="243" t="s">
        <v>391</v>
      </c>
      <c r="G291" s="241"/>
      <c r="H291" s="244">
        <v>-1434.9449999999999</v>
      </c>
      <c r="I291" s="245"/>
      <c r="J291" s="241"/>
      <c r="K291" s="241"/>
      <c r="L291" s="246"/>
      <c r="M291" s="247"/>
      <c r="N291" s="248"/>
      <c r="O291" s="248"/>
      <c r="P291" s="248"/>
      <c r="Q291" s="248"/>
      <c r="R291" s="248"/>
      <c r="S291" s="248"/>
      <c r="T291" s="249"/>
      <c r="AT291" s="250" t="s">
        <v>339</v>
      </c>
      <c r="AU291" s="250" t="s">
        <v>86</v>
      </c>
      <c r="AV291" s="16" t="s">
        <v>334</v>
      </c>
      <c r="AW291" s="16" t="s">
        <v>31</v>
      </c>
      <c r="AX291" s="16" t="s">
        <v>77</v>
      </c>
      <c r="AY291" s="250" t="s">
        <v>321</v>
      </c>
    </row>
    <row r="292" spans="1:65" s="14" customFormat="1" ht="11.25">
      <c r="B292" s="219"/>
      <c r="C292" s="220"/>
      <c r="D292" s="209" t="s">
        <v>339</v>
      </c>
      <c r="E292" s="221" t="s">
        <v>281</v>
      </c>
      <c r="F292" s="222" t="s">
        <v>346</v>
      </c>
      <c r="G292" s="220"/>
      <c r="H292" s="223">
        <v>2120.44233870475</v>
      </c>
      <c r="I292" s="224"/>
      <c r="J292" s="220"/>
      <c r="K292" s="220"/>
      <c r="L292" s="225"/>
      <c r="M292" s="226"/>
      <c r="N292" s="227"/>
      <c r="O292" s="227"/>
      <c r="P292" s="227"/>
      <c r="Q292" s="227"/>
      <c r="R292" s="227"/>
      <c r="S292" s="227"/>
      <c r="T292" s="228"/>
      <c r="AT292" s="229" t="s">
        <v>339</v>
      </c>
      <c r="AU292" s="229" t="s">
        <v>86</v>
      </c>
      <c r="AV292" s="14" t="s">
        <v>328</v>
      </c>
      <c r="AW292" s="14" t="s">
        <v>31</v>
      </c>
      <c r="AX292" s="14" t="s">
        <v>77</v>
      </c>
      <c r="AY292" s="229" t="s">
        <v>321</v>
      </c>
    </row>
    <row r="293" spans="1:65" s="15" customFormat="1" ht="11.25">
      <c r="B293" s="230"/>
      <c r="C293" s="231"/>
      <c r="D293" s="209" t="s">
        <v>339</v>
      </c>
      <c r="E293" s="232" t="s">
        <v>1</v>
      </c>
      <c r="F293" s="233" t="s">
        <v>511</v>
      </c>
      <c r="G293" s="231"/>
      <c r="H293" s="232" t="s">
        <v>1</v>
      </c>
      <c r="I293" s="234"/>
      <c r="J293" s="231"/>
      <c r="K293" s="231"/>
      <c r="L293" s="235"/>
      <c r="M293" s="236"/>
      <c r="N293" s="237"/>
      <c r="O293" s="237"/>
      <c r="P293" s="237"/>
      <c r="Q293" s="237"/>
      <c r="R293" s="237"/>
      <c r="S293" s="237"/>
      <c r="T293" s="238"/>
      <c r="AT293" s="239" t="s">
        <v>339</v>
      </c>
      <c r="AU293" s="239" t="s">
        <v>86</v>
      </c>
      <c r="AV293" s="15" t="s">
        <v>84</v>
      </c>
      <c r="AW293" s="15" t="s">
        <v>31</v>
      </c>
      <c r="AX293" s="15" t="s">
        <v>77</v>
      </c>
      <c r="AY293" s="239" t="s">
        <v>321</v>
      </c>
    </row>
    <row r="294" spans="1:65" s="13" customFormat="1" ht="11.25">
      <c r="B294" s="207"/>
      <c r="C294" s="208"/>
      <c r="D294" s="209" t="s">
        <v>339</v>
      </c>
      <c r="E294" s="210" t="s">
        <v>1</v>
      </c>
      <c r="F294" s="211" t="s">
        <v>512</v>
      </c>
      <c r="G294" s="208"/>
      <c r="H294" s="212">
        <v>2120.44233870475</v>
      </c>
      <c r="I294" s="213"/>
      <c r="J294" s="208"/>
      <c r="K294" s="208"/>
      <c r="L294" s="214"/>
      <c r="M294" s="215"/>
      <c r="N294" s="216"/>
      <c r="O294" s="216"/>
      <c r="P294" s="216"/>
      <c r="Q294" s="216"/>
      <c r="R294" s="216"/>
      <c r="S294" s="216"/>
      <c r="T294" s="217"/>
      <c r="AT294" s="218" t="s">
        <v>339</v>
      </c>
      <c r="AU294" s="218" t="s">
        <v>86</v>
      </c>
      <c r="AV294" s="13" t="s">
        <v>86</v>
      </c>
      <c r="AW294" s="13" t="s">
        <v>31</v>
      </c>
      <c r="AX294" s="13" t="s">
        <v>77</v>
      </c>
      <c r="AY294" s="218" t="s">
        <v>321</v>
      </c>
    </row>
    <row r="295" spans="1:65" s="13" customFormat="1" ht="11.25">
      <c r="B295" s="207"/>
      <c r="C295" s="208"/>
      <c r="D295" s="209" t="s">
        <v>339</v>
      </c>
      <c r="E295" s="210" t="s">
        <v>1</v>
      </c>
      <c r="F295" s="211" t="s">
        <v>513</v>
      </c>
      <c r="G295" s="208"/>
      <c r="H295" s="212">
        <v>-711.88059510356698</v>
      </c>
      <c r="I295" s="213"/>
      <c r="J295" s="208"/>
      <c r="K295" s="208"/>
      <c r="L295" s="214"/>
      <c r="M295" s="215"/>
      <c r="N295" s="216"/>
      <c r="O295" s="216"/>
      <c r="P295" s="216"/>
      <c r="Q295" s="216"/>
      <c r="R295" s="216"/>
      <c r="S295" s="216"/>
      <c r="T295" s="217"/>
      <c r="AT295" s="218" t="s">
        <v>339</v>
      </c>
      <c r="AU295" s="218" t="s">
        <v>86</v>
      </c>
      <c r="AV295" s="13" t="s">
        <v>86</v>
      </c>
      <c r="AW295" s="13" t="s">
        <v>31</v>
      </c>
      <c r="AX295" s="13" t="s">
        <v>77</v>
      </c>
      <c r="AY295" s="218" t="s">
        <v>321</v>
      </c>
    </row>
    <row r="296" spans="1:65" s="13" customFormat="1" ht="11.25">
      <c r="B296" s="207"/>
      <c r="C296" s="208"/>
      <c r="D296" s="209" t="s">
        <v>339</v>
      </c>
      <c r="E296" s="210" t="s">
        <v>1</v>
      </c>
      <c r="F296" s="211" t="s">
        <v>514</v>
      </c>
      <c r="G296" s="208"/>
      <c r="H296" s="212">
        <v>56.508499999999998</v>
      </c>
      <c r="I296" s="213"/>
      <c r="J296" s="208"/>
      <c r="K296" s="208"/>
      <c r="L296" s="214"/>
      <c r="M296" s="215"/>
      <c r="N296" s="216"/>
      <c r="O296" s="216"/>
      <c r="P296" s="216"/>
      <c r="Q296" s="216"/>
      <c r="R296" s="216"/>
      <c r="S296" s="216"/>
      <c r="T296" s="217"/>
      <c r="AT296" s="218" t="s">
        <v>339</v>
      </c>
      <c r="AU296" s="218" t="s">
        <v>86</v>
      </c>
      <c r="AV296" s="13" t="s">
        <v>86</v>
      </c>
      <c r="AW296" s="13" t="s">
        <v>31</v>
      </c>
      <c r="AX296" s="13" t="s">
        <v>77</v>
      </c>
      <c r="AY296" s="218" t="s">
        <v>321</v>
      </c>
    </row>
    <row r="297" spans="1:65" s="14" customFormat="1" ht="11.25">
      <c r="B297" s="219"/>
      <c r="C297" s="220"/>
      <c r="D297" s="209" t="s">
        <v>339</v>
      </c>
      <c r="E297" s="221" t="s">
        <v>223</v>
      </c>
      <c r="F297" s="222" t="s">
        <v>346</v>
      </c>
      <c r="G297" s="220"/>
      <c r="H297" s="223">
        <v>1465.07024360118</v>
      </c>
      <c r="I297" s="224"/>
      <c r="J297" s="220"/>
      <c r="K297" s="220"/>
      <c r="L297" s="225"/>
      <c r="M297" s="226"/>
      <c r="N297" s="227"/>
      <c r="O297" s="227"/>
      <c r="P297" s="227"/>
      <c r="Q297" s="227"/>
      <c r="R297" s="227"/>
      <c r="S297" s="227"/>
      <c r="T297" s="228"/>
      <c r="AT297" s="229" t="s">
        <v>339</v>
      </c>
      <c r="AU297" s="229" t="s">
        <v>86</v>
      </c>
      <c r="AV297" s="14" t="s">
        <v>328</v>
      </c>
      <c r="AW297" s="14" t="s">
        <v>31</v>
      </c>
      <c r="AX297" s="14" t="s">
        <v>84</v>
      </c>
      <c r="AY297" s="229" t="s">
        <v>321</v>
      </c>
    </row>
    <row r="298" spans="1:65" s="2" customFormat="1" ht="37.9" customHeight="1">
      <c r="A298" s="35"/>
      <c r="B298" s="36"/>
      <c r="C298" s="194" t="s">
        <v>515</v>
      </c>
      <c r="D298" s="194" t="s">
        <v>323</v>
      </c>
      <c r="E298" s="195" t="s">
        <v>516</v>
      </c>
      <c r="F298" s="196" t="s">
        <v>517</v>
      </c>
      <c r="G298" s="197" t="s">
        <v>355</v>
      </c>
      <c r="H298" s="198">
        <v>14650.701999999999</v>
      </c>
      <c r="I298" s="199"/>
      <c r="J298" s="200">
        <f>ROUND(I298*H298,2)</f>
        <v>0</v>
      </c>
      <c r="K298" s="196" t="s">
        <v>350</v>
      </c>
      <c r="L298" s="40"/>
      <c r="M298" s="201" t="s">
        <v>1</v>
      </c>
      <c r="N298" s="202" t="s">
        <v>42</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328</v>
      </c>
      <c r="AT298" s="205" t="s">
        <v>323</v>
      </c>
      <c r="AU298" s="205" t="s">
        <v>86</v>
      </c>
      <c r="AY298" s="18" t="s">
        <v>321</v>
      </c>
      <c r="BE298" s="206">
        <f>IF(N298="základní",J298,0)</f>
        <v>0</v>
      </c>
      <c r="BF298" s="206">
        <f>IF(N298="snížená",J298,0)</f>
        <v>0</v>
      </c>
      <c r="BG298" s="206">
        <f>IF(N298="zákl. přenesená",J298,0)</f>
        <v>0</v>
      </c>
      <c r="BH298" s="206">
        <f>IF(N298="sníž. přenesená",J298,0)</f>
        <v>0</v>
      </c>
      <c r="BI298" s="206">
        <f>IF(N298="nulová",J298,0)</f>
        <v>0</v>
      </c>
      <c r="BJ298" s="18" t="s">
        <v>84</v>
      </c>
      <c r="BK298" s="206">
        <f>ROUND(I298*H298,2)</f>
        <v>0</v>
      </c>
      <c r="BL298" s="18" t="s">
        <v>328</v>
      </c>
      <c r="BM298" s="205" t="s">
        <v>518</v>
      </c>
    </row>
    <row r="299" spans="1:65" s="13" customFormat="1" ht="11.25">
      <c r="B299" s="207"/>
      <c r="C299" s="208"/>
      <c r="D299" s="209" t="s">
        <v>339</v>
      </c>
      <c r="E299" s="208"/>
      <c r="F299" s="211" t="s">
        <v>519</v>
      </c>
      <c r="G299" s="208"/>
      <c r="H299" s="212">
        <v>14650.701999999999</v>
      </c>
      <c r="I299" s="213"/>
      <c r="J299" s="208"/>
      <c r="K299" s="208"/>
      <c r="L299" s="214"/>
      <c r="M299" s="215"/>
      <c r="N299" s="216"/>
      <c r="O299" s="216"/>
      <c r="P299" s="216"/>
      <c r="Q299" s="216"/>
      <c r="R299" s="216"/>
      <c r="S299" s="216"/>
      <c r="T299" s="217"/>
      <c r="AT299" s="218" t="s">
        <v>339</v>
      </c>
      <c r="AU299" s="218" t="s">
        <v>86</v>
      </c>
      <c r="AV299" s="13" t="s">
        <v>86</v>
      </c>
      <c r="AW299" s="13" t="s">
        <v>4</v>
      </c>
      <c r="AX299" s="13" t="s">
        <v>84</v>
      </c>
      <c r="AY299" s="218" t="s">
        <v>321</v>
      </c>
    </row>
    <row r="300" spans="1:65" s="2" customFormat="1" ht="37.9" customHeight="1">
      <c r="A300" s="35"/>
      <c r="B300" s="36"/>
      <c r="C300" s="194" t="s">
        <v>520</v>
      </c>
      <c r="D300" s="194" t="s">
        <v>323</v>
      </c>
      <c r="E300" s="195" t="s">
        <v>521</v>
      </c>
      <c r="F300" s="196" t="s">
        <v>522</v>
      </c>
      <c r="G300" s="197" t="s">
        <v>355</v>
      </c>
      <c r="H300" s="198">
        <v>711.88099999999997</v>
      </c>
      <c r="I300" s="199"/>
      <c r="J300" s="200">
        <f>ROUND(I300*H300,2)</f>
        <v>0</v>
      </c>
      <c r="K300" s="196" t="s">
        <v>350</v>
      </c>
      <c r="L300" s="40"/>
      <c r="M300" s="201" t="s">
        <v>1</v>
      </c>
      <c r="N300" s="202" t="s">
        <v>42</v>
      </c>
      <c r="O300" s="72"/>
      <c r="P300" s="203">
        <f>O300*H300</f>
        <v>0</v>
      </c>
      <c r="Q300" s="203">
        <v>0</v>
      </c>
      <c r="R300" s="203">
        <f>Q300*H300</f>
        <v>0</v>
      </c>
      <c r="S300" s="203">
        <v>0</v>
      </c>
      <c r="T300" s="204">
        <f>S300*H300</f>
        <v>0</v>
      </c>
      <c r="U300" s="35"/>
      <c r="V300" s="35"/>
      <c r="W300" s="35"/>
      <c r="X300" s="35"/>
      <c r="Y300" s="35"/>
      <c r="Z300" s="35"/>
      <c r="AA300" s="35"/>
      <c r="AB300" s="35"/>
      <c r="AC300" s="35"/>
      <c r="AD300" s="35"/>
      <c r="AE300" s="35"/>
      <c r="AR300" s="205" t="s">
        <v>328</v>
      </c>
      <c r="AT300" s="205" t="s">
        <v>323</v>
      </c>
      <c r="AU300" s="205" t="s">
        <v>86</v>
      </c>
      <c r="AY300" s="18" t="s">
        <v>321</v>
      </c>
      <c r="BE300" s="206">
        <f>IF(N300="základní",J300,0)</f>
        <v>0</v>
      </c>
      <c r="BF300" s="206">
        <f>IF(N300="snížená",J300,0)</f>
        <v>0</v>
      </c>
      <c r="BG300" s="206">
        <f>IF(N300="zákl. přenesená",J300,0)</f>
        <v>0</v>
      </c>
      <c r="BH300" s="206">
        <f>IF(N300="sníž. přenesená",J300,0)</f>
        <v>0</v>
      </c>
      <c r="BI300" s="206">
        <f>IF(N300="nulová",J300,0)</f>
        <v>0</v>
      </c>
      <c r="BJ300" s="18" t="s">
        <v>84</v>
      </c>
      <c r="BK300" s="206">
        <f>ROUND(I300*H300,2)</f>
        <v>0</v>
      </c>
      <c r="BL300" s="18" t="s">
        <v>328</v>
      </c>
      <c r="BM300" s="205" t="s">
        <v>523</v>
      </c>
    </row>
    <row r="301" spans="1:65" s="15" customFormat="1" ht="11.25">
      <c r="B301" s="230"/>
      <c r="C301" s="231"/>
      <c r="D301" s="209" t="s">
        <v>339</v>
      </c>
      <c r="E301" s="232" t="s">
        <v>1</v>
      </c>
      <c r="F301" s="233" t="s">
        <v>524</v>
      </c>
      <c r="G301" s="231"/>
      <c r="H301" s="232" t="s">
        <v>1</v>
      </c>
      <c r="I301" s="234"/>
      <c r="J301" s="231"/>
      <c r="K301" s="231"/>
      <c r="L301" s="235"/>
      <c r="M301" s="236"/>
      <c r="N301" s="237"/>
      <c r="O301" s="237"/>
      <c r="P301" s="237"/>
      <c r="Q301" s="237"/>
      <c r="R301" s="237"/>
      <c r="S301" s="237"/>
      <c r="T301" s="238"/>
      <c r="AT301" s="239" t="s">
        <v>339</v>
      </c>
      <c r="AU301" s="239" t="s">
        <v>86</v>
      </c>
      <c r="AV301" s="15" t="s">
        <v>84</v>
      </c>
      <c r="AW301" s="15" t="s">
        <v>31</v>
      </c>
      <c r="AX301" s="15" t="s">
        <v>77</v>
      </c>
      <c r="AY301" s="239" t="s">
        <v>321</v>
      </c>
    </row>
    <row r="302" spans="1:65" s="15" customFormat="1" ht="11.25">
      <c r="B302" s="230"/>
      <c r="C302" s="231"/>
      <c r="D302" s="209" t="s">
        <v>339</v>
      </c>
      <c r="E302" s="232" t="s">
        <v>1</v>
      </c>
      <c r="F302" s="233" t="s">
        <v>525</v>
      </c>
      <c r="G302" s="231"/>
      <c r="H302" s="232" t="s">
        <v>1</v>
      </c>
      <c r="I302" s="234"/>
      <c r="J302" s="231"/>
      <c r="K302" s="231"/>
      <c r="L302" s="235"/>
      <c r="M302" s="236"/>
      <c r="N302" s="237"/>
      <c r="O302" s="237"/>
      <c r="P302" s="237"/>
      <c r="Q302" s="237"/>
      <c r="R302" s="237"/>
      <c r="S302" s="237"/>
      <c r="T302" s="238"/>
      <c r="AT302" s="239" t="s">
        <v>339</v>
      </c>
      <c r="AU302" s="239" t="s">
        <v>86</v>
      </c>
      <c r="AV302" s="15" t="s">
        <v>84</v>
      </c>
      <c r="AW302" s="15" t="s">
        <v>31</v>
      </c>
      <c r="AX302" s="15" t="s">
        <v>77</v>
      </c>
      <c r="AY302" s="239" t="s">
        <v>321</v>
      </c>
    </row>
    <row r="303" spans="1:65" s="13" customFormat="1" ht="22.5">
      <c r="B303" s="207"/>
      <c r="C303" s="208"/>
      <c r="D303" s="209" t="s">
        <v>339</v>
      </c>
      <c r="E303" s="210" t="s">
        <v>1</v>
      </c>
      <c r="F303" s="211" t="s">
        <v>526</v>
      </c>
      <c r="G303" s="208"/>
      <c r="H303" s="212">
        <v>634.90372110897795</v>
      </c>
      <c r="I303" s="213"/>
      <c r="J303" s="208"/>
      <c r="K303" s="208"/>
      <c r="L303" s="214"/>
      <c r="M303" s="215"/>
      <c r="N303" s="216"/>
      <c r="O303" s="216"/>
      <c r="P303" s="216"/>
      <c r="Q303" s="216"/>
      <c r="R303" s="216"/>
      <c r="S303" s="216"/>
      <c r="T303" s="217"/>
      <c r="AT303" s="218" t="s">
        <v>339</v>
      </c>
      <c r="AU303" s="218" t="s">
        <v>86</v>
      </c>
      <c r="AV303" s="13" t="s">
        <v>86</v>
      </c>
      <c r="AW303" s="13" t="s">
        <v>31</v>
      </c>
      <c r="AX303" s="13" t="s">
        <v>77</v>
      </c>
      <c r="AY303" s="218" t="s">
        <v>321</v>
      </c>
    </row>
    <row r="304" spans="1:65" s="13" customFormat="1" ht="11.25">
      <c r="B304" s="207"/>
      <c r="C304" s="208"/>
      <c r="D304" s="209" t="s">
        <v>339</v>
      </c>
      <c r="E304" s="210" t="s">
        <v>1</v>
      </c>
      <c r="F304" s="211" t="s">
        <v>527</v>
      </c>
      <c r="G304" s="208"/>
      <c r="H304" s="212">
        <v>76.976873994588999</v>
      </c>
      <c r="I304" s="213"/>
      <c r="J304" s="208"/>
      <c r="K304" s="208"/>
      <c r="L304" s="214"/>
      <c r="M304" s="215"/>
      <c r="N304" s="216"/>
      <c r="O304" s="216"/>
      <c r="P304" s="216"/>
      <c r="Q304" s="216"/>
      <c r="R304" s="216"/>
      <c r="S304" s="216"/>
      <c r="T304" s="217"/>
      <c r="AT304" s="218" t="s">
        <v>339</v>
      </c>
      <c r="AU304" s="218" t="s">
        <v>86</v>
      </c>
      <c r="AV304" s="13" t="s">
        <v>86</v>
      </c>
      <c r="AW304" s="13" t="s">
        <v>31</v>
      </c>
      <c r="AX304" s="13" t="s">
        <v>77</v>
      </c>
      <c r="AY304" s="218" t="s">
        <v>321</v>
      </c>
    </row>
    <row r="305" spans="1:65" s="14" customFormat="1" ht="11.25">
      <c r="B305" s="219"/>
      <c r="C305" s="220"/>
      <c r="D305" s="209" t="s">
        <v>339</v>
      </c>
      <c r="E305" s="221" t="s">
        <v>225</v>
      </c>
      <c r="F305" s="222" t="s">
        <v>346</v>
      </c>
      <c r="G305" s="220"/>
      <c r="H305" s="223">
        <v>711.88059510356698</v>
      </c>
      <c r="I305" s="224"/>
      <c r="J305" s="220"/>
      <c r="K305" s="220"/>
      <c r="L305" s="225"/>
      <c r="M305" s="226"/>
      <c r="N305" s="227"/>
      <c r="O305" s="227"/>
      <c r="P305" s="227"/>
      <c r="Q305" s="227"/>
      <c r="R305" s="227"/>
      <c r="S305" s="227"/>
      <c r="T305" s="228"/>
      <c r="AT305" s="229" t="s">
        <v>339</v>
      </c>
      <c r="AU305" s="229" t="s">
        <v>86</v>
      </c>
      <c r="AV305" s="14" t="s">
        <v>328</v>
      </c>
      <c r="AW305" s="14" t="s">
        <v>31</v>
      </c>
      <c r="AX305" s="14" t="s">
        <v>84</v>
      </c>
      <c r="AY305" s="229" t="s">
        <v>321</v>
      </c>
    </row>
    <row r="306" spans="1:65" s="2" customFormat="1" ht="37.9" customHeight="1">
      <c r="A306" s="35"/>
      <c r="B306" s="36"/>
      <c r="C306" s="194" t="s">
        <v>528</v>
      </c>
      <c r="D306" s="194" t="s">
        <v>323</v>
      </c>
      <c r="E306" s="195" t="s">
        <v>529</v>
      </c>
      <c r="F306" s="196" t="s">
        <v>530</v>
      </c>
      <c r="G306" s="197" t="s">
        <v>355</v>
      </c>
      <c r="H306" s="198">
        <v>7118.8059999999996</v>
      </c>
      <c r="I306" s="199"/>
      <c r="J306" s="200">
        <f>ROUND(I306*H306,2)</f>
        <v>0</v>
      </c>
      <c r="K306" s="196" t="s">
        <v>350</v>
      </c>
      <c r="L306" s="40"/>
      <c r="M306" s="201" t="s">
        <v>1</v>
      </c>
      <c r="N306" s="202" t="s">
        <v>42</v>
      </c>
      <c r="O306" s="72"/>
      <c r="P306" s="203">
        <f>O306*H306</f>
        <v>0</v>
      </c>
      <c r="Q306" s="203">
        <v>0</v>
      </c>
      <c r="R306" s="203">
        <f>Q306*H306</f>
        <v>0</v>
      </c>
      <c r="S306" s="203">
        <v>0</v>
      </c>
      <c r="T306" s="204">
        <f>S306*H306</f>
        <v>0</v>
      </c>
      <c r="U306" s="35"/>
      <c r="V306" s="35"/>
      <c r="W306" s="35"/>
      <c r="X306" s="35"/>
      <c r="Y306" s="35"/>
      <c r="Z306" s="35"/>
      <c r="AA306" s="35"/>
      <c r="AB306" s="35"/>
      <c r="AC306" s="35"/>
      <c r="AD306" s="35"/>
      <c r="AE306" s="35"/>
      <c r="AR306" s="205" t="s">
        <v>328</v>
      </c>
      <c r="AT306" s="205" t="s">
        <v>323</v>
      </c>
      <c r="AU306" s="205" t="s">
        <v>86</v>
      </c>
      <c r="AY306" s="18" t="s">
        <v>321</v>
      </c>
      <c r="BE306" s="206">
        <f>IF(N306="základní",J306,0)</f>
        <v>0</v>
      </c>
      <c r="BF306" s="206">
        <f>IF(N306="snížená",J306,0)</f>
        <v>0</v>
      </c>
      <c r="BG306" s="206">
        <f>IF(N306="zákl. přenesená",J306,0)</f>
        <v>0</v>
      </c>
      <c r="BH306" s="206">
        <f>IF(N306="sníž. přenesená",J306,0)</f>
        <v>0</v>
      </c>
      <c r="BI306" s="206">
        <f>IF(N306="nulová",J306,0)</f>
        <v>0</v>
      </c>
      <c r="BJ306" s="18" t="s">
        <v>84</v>
      </c>
      <c r="BK306" s="206">
        <f>ROUND(I306*H306,2)</f>
        <v>0</v>
      </c>
      <c r="BL306" s="18" t="s">
        <v>328</v>
      </c>
      <c r="BM306" s="205" t="s">
        <v>531</v>
      </c>
    </row>
    <row r="307" spans="1:65" s="13" customFormat="1" ht="11.25">
      <c r="B307" s="207"/>
      <c r="C307" s="208"/>
      <c r="D307" s="209" t="s">
        <v>339</v>
      </c>
      <c r="E307" s="208"/>
      <c r="F307" s="211" t="s">
        <v>532</v>
      </c>
      <c r="G307" s="208"/>
      <c r="H307" s="212">
        <v>7118.8059999999996</v>
      </c>
      <c r="I307" s="213"/>
      <c r="J307" s="208"/>
      <c r="K307" s="208"/>
      <c r="L307" s="214"/>
      <c r="M307" s="215"/>
      <c r="N307" s="216"/>
      <c r="O307" s="216"/>
      <c r="P307" s="216"/>
      <c r="Q307" s="216"/>
      <c r="R307" s="216"/>
      <c r="S307" s="216"/>
      <c r="T307" s="217"/>
      <c r="AT307" s="218" t="s">
        <v>339</v>
      </c>
      <c r="AU307" s="218" t="s">
        <v>86</v>
      </c>
      <c r="AV307" s="13" t="s">
        <v>86</v>
      </c>
      <c r="AW307" s="13" t="s">
        <v>4</v>
      </c>
      <c r="AX307" s="13" t="s">
        <v>84</v>
      </c>
      <c r="AY307" s="218" t="s">
        <v>321</v>
      </c>
    </row>
    <row r="308" spans="1:65" s="2" customFormat="1" ht="24.2" customHeight="1">
      <c r="A308" s="35"/>
      <c r="B308" s="36"/>
      <c r="C308" s="194" t="s">
        <v>533</v>
      </c>
      <c r="D308" s="194" t="s">
        <v>323</v>
      </c>
      <c r="E308" s="195" t="s">
        <v>534</v>
      </c>
      <c r="F308" s="196" t="s">
        <v>535</v>
      </c>
      <c r="G308" s="197" t="s">
        <v>355</v>
      </c>
      <c r="H308" s="198">
        <v>76.977000000000004</v>
      </c>
      <c r="I308" s="199"/>
      <c r="J308" s="200">
        <f>ROUND(I308*H308,2)</f>
        <v>0</v>
      </c>
      <c r="K308" s="196" t="s">
        <v>350</v>
      </c>
      <c r="L308" s="40"/>
      <c r="M308" s="201" t="s">
        <v>1</v>
      </c>
      <c r="N308" s="202" t="s">
        <v>42</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328</v>
      </c>
      <c r="AT308" s="205" t="s">
        <v>323</v>
      </c>
      <c r="AU308" s="205" t="s">
        <v>86</v>
      </c>
      <c r="AY308" s="18" t="s">
        <v>321</v>
      </c>
      <c r="BE308" s="206">
        <f>IF(N308="základní",J308,0)</f>
        <v>0</v>
      </c>
      <c r="BF308" s="206">
        <f>IF(N308="snížená",J308,0)</f>
        <v>0</v>
      </c>
      <c r="BG308" s="206">
        <f>IF(N308="zákl. přenesená",J308,0)</f>
        <v>0</v>
      </c>
      <c r="BH308" s="206">
        <f>IF(N308="sníž. přenesená",J308,0)</f>
        <v>0</v>
      </c>
      <c r="BI308" s="206">
        <f>IF(N308="nulová",J308,0)</f>
        <v>0</v>
      </c>
      <c r="BJ308" s="18" t="s">
        <v>84</v>
      </c>
      <c r="BK308" s="206">
        <f>ROUND(I308*H308,2)</f>
        <v>0</v>
      </c>
      <c r="BL308" s="18" t="s">
        <v>328</v>
      </c>
      <c r="BM308" s="205" t="s">
        <v>536</v>
      </c>
    </row>
    <row r="309" spans="1:65" s="15" customFormat="1" ht="11.25">
      <c r="B309" s="230"/>
      <c r="C309" s="231"/>
      <c r="D309" s="209" t="s">
        <v>339</v>
      </c>
      <c r="E309" s="232" t="s">
        <v>1</v>
      </c>
      <c r="F309" s="233" t="s">
        <v>537</v>
      </c>
      <c r="G309" s="231"/>
      <c r="H309" s="232" t="s">
        <v>1</v>
      </c>
      <c r="I309" s="234"/>
      <c r="J309" s="231"/>
      <c r="K309" s="231"/>
      <c r="L309" s="235"/>
      <c r="M309" s="236"/>
      <c r="N309" s="237"/>
      <c r="O309" s="237"/>
      <c r="P309" s="237"/>
      <c r="Q309" s="237"/>
      <c r="R309" s="237"/>
      <c r="S309" s="237"/>
      <c r="T309" s="238"/>
      <c r="AT309" s="239" t="s">
        <v>339</v>
      </c>
      <c r="AU309" s="239" t="s">
        <v>86</v>
      </c>
      <c r="AV309" s="15" t="s">
        <v>84</v>
      </c>
      <c r="AW309" s="15" t="s">
        <v>31</v>
      </c>
      <c r="AX309" s="15" t="s">
        <v>77</v>
      </c>
      <c r="AY309" s="239" t="s">
        <v>321</v>
      </c>
    </row>
    <row r="310" spans="1:65" s="13" customFormat="1" ht="11.25">
      <c r="B310" s="207"/>
      <c r="C310" s="208"/>
      <c r="D310" s="209" t="s">
        <v>339</v>
      </c>
      <c r="E310" s="210" t="s">
        <v>1</v>
      </c>
      <c r="F310" s="211" t="s">
        <v>538</v>
      </c>
      <c r="G310" s="208"/>
      <c r="H310" s="212">
        <v>76.976873994588999</v>
      </c>
      <c r="I310" s="213"/>
      <c r="J310" s="208"/>
      <c r="K310" s="208"/>
      <c r="L310" s="214"/>
      <c r="M310" s="215"/>
      <c r="N310" s="216"/>
      <c r="O310" s="216"/>
      <c r="P310" s="216"/>
      <c r="Q310" s="216"/>
      <c r="R310" s="216"/>
      <c r="S310" s="216"/>
      <c r="T310" s="217"/>
      <c r="AT310" s="218" t="s">
        <v>339</v>
      </c>
      <c r="AU310" s="218" t="s">
        <v>86</v>
      </c>
      <c r="AV310" s="13" t="s">
        <v>86</v>
      </c>
      <c r="AW310" s="13" t="s">
        <v>31</v>
      </c>
      <c r="AX310" s="13" t="s">
        <v>84</v>
      </c>
      <c r="AY310" s="218" t="s">
        <v>321</v>
      </c>
    </row>
    <row r="311" spans="1:65" s="2" customFormat="1" ht="16.5" customHeight="1">
      <c r="A311" s="35"/>
      <c r="B311" s="36"/>
      <c r="C311" s="194" t="s">
        <v>539</v>
      </c>
      <c r="D311" s="194" t="s">
        <v>323</v>
      </c>
      <c r="E311" s="195" t="s">
        <v>540</v>
      </c>
      <c r="F311" s="196" t="s">
        <v>541</v>
      </c>
      <c r="G311" s="197" t="s">
        <v>542</v>
      </c>
      <c r="H311" s="198">
        <v>2490.6190000000001</v>
      </c>
      <c r="I311" s="199"/>
      <c r="J311" s="200">
        <f>ROUND(I311*H311,2)</f>
        <v>0</v>
      </c>
      <c r="K311" s="196" t="s">
        <v>327</v>
      </c>
      <c r="L311" s="40"/>
      <c r="M311" s="201" t="s">
        <v>1</v>
      </c>
      <c r="N311" s="202" t="s">
        <v>42</v>
      </c>
      <c r="O311" s="72"/>
      <c r="P311" s="203">
        <f>O311*H311</f>
        <v>0</v>
      </c>
      <c r="Q311" s="203">
        <v>0</v>
      </c>
      <c r="R311" s="203">
        <f>Q311*H311</f>
        <v>0</v>
      </c>
      <c r="S311" s="203">
        <v>0</v>
      </c>
      <c r="T311" s="204">
        <f>S311*H311</f>
        <v>0</v>
      </c>
      <c r="U311" s="35"/>
      <c r="V311" s="35"/>
      <c r="W311" s="35"/>
      <c r="X311" s="35"/>
      <c r="Y311" s="35"/>
      <c r="Z311" s="35"/>
      <c r="AA311" s="35"/>
      <c r="AB311" s="35"/>
      <c r="AC311" s="35"/>
      <c r="AD311" s="35"/>
      <c r="AE311" s="35"/>
      <c r="AR311" s="205" t="s">
        <v>328</v>
      </c>
      <c r="AT311" s="205" t="s">
        <v>323</v>
      </c>
      <c r="AU311" s="205" t="s">
        <v>86</v>
      </c>
      <c r="AY311" s="18" t="s">
        <v>321</v>
      </c>
      <c r="BE311" s="206">
        <f>IF(N311="základní",J311,0)</f>
        <v>0</v>
      </c>
      <c r="BF311" s="206">
        <f>IF(N311="snížená",J311,0)</f>
        <v>0</v>
      </c>
      <c r="BG311" s="206">
        <f>IF(N311="zákl. přenesená",J311,0)</f>
        <v>0</v>
      </c>
      <c r="BH311" s="206">
        <f>IF(N311="sníž. přenesená",J311,0)</f>
        <v>0</v>
      </c>
      <c r="BI311" s="206">
        <f>IF(N311="nulová",J311,0)</f>
        <v>0</v>
      </c>
      <c r="BJ311" s="18" t="s">
        <v>84</v>
      </c>
      <c r="BK311" s="206">
        <f>ROUND(I311*H311,2)</f>
        <v>0</v>
      </c>
      <c r="BL311" s="18" t="s">
        <v>328</v>
      </c>
      <c r="BM311" s="205" t="s">
        <v>543</v>
      </c>
    </row>
    <row r="312" spans="1:65" s="13" customFormat="1" ht="11.25">
      <c r="B312" s="207"/>
      <c r="C312" s="208"/>
      <c r="D312" s="209" t="s">
        <v>339</v>
      </c>
      <c r="E312" s="210" t="s">
        <v>1</v>
      </c>
      <c r="F312" s="211" t="s">
        <v>544</v>
      </c>
      <c r="G312" s="208"/>
      <c r="H312" s="212">
        <v>2490.6194141220099</v>
      </c>
      <c r="I312" s="213"/>
      <c r="J312" s="208"/>
      <c r="K312" s="208"/>
      <c r="L312" s="214"/>
      <c r="M312" s="215"/>
      <c r="N312" s="216"/>
      <c r="O312" s="216"/>
      <c r="P312" s="216"/>
      <c r="Q312" s="216"/>
      <c r="R312" s="216"/>
      <c r="S312" s="216"/>
      <c r="T312" s="217"/>
      <c r="AT312" s="218" t="s">
        <v>339</v>
      </c>
      <c r="AU312" s="218" t="s">
        <v>86</v>
      </c>
      <c r="AV312" s="13" t="s">
        <v>86</v>
      </c>
      <c r="AW312" s="13" t="s">
        <v>31</v>
      </c>
      <c r="AX312" s="13" t="s">
        <v>84</v>
      </c>
      <c r="AY312" s="218" t="s">
        <v>321</v>
      </c>
    </row>
    <row r="313" spans="1:65" s="2" customFormat="1" ht="37.9" customHeight="1">
      <c r="A313" s="35"/>
      <c r="B313" s="36"/>
      <c r="C313" s="194" t="s">
        <v>545</v>
      </c>
      <c r="D313" s="194" t="s">
        <v>323</v>
      </c>
      <c r="E313" s="195" t="s">
        <v>353</v>
      </c>
      <c r="F313" s="196" t="s">
        <v>354</v>
      </c>
      <c r="G313" s="197" t="s">
        <v>355</v>
      </c>
      <c r="H313" s="198">
        <v>4145.6790000000001</v>
      </c>
      <c r="I313" s="199"/>
      <c r="J313" s="200">
        <f>ROUND(I313*H313,2)</f>
        <v>0</v>
      </c>
      <c r="K313" s="196" t="s">
        <v>350</v>
      </c>
      <c r="L313" s="40"/>
      <c r="M313" s="201" t="s">
        <v>1</v>
      </c>
      <c r="N313" s="202" t="s">
        <v>42</v>
      </c>
      <c r="O313" s="72"/>
      <c r="P313" s="203">
        <f>O313*H313</f>
        <v>0</v>
      </c>
      <c r="Q313" s="203">
        <v>0</v>
      </c>
      <c r="R313" s="203">
        <f>Q313*H313</f>
        <v>0</v>
      </c>
      <c r="S313" s="203">
        <v>0</v>
      </c>
      <c r="T313" s="204">
        <f>S313*H313</f>
        <v>0</v>
      </c>
      <c r="U313" s="35"/>
      <c r="V313" s="35"/>
      <c r="W313" s="35"/>
      <c r="X313" s="35"/>
      <c r="Y313" s="35"/>
      <c r="Z313" s="35"/>
      <c r="AA313" s="35"/>
      <c r="AB313" s="35"/>
      <c r="AC313" s="35"/>
      <c r="AD313" s="35"/>
      <c r="AE313" s="35"/>
      <c r="AR313" s="205" t="s">
        <v>328</v>
      </c>
      <c r="AT313" s="205" t="s">
        <v>323</v>
      </c>
      <c r="AU313" s="205" t="s">
        <v>86</v>
      </c>
      <c r="AY313" s="18" t="s">
        <v>321</v>
      </c>
      <c r="BE313" s="206">
        <f>IF(N313="základní",J313,0)</f>
        <v>0</v>
      </c>
      <c r="BF313" s="206">
        <f>IF(N313="snížená",J313,0)</f>
        <v>0</v>
      </c>
      <c r="BG313" s="206">
        <f>IF(N313="zákl. přenesená",J313,0)</f>
        <v>0</v>
      </c>
      <c r="BH313" s="206">
        <f>IF(N313="sníž. přenesená",J313,0)</f>
        <v>0</v>
      </c>
      <c r="BI313" s="206">
        <f>IF(N313="nulová",J313,0)</f>
        <v>0</v>
      </c>
      <c r="BJ313" s="18" t="s">
        <v>84</v>
      </c>
      <c r="BK313" s="206">
        <f>ROUND(I313*H313,2)</f>
        <v>0</v>
      </c>
      <c r="BL313" s="18" t="s">
        <v>328</v>
      </c>
      <c r="BM313" s="205" t="s">
        <v>546</v>
      </c>
    </row>
    <row r="314" spans="1:65" s="15" customFormat="1" ht="11.25">
      <c r="B314" s="230"/>
      <c r="C314" s="231"/>
      <c r="D314" s="209" t="s">
        <v>339</v>
      </c>
      <c r="E314" s="232" t="s">
        <v>1</v>
      </c>
      <c r="F314" s="233" t="s">
        <v>547</v>
      </c>
      <c r="G314" s="231"/>
      <c r="H314" s="232" t="s">
        <v>1</v>
      </c>
      <c r="I314" s="234"/>
      <c r="J314" s="231"/>
      <c r="K314" s="231"/>
      <c r="L314" s="235"/>
      <c r="M314" s="236"/>
      <c r="N314" s="237"/>
      <c r="O314" s="237"/>
      <c r="P314" s="237"/>
      <c r="Q314" s="237"/>
      <c r="R314" s="237"/>
      <c r="S314" s="237"/>
      <c r="T314" s="238"/>
      <c r="AT314" s="239" t="s">
        <v>339</v>
      </c>
      <c r="AU314" s="239" t="s">
        <v>86</v>
      </c>
      <c r="AV314" s="15" t="s">
        <v>84</v>
      </c>
      <c r="AW314" s="15" t="s">
        <v>31</v>
      </c>
      <c r="AX314" s="15" t="s">
        <v>77</v>
      </c>
      <c r="AY314" s="239" t="s">
        <v>321</v>
      </c>
    </row>
    <row r="315" spans="1:65" s="13" customFormat="1" ht="11.25">
      <c r="B315" s="207"/>
      <c r="C315" s="208"/>
      <c r="D315" s="209" t="s">
        <v>339</v>
      </c>
      <c r="E315" s="210" t="s">
        <v>1</v>
      </c>
      <c r="F315" s="211" t="s">
        <v>279</v>
      </c>
      <c r="G315" s="208"/>
      <c r="H315" s="212">
        <v>2710.7340483202402</v>
      </c>
      <c r="I315" s="213"/>
      <c r="J315" s="208"/>
      <c r="K315" s="208"/>
      <c r="L315" s="214"/>
      <c r="M315" s="215"/>
      <c r="N315" s="216"/>
      <c r="O315" s="216"/>
      <c r="P315" s="216"/>
      <c r="Q315" s="216"/>
      <c r="R315" s="216"/>
      <c r="S315" s="216"/>
      <c r="T315" s="217"/>
      <c r="AT315" s="218" t="s">
        <v>339</v>
      </c>
      <c r="AU315" s="218" t="s">
        <v>86</v>
      </c>
      <c r="AV315" s="13" t="s">
        <v>86</v>
      </c>
      <c r="AW315" s="13" t="s">
        <v>31</v>
      </c>
      <c r="AX315" s="13" t="s">
        <v>77</v>
      </c>
      <c r="AY315" s="218" t="s">
        <v>321</v>
      </c>
    </row>
    <row r="316" spans="1:65" s="15" customFormat="1" ht="11.25">
      <c r="B316" s="230"/>
      <c r="C316" s="231"/>
      <c r="D316" s="209" t="s">
        <v>339</v>
      </c>
      <c r="E316" s="232" t="s">
        <v>1</v>
      </c>
      <c r="F316" s="233" t="s">
        <v>548</v>
      </c>
      <c r="G316" s="231"/>
      <c r="H316" s="232" t="s">
        <v>1</v>
      </c>
      <c r="I316" s="234"/>
      <c r="J316" s="231"/>
      <c r="K316" s="231"/>
      <c r="L316" s="235"/>
      <c r="M316" s="236"/>
      <c r="N316" s="237"/>
      <c r="O316" s="237"/>
      <c r="P316" s="237"/>
      <c r="Q316" s="237"/>
      <c r="R316" s="237"/>
      <c r="S316" s="237"/>
      <c r="T316" s="238"/>
      <c r="AT316" s="239" t="s">
        <v>339</v>
      </c>
      <c r="AU316" s="239" t="s">
        <v>86</v>
      </c>
      <c r="AV316" s="15" t="s">
        <v>84</v>
      </c>
      <c r="AW316" s="15" t="s">
        <v>31</v>
      </c>
      <c r="AX316" s="15" t="s">
        <v>77</v>
      </c>
      <c r="AY316" s="239" t="s">
        <v>321</v>
      </c>
    </row>
    <row r="317" spans="1:65" s="13" customFormat="1" ht="11.25">
      <c r="B317" s="207"/>
      <c r="C317" s="208"/>
      <c r="D317" s="209" t="s">
        <v>339</v>
      </c>
      <c r="E317" s="210" t="s">
        <v>1</v>
      </c>
      <c r="F317" s="211" t="s">
        <v>549</v>
      </c>
      <c r="G317" s="208"/>
      <c r="H317" s="212">
        <v>75.703999999999994</v>
      </c>
      <c r="I317" s="213"/>
      <c r="J317" s="208"/>
      <c r="K317" s="208"/>
      <c r="L317" s="214"/>
      <c r="M317" s="215"/>
      <c r="N317" s="216"/>
      <c r="O317" s="216"/>
      <c r="P317" s="216"/>
      <c r="Q317" s="216"/>
      <c r="R317" s="216"/>
      <c r="S317" s="216"/>
      <c r="T317" s="217"/>
      <c r="AT317" s="218" t="s">
        <v>339</v>
      </c>
      <c r="AU317" s="218" t="s">
        <v>86</v>
      </c>
      <c r="AV317" s="13" t="s">
        <v>86</v>
      </c>
      <c r="AW317" s="13" t="s">
        <v>31</v>
      </c>
      <c r="AX317" s="13" t="s">
        <v>77</v>
      </c>
      <c r="AY317" s="218" t="s">
        <v>321</v>
      </c>
    </row>
    <row r="318" spans="1:65" s="13" customFormat="1" ht="11.25">
      <c r="B318" s="207"/>
      <c r="C318" s="208"/>
      <c r="D318" s="209" t="s">
        <v>339</v>
      </c>
      <c r="E318" s="210" t="s">
        <v>1</v>
      </c>
      <c r="F318" s="211" t="s">
        <v>550</v>
      </c>
      <c r="G318" s="208"/>
      <c r="H318" s="212">
        <v>708.47500000000002</v>
      </c>
      <c r="I318" s="213"/>
      <c r="J318" s="208"/>
      <c r="K318" s="208"/>
      <c r="L318" s="214"/>
      <c r="M318" s="215"/>
      <c r="N318" s="216"/>
      <c r="O318" s="216"/>
      <c r="P318" s="216"/>
      <c r="Q318" s="216"/>
      <c r="R318" s="216"/>
      <c r="S318" s="216"/>
      <c r="T318" s="217"/>
      <c r="AT318" s="218" t="s">
        <v>339</v>
      </c>
      <c r="AU318" s="218" t="s">
        <v>86</v>
      </c>
      <c r="AV318" s="13" t="s">
        <v>86</v>
      </c>
      <c r="AW318" s="13" t="s">
        <v>31</v>
      </c>
      <c r="AX318" s="13" t="s">
        <v>77</v>
      </c>
      <c r="AY318" s="218" t="s">
        <v>321</v>
      </c>
    </row>
    <row r="319" spans="1:65" s="13" customFormat="1" ht="11.25">
      <c r="B319" s="207"/>
      <c r="C319" s="208"/>
      <c r="D319" s="209" t="s">
        <v>339</v>
      </c>
      <c r="E319" s="210" t="s">
        <v>1</v>
      </c>
      <c r="F319" s="211" t="s">
        <v>551</v>
      </c>
      <c r="G319" s="208"/>
      <c r="H319" s="212">
        <v>27.532</v>
      </c>
      <c r="I319" s="213"/>
      <c r="J319" s="208"/>
      <c r="K319" s="208"/>
      <c r="L319" s="214"/>
      <c r="M319" s="215"/>
      <c r="N319" s="216"/>
      <c r="O319" s="216"/>
      <c r="P319" s="216"/>
      <c r="Q319" s="216"/>
      <c r="R319" s="216"/>
      <c r="S319" s="216"/>
      <c r="T319" s="217"/>
      <c r="AT319" s="218" t="s">
        <v>339</v>
      </c>
      <c r="AU319" s="218" t="s">
        <v>86</v>
      </c>
      <c r="AV319" s="13" t="s">
        <v>86</v>
      </c>
      <c r="AW319" s="13" t="s">
        <v>31</v>
      </c>
      <c r="AX319" s="13" t="s">
        <v>77</v>
      </c>
      <c r="AY319" s="218" t="s">
        <v>321</v>
      </c>
    </row>
    <row r="320" spans="1:65" s="13" customFormat="1" ht="11.25">
      <c r="B320" s="207"/>
      <c r="C320" s="208"/>
      <c r="D320" s="209" t="s">
        <v>339</v>
      </c>
      <c r="E320" s="210" t="s">
        <v>1</v>
      </c>
      <c r="F320" s="211" t="s">
        <v>552</v>
      </c>
      <c r="G320" s="208"/>
      <c r="H320" s="212">
        <v>185.85300000000001</v>
      </c>
      <c r="I320" s="213"/>
      <c r="J320" s="208"/>
      <c r="K320" s="208"/>
      <c r="L320" s="214"/>
      <c r="M320" s="215"/>
      <c r="N320" s="216"/>
      <c r="O320" s="216"/>
      <c r="P320" s="216"/>
      <c r="Q320" s="216"/>
      <c r="R320" s="216"/>
      <c r="S320" s="216"/>
      <c r="T320" s="217"/>
      <c r="AT320" s="218" t="s">
        <v>339</v>
      </c>
      <c r="AU320" s="218" t="s">
        <v>86</v>
      </c>
      <c r="AV320" s="13" t="s">
        <v>86</v>
      </c>
      <c r="AW320" s="13" t="s">
        <v>31</v>
      </c>
      <c r="AX320" s="13" t="s">
        <v>77</v>
      </c>
      <c r="AY320" s="218" t="s">
        <v>321</v>
      </c>
    </row>
    <row r="321" spans="1:65" s="13" customFormat="1" ht="11.25">
      <c r="B321" s="207"/>
      <c r="C321" s="208"/>
      <c r="D321" s="209" t="s">
        <v>339</v>
      </c>
      <c r="E321" s="210" t="s">
        <v>1</v>
      </c>
      <c r="F321" s="211" t="s">
        <v>553</v>
      </c>
      <c r="G321" s="208"/>
      <c r="H321" s="212">
        <v>190.55</v>
      </c>
      <c r="I321" s="213"/>
      <c r="J321" s="208"/>
      <c r="K321" s="208"/>
      <c r="L321" s="214"/>
      <c r="M321" s="215"/>
      <c r="N321" s="216"/>
      <c r="O321" s="216"/>
      <c r="P321" s="216"/>
      <c r="Q321" s="216"/>
      <c r="R321" s="216"/>
      <c r="S321" s="216"/>
      <c r="T321" s="217"/>
      <c r="AT321" s="218" t="s">
        <v>339</v>
      </c>
      <c r="AU321" s="218" t="s">
        <v>86</v>
      </c>
      <c r="AV321" s="13" t="s">
        <v>86</v>
      </c>
      <c r="AW321" s="13" t="s">
        <v>31</v>
      </c>
      <c r="AX321" s="13" t="s">
        <v>77</v>
      </c>
      <c r="AY321" s="218" t="s">
        <v>321</v>
      </c>
    </row>
    <row r="322" spans="1:65" s="13" customFormat="1" ht="11.25">
      <c r="B322" s="207"/>
      <c r="C322" s="208"/>
      <c r="D322" s="209" t="s">
        <v>339</v>
      </c>
      <c r="E322" s="210" t="s">
        <v>1</v>
      </c>
      <c r="F322" s="211" t="s">
        <v>554</v>
      </c>
      <c r="G322" s="208"/>
      <c r="H322" s="212">
        <v>17.192</v>
      </c>
      <c r="I322" s="213"/>
      <c r="J322" s="208"/>
      <c r="K322" s="208"/>
      <c r="L322" s="214"/>
      <c r="M322" s="215"/>
      <c r="N322" s="216"/>
      <c r="O322" s="216"/>
      <c r="P322" s="216"/>
      <c r="Q322" s="216"/>
      <c r="R322" s="216"/>
      <c r="S322" s="216"/>
      <c r="T322" s="217"/>
      <c r="AT322" s="218" t="s">
        <v>339</v>
      </c>
      <c r="AU322" s="218" t="s">
        <v>86</v>
      </c>
      <c r="AV322" s="13" t="s">
        <v>86</v>
      </c>
      <c r="AW322" s="13" t="s">
        <v>31</v>
      </c>
      <c r="AX322" s="13" t="s">
        <v>77</v>
      </c>
      <c r="AY322" s="218" t="s">
        <v>321</v>
      </c>
    </row>
    <row r="323" spans="1:65" s="13" customFormat="1" ht="11.25">
      <c r="B323" s="207"/>
      <c r="C323" s="208"/>
      <c r="D323" s="209" t="s">
        <v>339</v>
      </c>
      <c r="E323" s="210" t="s">
        <v>1</v>
      </c>
      <c r="F323" s="211" t="s">
        <v>555</v>
      </c>
      <c r="G323" s="208"/>
      <c r="H323" s="212">
        <v>227.749</v>
      </c>
      <c r="I323" s="213"/>
      <c r="J323" s="208"/>
      <c r="K323" s="208"/>
      <c r="L323" s="214"/>
      <c r="M323" s="215"/>
      <c r="N323" s="216"/>
      <c r="O323" s="216"/>
      <c r="P323" s="216"/>
      <c r="Q323" s="216"/>
      <c r="R323" s="216"/>
      <c r="S323" s="216"/>
      <c r="T323" s="217"/>
      <c r="AT323" s="218" t="s">
        <v>339</v>
      </c>
      <c r="AU323" s="218" t="s">
        <v>86</v>
      </c>
      <c r="AV323" s="13" t="s">
        <v>86</v>
      </c>
      <c r="AW323" s="13" t="s">
        <v>31</v>
      </c>
      <c r="AX323" s="13" t="s">
        <v>77</v>
      </c>
      <c r="AY323" s="218" t="s">
        <v>321</v>
      </c>
    </row>
    <row r="324" spans="1:65" s="13" customFormat="1" ht="11.25">
      <c r="B324" s="207"/>
      <c r="C324" s="208"/>
      <c r="D324" s="209" t="s">
        <v>339</v>
      </c>
      <c r="E324" s="210" t="s">
        <v>1</v>
      </c>
      <c r="F324" s="211" t="s">
        <v>556</v>
      </c>
      <c r="G324" s="208"/>
      <c r="H324" s="212">
        <v>1.89</v>
      </c>
      <c r="I324" s="213"/>
      <c r="J324" s="208"/>
      <c r="K324" s="208"/>
      <c r="L324" s="214"/>
      <c r="M324" s="215"/>
      <c r="N324" s="216"/>
      <c r="O324" s="216"/>
      <c r="P324" s="216"/>
      <c r="Q324" s="216"/>
      <c r="R324" s="216"/>
      <c r="S324" s="216"/>
      <c r="T324" s="217"/>
      <c r="AT324" s="218" t="s">
        <v>339</v>
      </c>
      <c r="AU324" s="218" t="s">
        <v>86</v>
      </c>
      <c r="AV324" s="13" t="s">
        <v>86</v>
      </c>
      <c r="AW324" s="13" t="s">
        <v>31</v>
      </c>
      <c r="AX324" s="13" t="s">
        <v>77</v>
      </c>
      <c r="AY324" s="218" t="s">
        <v>321</v>
      </c>
    </row>
    <row r="325" spans="1:65" s="14" customFormat="1" ht="11.25">
      <c r="B325" s="219"/>
      <c r="C325" s="220"/>
      <c r="D325" s="209" t="s">
        <v>339</v>
      </c>
      <c r="E325" s="221" t="s">
        <v>557</v>
      </c>
      <c r="F325" s="222" t="s">
        <v>346</v>
      </c>
      <c r="G325" s="220"/>
      <c r="H325" s="223">
        <v>4145.6790483202403</v>
      </c>
      <c r="I325" s="224"/>
      <c r="J325" s="220"/>
      <c r="K325" s="220"/>
      <c r="L325" s="225"/>
      <c r="M325" s="226"/>
      <c r="N325" s="227"/>
      <c r="O325" s="227"/>
      <c r="P325" s="227"/>
      <c r="Q325" s="227"/>
      <c r="R325" s="227"/>
      <c r="S325" s="227"/>
      <c r="T325" s="228"/>
      <c r="AT325" s="229" t="s">
        <v>339</v>
      </c>
      <c r="AU325" s="229" t="s">
        <v>86</v>
      </c>
      <c r="AV325" s="14" t="s">
        <v>328</v>
      </c>
      <c r="AW325" s="14" t="s">
        <v>31</v>
      </c>
      <c r="AX325" s="14" t="s">
        <v>84</v>
      </c>
      <c r="AY325" s="229" t="s">
        <v>321</v>
      </c>
    </row>
    <row r="326" spans="1:65" s="2" customFormat="1" ht="24.2" customHeight="1">
      <c r="A326" s="35"/>
      <c r="B326" s="36"/>
      <c r="C326" s="194" t="s">
        <v>558</v>
      </c>
      <c r="D326" s="194" t="s">
        <v>323</v>
      </c>
      <c r="E326" s="195" t="s">
        <v>559</v>
      </c>
      <c r="F326" s="196" t="s">
        <v>560</v>
      </c>
      <c r="G326" s="197" t="s">
        <v>355</v>
      </c>
      <c r="H326" s="198">
        <v>3010.7339999999999</v>
      </c>
      <c r="I326" s="199"/>
      <c r="J326" s="200">
        <f>ROUND(I326*H326,2)</f>
        <v>0</v>
      </c>
      <c r="K326" s="196" t="s">
        <v>350</v>
      </c>
      <c r="L326" s="40"/>
      <c r="M326" s="201" t="s">
        <v>1</v>
      </c>
      <c r="N326" s="202" t="s">
        <v>42</v>
      </c>
      <c r="O326" s="72"/>
      <c r="P326" s="203">
        <f>O326*H326</f>
        <v>0</v>
      </c>
      <c r="Q326" s="203">
        <v>0</v>
      </c>
      <c r="R326" s="203">
        <f>Q326*H326</f>
        <v>0</v>
      </c>
      <c r="S326" s="203">
        <v>0</v>
      </c>
      <c r="T326" s="204">
        <f>S326*H326</f>
        <v>0</v>
      </c>
      <c r="U326" s="35"/>
      <c r="V326" s="35"/>
      <c r="W326" s="35"/>
      <c r="X326" s="35"/>
      <c r="Y326" s="35"/>
      <c r="Z326" s="35"/>
      <c r="AA326" s="35"/>
      <c r="AB326" s="35"/>
      <c r="AC326" s="35"/>
      <c r="AD326" s="35"/>
      <c r="AE326" s="35"/>
      <c r="AR326" s="205" t="s">
        <v>328</v>
      </c>
      <c r="AT326" s="205" t="s">
        <v>323</v>
      </c>
      <c r="AU326" s="205" t="s">
        <v>86</v>
      </c>
      <c r="AY326" s="18" t="s">
        <v>321</v>
      </c>
      <c r="BE326" s="206">
        <f>IF(N326="základní",J326,0)</f>
        <v>0</v>
      </c>
      <c r="BF326" s="206">
        <f>IF(N326="snížená",J326,0)</f>
        <v>0</v>
      </c>
      <c r="BG326" s="206">
        <f>IF(N326="zákl. přenesená",J326,0)</f>
        <v>0</v>
      </c>
      <c r="BH326" s="206">
        <f>IF(N326="sníž. přenesená",J326,0)</f>
        <v>0</v>
      </c>
      <c r="BI326" s="206">
        <f>IF(N326="nulová",J326,0)</f>
        <v>0</v>
      </c>
      <c r="BJ326" s="18" t="s">
        <v>84</v>
      </c>
      <c r="BK326" s="206">
        <f>ROUND(I326*H326,2)</f>
        <v>0</v>
      </c>
      <c r="BL326" s="18" t="s">
        <v>328</v>
      </c>
      <c r="BM326" s="205" t="s">
        <v>561</v>
      </c>
    </row>
    <row r="327" spans="1:65" s="15" customFormat="1" ht="11.25">
      <c r="B327" s="230"/>
      <c r="C327" s="231"/>
      <c r="D327" s="209" t="s">
        <v>339</v>
      </c>
      <c r="E327" s="232" t="s">
        <v>1</v>
      </c>
      <c r="F327" s="233" t="s">
        <v>562</v>
      </c>
      <c r="G327" s="231"/>
      <c r="H327" s="232" t="s">
        <v>1</v>
      </c>
      <c r="I327" s="234"/>
      <c r="J327" s="231"/>
      <c r="K327" s="231"/>
      <c r="L327" s="235"/>
      <c r="M327" s="236"/>
      <c r="N327" s="237"/>
      <c r="O327" s="237"/>
      <c r="P327" s="237"/>
      <c r="Q327" s="237"/>
      <c r="R327" s="237"/>
      <c r="S327" s="237"/>
      <c r="T327" s="238"/>
      <c r="AT327" s="239" t="s">
        <v>339</v>
      </c>
      <c r="AU327" s="239" t="s">
        <v>86</v>
      </c>
      <c r="AV327" s="15" t="s">
        <v>84</v>
      </c>
      <c r="AW327" s="15" t="s">
        <v>31</v>
      </c>
      <c r="AX327" s="15" t="s">
        <v>77</v>
      </c>
      <c r="AY327" s="239" t="s">
        <v>321</v>
      </c>
    </row>
    <row r="328" spans="1:65" s="13" customFormat="1" ht="22.5">
      <c r="B328" s="207"/>
      <c r="C328" s="208"/>
      <c r="D328" s="209" t="s">
        <v>339</v>
      </c>
      <c r="E328" s="210" t="s">
        <v>1</v>
      </c>
      <c r="F328" s="211" t="s">
        <v>563</v>
      </c>
      <c r="G328" s="208"/>
      <c r="H328" s="212">
        <v>2544.4515000000001</v>
      </c>
      <c r="I328" s="213"/>
      <c r="J328" s="208"/>
      <c r="K328" s="208"/>
      <c r="L328" s="214"/>
      <c r="M328" s="215"/>
      <c r="N328" s="216"/>
      <c r="O328" s="216"/>
      <c r="P328" s="216"/>
      <c r="Q328" s="216"/>
      <c r="R328" s="216"/>
      <c r="S328" s="216"/>
      <c r="T328" s="217"/>
      <c r="AT328" s="218" t="s">
        <v>339</v>
      </c>
      <c r="AU328" s="218" t="s">
        <v>86</v>
      </c>
      <c r="AV328" s="13" t="s">
        <v>86</v>
      </c>
      <c r="AW328" s="13" t="s">
        <v>31</v>
      </c>
      <c r="AX328" s="13" t="s">
        <v>77</v>
      </c>
      <c r="AY328" s="218" t="s">
        <v>321</v>
      </c>
    </row>
    <row r="329" spans="1:65" s="15" customFormat="1" ht="11.25">
      <c r="B329" s="230"/>
      <c r="C329" s="231"/>
      <c r="D329" s="209" t="s">
        <v>339</v>
      </c>
      <c r="E329" s="232" t="s">
        <v>1</v>
      </c>
      <c r="F329" s="233" t="s">
        <v>564</v>
      </c>
      <c r="G329" s="231"/>
      <c r="H329" s="232" t="s">
        <v>1</v>
      </c>
      <c r="I329" s="234"/>
      <c r="J329" s="231"/>
      <c r="K329" s="231"/>
      <c r="L329" s="235"/>
      <c r="M329" s="236"/>
      <c r="N329" s="237"/>
      <c r="O329" s="237"/>
      <c r="P329" s="237"/>
      <c r="Q329" s="237"/>
      <c r="R329" s="237"/>
      <c r="S329" s="237"/>
      <c r="T329" s="238"/>
      <c r="AT329" s="239" t="s">
        <v>339</v>
      </c>
      <c r="AU329" s="239" t="s">
        <v>86</v>
      </c>
      <c r="AV329" s="15" t="s">
        <v>84</v>
      </c>
      <c r="AW329" s="15" t="s">
        <v>31</v>
      </c>
      <c r="AX329" s="15" t="s">
        <v>77</v>
      </c>
      <c r="AY329" s="239" t="s">
        <v>321</v>
      </c>
    </row>
    <row r="330" spans="1:65" s="13" customFormat="1" ht="22.5">
      <c r="B330" s="207"/>
      <c r="C330" s="208"/>
      <c r="D330" s="209" t="s">
        <v>339</v>
      </c>
      <c r="E330" s="210" t="s">
        <v>1</v>
      </c>
      <c r="F330" s="211" t="s">
        <v>565</v>
      </c>
      <c r="G330" s="208"/>
      <c r="H330" s="212">
        <v>79.371330648780201</v>
      </c>
      <c r="I330" s="213"/>
      <c r="J330" s="208"/>
      <c r="K330" s="208"/>
      <c r="L330" s="214"/>
      <c r="M330" s="215"/>
      <c r="N330" s="216"/>
      <c r="O330" s="216"/>
      <c r="P330" s="216"/>
      <c r="Q330" s="216"/>
      <c r="R330" s="216"/>
      <c r="S330" s="216"/>
      <c r="T330" s="217"/>
      <c r="AT330" s="218" t="s">
        <v>339</v>
      </c>
      <c r="AU330" s="218" t="s">
        <v>86</v>
      </c>
      <c r="AV330" s="13" t="s">
        <v>86</v>
      </c>
      <c r="AW330" s="13" t="s">
        <v>31</v>
      </c>
      <c r="AX330" s="13" t="s">
        <v>77</v>
      </c>
      <c r="AY330" s="218" t="s">
        <v>321</v>
      </c>
    </row>
    <row r="331" spans="1:65" s="15" customFormat="1" ht="11.25">
      <c r="B331" s="230"/>
      <c r="C331" s="231"/>
      <c r="D331" s="209" t="s">
        <v>339</v>
      </c>
      <c r="E331" s="232" t="s">
        <v>1</v>
      </c>
      <c r="F331" s="233" t="s">
        <v>566</v>
      </c>
      <c r="G331" s="231"/>
      <c r="H331" s="232" t="s">
        <v>1</v>
      </c>
      <c r="I331" s="234"/>
      <c r="J331" s="231"/>
      <c r="K331" s="231"/>
      <c r="L331" s="235"/>
      <c r="M331" s="236"/>
      <c r="N331" s="237"/>
      <c r="O331" s="237"/>
      <c r="P331" s="237"/>
      <c r="Q331" s="237"/>
      <c r="R331" s="237"/>
      <c r="S331" s="237"/>
      <c r="T331" s="238"/>
      <c r="AT331" s="239" t="s">
        <v>339</v>
      </c>
      <c r="AU331" s="239" t="s">
        <v>86</v>
      </c>
      <c r="AV331" s="15" t="s">
        <v>84</v>
      </c>
      <c r="AW331" s="15" t="s">
        <v>31</v>
      </c>
      <c r="AX331" s="15" t="s">
        <v>77</v>
      </c>
      <c r="AY331" s="239" t="s">
        <v>321</v>
      </c>
    </row>
    <row r="332" spans="1:65" s="13" customFormat="1" ht="11.25">
      <c r="B332" s="207"/>
      <c r="C332" s="208"/>
      <c r="D332" s="209" t="s">
        <v>339</v>
      </c>
      <c r="E332" s="210" t="s">
        <v>1</v>
      </c>
      <c r="F332" s="211" t="s">
        <v>383</v>
      </c>
      <c r="G332" s="208"/>
      <c r="H332" s="212">
        <v>8.6310000000000002</v>
      </c>
      <c r="I332" s="213"/>
      <c r="J332" s="208"/>
      <c r="K332" s="208"/>
      <c r="L332" s="214"/>
      <c r="M332" s="215"/>
      <c r="N332" s="216"/>
      <c r="O332" s="216"/>
      <c r="P332" s="216"/>
      <c r="Q332" s="216"/>
      <c r="R332" s="216"/>
      <c r="S332" s="216"/>
      <c r="T332" s="217"/>
      <c r="AT332" s="218" t="s">
        <v>339</v>
      </c>
      <c r="AU332" s="218" t="s">
        <v>86</v>
      </c>
      <c r="AV332" s="13" t="s">
        <v>86</v>
      </c>
      <c r="AW332" s="13" t="s">
        <v>31</v>
      </c>
      <c r="AX332" s="13" t="s">
        <v>77</v>
      </c>
      <c r="AY332" s="218" t="s">
        <v>321</v>
      </c>
    </row>
    <row r="333" spans="1:65" s="15" customFormat="1" ht="11.25">
      <c r="B333" s="230"/>
      <c r="C333" s="231"/>
      <c r="D333" s="209" t="s">
        <v>339</v>
      </c>
      <c r="E333" s="232" t="s">
        <v>1</v>
      </c>
      <c r="F333" s="233" t="s">
        <v>567</v>
      </c>
      <c r="G333" s="231"/>
      <c r="H333" s="232" t="s">
        <v>1</v>
      </c>
      <c r="I333" s="234"/>
      <c r="J333" s="231"/>
      <c r="K333" s="231"/>
      <c r="L333" s="235"/>
      <c r="M333" s="236"/>
      <c r="N333" s="237"/>
      <c r="O333" s="237"/>
      <c r="P333" s="237"/>
      <c r="Q333" s="237"/>
      <c r="R333" s="237"/>
      <c r="S333" s="237"/>
      <c r="T333" s="238"/>
      <c r="AT333" s="239" t="s">
        <v>339</v>
      </c>
      <c r="AU333" s="239" t="s">
        <v>86</v>
      </c>
      <c r="AV333" s="15" t="s">
        <v>84</v>
      </c>
      <c r="AW333" s="15" t="s">
        <v>31</v>
      </c>
      <c r="AX333" s="15" t="s">
        <v>77</v>
      </c>
      <c r="AY333" s="239" t="s">
        <v>321</v>
      </c>
    </row>
    <row r="334" spans="1:65" s="13" customFormat="1" ht="11.25">
      <c r="B334" s="207"/>
      <c r="C334" s="208"/>
      <c r="D334" s="209" t="s">
        <v>339</v>
      </c>
      <c r="E334" s="210" t="s">
        <v>1</v>
      </c>
      <c r="F334" s="211" t="s">
        <v>568</v>
      </c>
      <c r="G334" s="208"/>
      <c r="H334" s="212">
        <v>-197.10022499999999</v>
      </c>
      <c r="I334" s="213"/>
      <c r="J334" s="208"/>
      <c r="K334" s="208"/>
      <c r="L334" s="214"/>
      <c r="M334" s="215"/>
      <c r="N334" s="216"/>
      <c r="O334" s="216"/>
      <c r="P334" s="216"/>
      <c r="Q334" s="216"/>
      <c r="R334" s="216"/>
      <c r="S334" s="216"/>
      <c r="T334" s="217"/>
      <c r="AT334" s="218" t="s">
        <v>339</v>
      </c>
      <c r="AU334" s="218" t="s">
        <v>86</v>
      </c>
      <c r="AV334" s="13" t="s">
        <v>86</v>
      </c>
      <c r="AW334" s="13" t="s">
        <v>31</v>
      </c>
      <c r="AX334" s="13" t="s">
        <v>77</v>
      </c>
      <c r="AY334" s="218" t="s">
        <v>321</v>
      </c>
    </row>
    <row r="335" spans="1:65" s="13" customFormat="1" ht="11.25">
      <c r="B335" s="207"/>
      <c r="C335" s="208"/>
      <c r="D335" s="209" t="s">
        <v>339</v>
      </c>
      <c r="E335" s="210" t="s">
        <v>1</v>
      </c>
      <c r="F335" s="211" t="s">
        <v>569</v>
      </c>
      <c r="G335" s="208"/>
      <c r="H335" s="212">
        <v>-30.866103700046899</v>
      </c>
      <c r="I335" s="213"/>
      <c r="J335" s="208"/>
      <c r="K335" s="208"/>
      <c r="L335" s="214"/>
      <c r="M335" s="215"/>
      <c r="N335" s="216"/>
      <c r="O335" s="216"/>
      <c r="P335" s="216"/>
      <c r="Q335" s="216"/>
      <c r="R335" s="216"/>
      <c r="S335" s="216"/>
      <c r="T335" s="217"/>
      <c r="AT335" s="218" t="s">
        <v>339</v>
      </c>
      <c r="AU335" s="218" t="s">
        <v>86</v>
      </c>
      <c r="AV335" s="13" t="s">
        <v>86</v>
      </c>
      <c r="AW335" s="13" t="s">
        <v>31</v>
      </c>
      <c r="AX335" s="13" t="s">
        <v>77</v>
      </c>
      <c r="AY335" s="218" t="s">
        <v>321</v>
      </c>
    </row>
    <row r="336" spans="1:65" s="13" customFormat="1" ht="11.25">
      <c r="B336" s="207"/>
      <c r="C336" s="208"/>
      <c r="D336" s="209" t="s">
        <v>339</v>
      </c>
      <c r="E336" s="210" t="s">
        <v>1</v>
      </c>
      <c r="F336" s="211" t="s">
        <v>570</v>
      </c>
      <c r="G336" s="208"/>
      <c r="H336" s="212">
        <v>-144.974611907433</v>
      </c>
      <c r="I336" s="213"/>
      <c r="J336" s="208"/>
      <c r="K336" s="208"/>
      <c r="L336" s="214"/>
      <c r="M336" s="215"/>
      <c r="N336" s="216"/>
      <c r="O336" s="216"/>
      <c r="P336" s="216"/>
      <c r="Q336" s="216"/>
      <c r="R336" s="216"/>
      <c r="S336" s="216"/>
      <c r="T336" s="217"/>
      <c r="AT336" s="218" t="s">
        <v>339</v>
      </c>
      <c r="AU336" s="218" t="s">
        <v>86</v>
      </c>
      <c r="AV336" s="13" t="s">
        <v>86</v>
      </c>
      <c r="AW336" s="13" t="s">
        <v>31</v>
      </c>
      <c r="AX336" s="13" t="s">
        <v>77</v>
      </c>
      <c r="AY336" s="218" t="s">
        <v>321</v>
      </c>
    </row>
    <row r="337" spans="1:65" s="15" customFormat="1" ht="11.25">
      <c r="B337" s="230"/>
      <c r="C337" s="231"/>
      <c r="D337" s="209" t="s">
        <v>339</v>
      </c>
      <c r="E337" s="232" t="s">
        <v>1</v>
      </c>
      <c r="F337" s="233" t="s">
        <v>571</v>
      </c>
      <c r="G337" s="231"/>
      <c r="H337" s="232" t="s">
        <v>1</v>
      </c>
      <c r="I337" s="234"/>
      <c r="J337" s="231"/>
      <c r="K337" s="231"/>
      <c r="L337" s="235"/>
      <c r="M337" s="236"/>
      <c r="N337" s="237"/>
      <c r="O337" s="237"/>
      <c r="P337" s="237"/>
      <c r="Q337" s="237"/>
      <c r="R337" s="237"/>
      <c r="S337" s="237"/>
      <c r="T337" s="238"/>
      <c r="AT337" s="239" t="s">
        <v>339</v>
      </c>
      <c r="AU337" s="239" t="s">
        <v>86</v>
      </c>
      <c r="AV337" s="15" t="s">
        <v>84</v>
      </c>
      <c r="AW337" s="15" t="s">
        <v>31</v>
      </c>
      <c r="AX337" s="15" t="s">
        <v>77</v>
      </c>
      <c r="AY337" s="239" t="s">
        <v>321</v>
      </c>
    </row>
    <row r="338" spans="1:65" s="13" customFormat="1" ht="11.25">
      <c r="B338" s="207"/>
      <c r="C338" s="208"/>
      <c r="D338" s="209" t="s">
        <v>339</v>
      </c>
      <c r="E338" s="210" t="s">
        <v>1</v>
      </c>
      <c r="F338" s="211" t="s">
        <v>572</v>
      </c>
      <c r="G338" s="208"/>
      <c r="H338" s="212">
        <v>-905.34040100038203</v>
      </c>
      <c r="I338" s="213"/>
      <c r="J338" s="208"/>
      <c r="K338" s="208"/>
      <c r="L338" s="214"/>
      <c r="M338" s="215"/>
      <c r="N338" s="216"/>
      <c r="O338" s="216"/>
      <c r="P338" s="216"/>
      <c r="Q338" s="216"/>
      <c r="R338" s="216"/>
      <c r="S338" s="216"/>
      <c r="T338" s="217"/>
      <c r="AT338" s="218" t="s">
        <v>339</v>
      </c>
      <c r="AU338" s="218" t="s">
        <v>86</v>
      </c>
      <c r="AV338" s="13" t="s">
        <v>86</v>
      </c>
      <c r="AW338" s="13" t="s">
        <v>31</v>
      </c>
      <c r="AX338" s="13" t="s">
        <v>77</v>
      </c>
      <c r="AY338" s="218" t="s">
        <v>321</v>
      </c>
    </row>
    <row r="339" spans="1:65" s="15" customFormat="1" ht="11.25">
      <c r="B339" s="230"/>
      <c r="C339" s="231"/>
      <c r="D339" s="209" t="s">
        <v>339</v>
      </c>
      <c r="E339" s="232" t="s">
        <v>1</v>
      </c>
      <c r="F339" s="233" t="s">
        <v>573</v>
      </c>
      <c r="G339" s="231"/>
      <c r="H339" s="232" t="s">
        <v>1</v>
      </c>
      <c r="I339" s="234"/>
      <c r="J339" s="231"/>
      <c r="K339" s="231"/>
      <c r="L339" s="235"/>
      <c r="M339" s="236"/>
      <c r="N339" s="237"/>
      <c r="O339" s="237"/>
      <c r="P339" s="237"/>
      <c r="Q339" s="237"/>
      <c r="R339" s="237"/>
      <c r="S339" s="237"/>
      <c r="T339" s="238"/>
      <c r="AT339" s="239" t="s">
        <v>339</v>
      </c>
      <c r="AU339" s="239" t="s">
        <v>86</v>
      </c>
      <c r="AV339" s="15" t="s">
        <v>84</v>
      </c>
      <c r="AW339" s="15" t="s">
        <v>31</v>
      </c>
      <c r="AX339" s="15" t="s">
        <v>77</v>
      </c>
      <c r="AY339" s="239" t="s">
        <v>321</v>
      </c>
    </row>
    <row r="340" spans="1:65" s="13" customFormat="1" ht="22.5">
      <c r="B340" s="207"/>
      <c r="C340" s="208"/>
      <c r="D340" s="209" t="s">
        <v>339</v>
      </c>
      <c r="E340" s="210" t="s">
        <v>1</v>
      </c>
      <c r="F340" s="211" t="s">
        <v>574</v>
      </c>
      <c r="G340" s="208"/>
      <c r="H340" s="212">
        <v>-27.366283792289799</v>
      </c>
      <c r="I340" s="213"/>
      <c r="J340" s="208"/>
      <c r="K340" s="208"/>
      <c r="L340" s="214"/>
      <c r="M340" s="215"/>
      <c r="N340" s="216"/>
      <c r="O340" s="216"/>
      <c r="P340" s="216"/>
      <c r="Q340" s="216"/>
      <c r="R340" s="216"/>
      <c r="S340" s="216"/>
      <c r="T340" s="217"/>
      <c r="AT340" s="218" t="s">
        <v>339</v>
      </c>
      <c r="AU340" s="218" t="s">
        <v>86</v>
      </c>
      <c r="AV340" s="13" t="s">
        <v>86</v>
      </c>
      <c r="AW340" s="13" t="s">
        <v>31</v>
      </c>
      <c r="AX340" s="13" t="s">
        <v>77</v>
      </c>
      <c r="AY340" s="218" t="s">
        <v>321</v>
      </c>
    </row>
    <row r="341" spans="1:65" s="15" customFormat="1" ht="11.25">
      <c r="B341" s="230"/>
      <c r="C341" s="231"/>
      <c r="D341" s="209" t="s">
        <v>339</v>
      </c>
      <c r="E341" s="232" t="s">
        <v>1</v>
      </c>
      <c r="F341" s="233" t="s">
        <v>575</v>
      </c>
      <c r="G341" s="231"/>
      <c r="H341" s="232" t="s">
        <v>1</v>
      </c>
      <c r="I341" s="234"/>
      <c r="J341" s="231"/>
      <c r="K341" s="231"/>
      <c r="L341" s="235"/>
      <c r="M341" s="236"/>
      <c r="N341" s="237"/>
      <c r="O341" s="237"/>
      <c r="P341" s="237"/>
      <c r="Q341" s="237"/>
      <c r="R341" s="237"/>
      <c r="S341" s="237"/>
      <c r="T341" s="238"/>
      <c r="AT341" s="239" t="s">
        <v>339</v>
      </c>
      <c r="AU341" s="239" t="s">
        <v>86</v>
      </c>
      <c r="AV341" s="15" t="s">
        <v>84</v>
      </c>
      <c r="AW341" s="15" t="s">
        <v>31</v>
      </c>
      <c r="AX341" s="15" t="s">
        <v>77</v>
      </c>
      <c r="AY341" s="239" t="s">
        <v>321</v>
      </c>
    </row>
    <row r="342" spans="1:65" s="13" customFormat="1" ht="11.25">
      <c r="B342" s="207"/>
      <c r="C342" s="208"/>
      <c r="D342" s="209" t="s">
        <v>339</v>
      </c>
      <c r="E342" s="210" t="s">
        <v>1</v>
      </c>
      <c r="F342" s="211" t="s">
        <v>576</v>
      </c>
      <c r="G342" s="208"/>
      <c r="H342" s="212">
        <v>2331.0225</v>
      </c>
      <c r="I342" s="213"/>
      <c r="J342" s="208"/>
      <c r="K342" s="208"/>
      <c r="L342" s="214"/>
      <c r="M342" s="215"/>
      <c r="N342" s="216"/>
      <c r="O342" s="216"/>
      <c r="P342" s="216"/>
      <c r="Q342" s="216"/>
      <c r="R342" s="216"/>
      <c r="S342" s="216"/>
      <c r="T342" s="217"/>
      <c r="AT342" s="218" t="s">
        <v>339</v>
      </c>
      <c r="AU342" s="218" t="s">
        <v>86</v>
      </c>
      <c r="AV342" s="13" t="s">
        <v>86</v>
      </c>
      <c r="AW342" s="13" t="s">
        <v>31</v>
      </c>
      <c r="AX342" s="13" t="s">
        <v>77</v>
      </c>
      <c r="AY342" s="218" t="s">
        <v>321</v>
      </c>
    </row>
    <row r="343" spans="1:65" s="15" customFormat="1" ht="11.25">
      <c r="B343" s="230"/>
      <c r="C343" s="231"/>
      <c r="D343" s="209" t="s">
        <v>339</v>
      </c>
      <c r="E343" s="232" t="s">
        <v>1</v>
      </c>
      <c r="F343" s="233" t="s">
        <v>577</v>
      </c>
      <c r="G343" s="231"/>
      <c r="H343" s="232" t="s">
        <v>1</v>
      </c>
      <c r="I343" s="234"/>
      <c r="J343" s="231"/>
      <c r="K343" s="231"/>
      <c r="L343" s="235"/>
      <c r="M343" s="236"/>
      <c r="N343" s="237"/>
      <c r="O343" s="237"/>
      <c r="P343" s="237"/>
      <c r="Q343" s="237"/>
      <c r="R343" s="237"/>
      <c r="S343" s="237"/>
      <c r="T343" s="238"/>
      <c r="AT343" s="239" t="s">
        <v>339</v>
      </c>
      <c r="AU343" s="239" t="s">
        <v>86</v>
      </c>
      <c r="AV343" s="15" t="s">
        <v>84</v>
      </c>
      <c r="AW343" s="15" t="s">
        <v>31</v>
      </c>
      <c r="AX343" s="15" t="s">
        <v>77</v>
      </c>
      <c r="AY343" s="239" t="s">
        <v>321</v>
      </c>
    </row>
    <row r="344" spans="1:65" s="13" customFormat="1" ht="11.25">
      <c r="B344" s="207"/>
      <c r="C344" s="208"/>
      <c r="D344" s="209" t="s">
        <v>339</v>
      </c>
      <c r="E344" s="210" t="s">
        <v>1</v>
      </c>
      <c r="F344" s="211" t="s">
        <v>578</v>
      </c>
      <c r="G344" s="208"/>
      <c r="H344" s="212">
        <v>-548.92765692839203</v>
      </c>
      <c r="I344" s="213"/>
      <c r="J344" s="208"/>
      <c r="K344" s="208"/>
      <c r="L344" s="214"/>
      <c r="M344" s="215"/>
      <c r="N344" s="216"/>
      <c r="O344" s="216"/>
      <c r="P344" s="216"/>
      <c r="Q344" s="216"/>
      <c r="R344" s="216"/>
      <c r="S344" s="216"/>
      <c r="T344" s="217"/>
      <c r="AT344" s="218" t="s">
        <v>339</v>
      </c>
      <c r="AU344" s="218" t="s">
        <v>86</v>
      </c>
      <c r="AV344" s="13" t="s">
        <v>86</v>
      </c>
      <c r="AW344" s="13" t="s">
        <v>31</v>
      </c>
      <c r="AX344" s="13" t="s">
        <v>77</v>
      </c>
      <c r="AY344" s="218" t="s">
        <v>321</v>
      </c>
    </row>
    <row r="345" spans="1:65" s="13" customFormat="1" ht="11.25">
      <c r="B345" s="207"/>
      <c r="C345" s="208"/>
      <c r="D345" s="209" t="s">
        <v>339</v>
      </c>
      <c r="E345" s="210" t="s">
        <v>1</v>
      </c>
      <c r="F345" s="211" t="s">
        <v>579</v>
      </c>
      <c r="G345" s="208"/>
      <c r="H345" s="212">
        <v>-113.017</v>
      </c>
      <c r="I345" s="213"/>
      <c r="J345" s="208"/>
      <c r="K345" s="208"/>
      <c r="L345" s="214"/>
      <c r="M345" s="215"/>
      <c r="N345" s="216"/>
      <c r="O345" s="216"/>
      <c r="P345" s="216"/>
      <c r="Q345" s="216"/>
      <c r="R345" s="216"/>
      <c r="S345" s="216"/>
      <c r="T345" s="217"/>
      <c r="AT345" s="218" t="s">
        <v>339</v>
      </c>
      <c r="AU345" s="218" t="s">
        <v>86</v>
      </c>
      <c r="AV345" s="13" t="s">
        <v>86</v>
      </c>
      <c r="AW345" s="13" t="s">
        <v>31</v>
      </c>
      <c r="AX345" s="13" t="s">
        <v>77</v>
      </c>
      <c r="AY345" s="218" t="s">
        <v>321</v>
      </c>
    </row>
    <row r="346" spans="1:65" s="15" customFormat="1" ht="11.25">
      <c r="B346" s="230"/>
      <c r="C346" s="231"/>
      <c r="D346" s="209" t="s">
        <v>339</v>
      </c>
      <c r="E346" s="232" t="s">
        <v>1</v>
      </c>
      <c r="F346" s="233" t="s">
        <v>580</v>
      </c>
      <c r="G346" s="231"/>
      <c r="H346" s="232" t="s">
        <v>1</v>
      </c>
      <c r="I346" s="234"/>
      <c r="J346" s="231"/>
      <c r="K346" s="231"/>
      <c r="L346" s="235"/>
      <c r="M346" s="236"/>
      <c r="N346" s="237"/>
      <c r="O346" s="237"/>
      <c r="P346" s="237"/>
      <c r="Q346" s="237"/>
      <c r="R346" s="237"/>
      <c r="S346" s="237"/>
      <c r="T346" s="238"/>
      <c r="AT346" s="239" t="s">
        <v>339</v>
      </c>
      <c r="AU346" s="239" t="s">
        <v>86</v>
      </c>
      <c r="AV346" s="15" t="s">
        <v>84</v>
      </c>
      <c r="AW346" s="15" t="s">
        <v>31</v>
      </c>
      <c r="AX346" s="15" t="s">
        <v>77</v>
      </c>
      <c r="AY346" s="239" t="s">
        <v>321</v>
      </c>
    </row>
    <row r="347" spans="1:65" s="13" customFormat="1" ht="11.25">
      <c r="B347" s="207"/>
      <c r="C347" s="208"/>
      <c r="D347" s="209" t="s">
        <v>339</v>
      </c>
      <c r="E347" s="210" t="s">
        <v>1</v>
      </c>
      <c r="F347" s="211" t="s">
        <v>581</v>
      </c>
      <c r="G347" s="208"/>
      <c r="H347" s="212">
        <v>14.85</v>
      </c>
      <c r="I347" s="213"/>
      <c r="J347" s="208"/>
      <c r="K347" s="208"/>
      <c r="L347" s="214"/>
      <c r="M347" s="215"/>
      <c r="N347" s="216"/>
      <c r="O347" s="216"/>
      <c r="P347" s="216"/>
      <c r="Q347" s="216"/>
      <c r="R347" s="216"/>
      <c r="S347" s="216"/>
      <c r="T347" s="217"/>
      <c r="AT347" s="218" t="s">
        <v>339</v>
      </c>
      <c r="AU347" s="218" t="s">
        <v>86</v>
      </c>
      <c r="AV347" s="13" t="s">
        <v>86</v>
      </c>
      <c r="AW347" s="13" t="s">
        <v>31</v>
      </c>
      <c r="AX347" s="13" t="s">
        <v>77</v>
      </c>
      <c r="AY347" s="218" t="s">
        <v>321</v>
      </c>
    </row>
    <row r="348" spans="1:65" s="14" customFormat="1" ht="11.25">
      <c r="B348" s="219"/>
      <c r="C348" s="220"/>
      <c r="D348" s="209" t="s">
        <v>339</v>
      </c>
      <c r="E348" s="221" t="s">
        <v>275</v>
      </c>
      <c r="F348" s="222" t="s">
        <v>346</v>
      </c>
      <c r="G348" s="220"/>
      <c r="H348" s="223">
        <v>3010.7340483202402</v>
      </c>
      <c r="I348" s="224"/>
      <c r="J348" s="220"/>
      <c r="K348" s="220"/>
      <c r="L348" s="225"/>
      <c r="M348" s="226"/>
      <c r="N348" s="227"/>
      <c r="O348" s="227"/>
      <c r="P348" s="227"/>
      <c r="Q348" s="227"/>
      <c r="R348" s="227"/>
      <c r="S348" s="227"/>
      <c r="T348" s="228"/>
      <c r="AT348" s="229" t="s">
        <v>339</v>
      </c>
      <c r="AU348" s="229" t="s">
        <v>86</v>
      </c>
      <c r="AV348" s="14" t="s">
        <v>328</v>
      </c>
      <c r="AW348" s="14" t="s">
        <v>31</v>
      </c>
      <c r="AX348" s="14" t="s">
        <v>84</v>
      </c>
      <c r="AY348" s="229" t="s">
        <v>321</v>
      </c>
    </row>
    <row r="349" spans="1:65" s="2" customFormat="1" ht="24.2" customHeight="1">
      <c r="A349" s="35"/>
      <c r="B349" s="36"/>
      <c r="C349" s="251" t="s">
        <v>582</v>
      </c>
      <c r="D349" s="251" t="s">
        <v>583</v>
      </c>
      <c r="E349" s="252" t="s">
        <v>584</v>
      </c>
      <c r="F349" s="253" t="s">
        <v>585</v>
      </c>
      <c r="G349" s="254" t="s">
        <v>542</v>
      </c>
      <c r="H349" s="255">
        <v>600</v>
      </c>
      <c r="I349" s="256"/>
      <c r="J349" s="257">
        <f>ROUND(I349*H349,2)</f>
        <v>0</v>
      </c>
      <c r="K349" s="253" t="s">
        <v>327</v>
      </c>
      <c r="L349" s="258"/>
      <c r="M349" s="259" t="s">
        <v>1</v>
      </c>
      <c r="N349" s="260" t="s">
        <v>42</v>
      </c>
      <c r="O349" s="72"/>
      <c r="P349" s="203">
        <f>O349*H349</f>
        <v>0</v>
      </c>
      <c r="Q349" s="203">
        <v>0</v>
      </c>
      <c r="R349" s="203">
        <f>Q349*H349</f>
        <v>0</v>
      </c>
      <c r="S349" s="203">
        <v>0</v>
      </c>
      <c r="T349" s="204">
        <f>S349*H349</f>
        <v>0</v>
      </c>
      <c r="U349" s="35"/>
      <c r="V349" s="35"/>
      <c r="W349" s="35"/>
      <c r="X349" s="35"/>
      <c r="Y349" s="35"/>
      <c r="Z349" s="35"/>
      <c r="AA349" s="35"/>
      <c r="AB349" s="35"/>
      <c r="AC349" s="35"/>
      <c r="AD349" s="35"/>
      <c r="AE349" s="35"/>
      <c r="AR349" s="205" t="s">
        <v>364</v>
      </c>
      <c r="AT349" s="205" t="s">
        <v>583</v>
      </c>
      <c r="AU349" s="205" t="s">
        <v>86</v>
      </c>
      <c r="AY349" s="18" t="s">
        <v>321</v>
      </c>
      <c r="BE349" s="206">
        <f>IF(N349="základní",J349,0)</f>
        <v>0</v>
      </c>
      <c r="BF349" s="206">
        <f>IF(N349="snížená",J349,0)</f>
        <v>0</v>
      </c>
      <c r="BG349" s="206">
        <f>IF(N349="zákl. přenesená",J349,0)</f>
        <v>0</v>
      </c>
      <c r="BH349" s="206">
        <f>IF(N349="sníž. přenesená",J349,0)</f>
        <v>0</v>
      </c>
      <c r="BI349" s="206">
        <f>IF(N349="nulová",J349,0)</f>
        <v>0</v>
      </c>
      <c r="BJ349" s="18" t="s">
        <v>84</v>
      </c>
      <c r="BK349" s="206">
        <f>ROUND(I349*H349,2)</f>
        <v>0</v>
      </c>
      <c r="BL349" s="18" t="s">
        <v>328</v>
      </c>
      <c r="BM349" s="205" t="s">
        <v>586</v>
      </c>
    </row>
    <row r="350" spans="1:65" s="15" customFormat="1" ht="11.25">
      <c r="B350" s="230"/>
      <c r="C350" s="231"/>
      <c r="D350" s="209" t="s">
        <v>339</v>
      </c>
      <c r="E350" s="232" t="s">
        <v>1</v>
      </c>
      <c r="F350" s="233" t="s">
        <v>587</v>
      </c>
      <c r="G350" s="231"/>
      <c r="H350" s="232" t="s">
        <v>1</v>
      </c>
      <c r="I350" s="234"/>
      <c r="J350" s="231"/>
      <c r="K350" s="231"/>
      <c r="L350" s="235"/>
      <c r="M350" s="236"/>
      <c r="N350" s="237"/>
      <c r="O350" s="237"/>
      <c r="P350" s="237"/>
      <c r="Q350" s="237"/>
      <c r="R350" s="237"/>
      <c r="S350" s="237"/>
      <c r="T350" s="238"/>
      <c r="AT350" s="239" t="s">
        <v>339</v>
      </c>
      <c r="AU350" s="239" t="s">
        <v>86</v>
      </c>
      <c r="AV350" s="15" t="s">
        <v>84</v>
      </c>
      <c r="AW350" s="15" t="s">
        <v>31</v>
      </c>
      <c r="AX350" s="15" t="s">
        <v>77</v>
      </c>
      <c r="AY350" s="239" t="s">
        <v>321</v>
      </c>
    </row>
    <row r="351" spans="1:65" s="13" customFormat="1" ht="11.25">
      <c r="B351" s="207"/>
      <c r="C351" s="208"/>
      <c r="D351" s="209" t="s">
        <v>339</v>
      </c>
      <c r="E351" s="210" t="s">
        <v>1</v>
      </c>
      <c r="F351" s="211" t="s">
        <v>278</v>
      </c>
      <c r="G351" s="208"/>
      <c r="H351" s="212">
        <v>300</v>
      </c>
      <c r="I351" s="213"/>
      <c r="J351" s="208"/>
      <c r="K351" s="208"/>
      <c r="L351" s="214"/>
      <c r="M351" s="215"/>
      <c r="N351" s="216"/>
      <c r="O351" s="216"/>
      <c r="P351" s="216"/>
      <c r="Q351" s="216"/>
      <c r="R351" s="216"/>
      <c r="S351" s="216"/>
      <c r="T351" s="217"/>
      <c r="AT351" s="218" t="s">
        <v>339</v>
      </c>
      <c r="AU351" s="218" t="s">
        <v>86</v>
      </c>
      <c r="AV351" s="13" t="s">
        <v>86</v>
      </c>
      <c r="AW351" s="13" t="s">
        <v>31</v>
      </c>
      <c r="AX351" s="13" t="s">
        <v>77</v>
      </c>
      <c r="AY351" s="218" t="s">
        <v>321</v>
      </c>
    </row>
    <row r="352" spans="1:65" s="14" customFormat="1" ht="11.25">
      <c r="B352" s="219"/>
      <c r="C352" s="220"/>
      <c r="D352" s="209" t="s">
        <v>339</v>
      </c>
      <c r="E352" s="221" t="s">
        <v>277</v>
      </c>
      <c r="F352" s="222" t="s">
        <v>346</v>
      </c>
      <c r="G352" s="220"/>
      <c r="H352" s="223">
        <v>300</v>
      </c>
      <c r="I352" s="224"/>
      <c r="J352" s="220"/>
      <c r="K352" s="220"/>
      <c r="L352" s="225"/>
      <c r="M352" s="226"/>
      <c r="N352" s="227"/>
      <c r="O352" s="227"/>
      <c r="P352" s="227"/>
      <c r="Q352" s="227"/>
      <c r="R352" s="227"/>
      <c r="S352" s="227"/>
      <c r="T352" s="228"/>
      <c r="AT352" s="229" t="s">
        <v>339</v>
      </c>
      <c r="AU352" s="229" t="s">
        <v>86</v>
      </c>
      <c r="AV352" s="14" t="s">
        <v>328</v>
      </c>
      <c r="AW352" s="14" t="s">
        <v>31</v>
      </c>
      <c r="AX352" s="14" t="s">
        <v>77</v>
      </c>
      <c r="AY352" s="229" t="s">
        <v>321</v>
      </c>
    </row>
    <row r="353" spans="1:65" s="13" customFormat="1" ht="11.25">
      <c r="B353" s="207"/>
      <c r="C353" s="208"/>
      <c r="D353" s="209" t="s">
        <v>339</v>
      </c>
      <c r="E353" s="210" t="s">
        <v>1</v>
      </c>
      <c r="F353" s="211" t="s">
        <v>588</v>
      </c>
      <c r="G353" s="208"/>
      <c r="H353" s="212">
        <v>600</v>
      </c>
      <c r="I353" s="213"/>
      <c r="J353" s="208"/>
      <c r="K353" s="208"/>
      <c r="L353" s="214"/>
      <c r="M353" s="215"/>
      <c r="N353" s="216"/>
      <c r="O353" s="216"/>
      <c r="P353" s="216"/>
      <c r="Q353" s="216"/>
      <c r="R353" s="216"/>
      <c r="S353" s="216"/>
      <c r="T353" s="217"/>
      <c r="AT353" s="218" t="s">
        <v>339</v>
      </c>
      <c r="AU353" s="218" t="s">
        <v>86</v>
      </c>
      <c r="AV353" s="13" t="s">
        <v>86</v>
      </c>
      <c r="AW353" s="13" t="s">
        <v>31</v>
      </c>
      <c r="AX353" s="13" t="s">
        <v>77</v>
      </c>
      <c r="AY353" s="218" t="s">
        <v>321</v>
      </c>
    </row>
    <row r="354" spans="1:65" s="14" customFormat="1" ht="11.25">
      <c r="B354" s="219"/>
      <c r="C354" s="220"/>
      <c r="D354" s="209" t="s">
        <v>339</v>
      </c>
      <c r="E354" s="221" t="s">
        <v>1</v>
      </c>
      <c r="F354" s="222" t="s">
        <v>346</v>
      </c>
      <c r="G354" s="220"/>
      <c r="H354" s="223">
        <v>600</v>
      </c>
      <c r="I354" s="224"/>
      <c r="J354" s="220"/>
      <c r="K354" s="220"/>
      <c r="L354" s="225"/>
      <c r="M354" s="226"/>
      <c r="N354" s="227"/>
      <c r="O354" s="227"/>
      <c r="P354" s="227"/>
      <c r="Q354" s="227"/>
      <c r="R354" s="227"/>
      <c r="S354" s="227"/>
      <c r="T354" s="228"/>
      <c r="AT354" s="229" t="s">
        <v>339</v>
      </c>
      <c r="AU354" s="229" t="s">
        <v>86</v>
      </c>
      <c r="AV354" s="14" t="s">
        <v>328</v>
      </c>
      <c r="AW354" s="14" t="s">
        <v>31</v>
      </c>
      <c r="AX354" s="14" t="s">
        <v>84</v>
      </c>
      <c r="AY354" s="229" t="s">
        <v>321</v>
      </c>
    </row>
    <row r="355" spans="1:65" s="2" customFormat="1" ht="24.2" customHeight="1">
      <c r="A355" s="35"/>
      <c r="B355" s="36"/>
      <c r="C355" s="194" t="s">
        <v>589</v>
      </c>
      <c r="D355" s="194" t="s">
        <v>323</v>
      </c>
      <c r="E355" s="195" t="s">
        <v>590</v>
      </c>
      <c r="F355" s="196" t="s">
        <v>591</v>
      </c>
      <c r="G355" s="197" t="s">
        <v>355</v>
      </c>
      <c r="H355" s="198">
        <v>2710.7339999999999</v>
      </c>
      <c r="I355" s="199"/>
      <c r="J355" s="200">
        <f>ROUND(I355*H355,2)</f>
        <v>0</v>
      </c>
      <c r="K355" s="196" t="s">
        <v>350</v>
      </c>
      <c r="L355" s="40"/>
      <c r="M355" s="201" t="s">
        <v>1</v>
      </c>
      <c r="N355" s="202" t="s">
        <v>42</v>
      </c>
      <c r="O355" s="72"/>
      <c r="P355" s="203">
        <f>O355*H355</f>
        <v>0</v>
      </c>
      <c r="Q355" s="203">
        <v>0</v>
      </c>
      <c r="R355" s="203">
        <f>Q355*H355</f>
        <v>0</v>
      </c>
      <c r="S355" s="203">
        <v>0</v>
      </c>
      <c r="T355" s="204">
        <f>S355*H355</f>
        <v>0</v>
      </c>
      <c r="U355" s="35"/>
      <c r="V355" s="35"/>
      <c r="W355" s="35"/>
      <c r="X355" s="35"/>
      <c r="Y355" s="35"/>
      <c r="Z355" s="35"/>
      <c r="AA355" s="35"/>
      <c r="AB355" s="35"/>
      <c r="AC355" s="35"/>
      <c r="AD355" s="35"/>
      <c r="AE355" s="35"/>
      <c r="AR355" s="205" t="s">
        <v>328</v>
      </c>
      <c r="AT355" s="205" t="s">
        <v>323</v>
      </c>
      <c r="AU355" s="205" t="s">
        <v>86</v>
      </c>
      <c r="AY355" s="18" t="s">
        <v>321</v>
      </c>
      <c r="BE355" s="206">
        <f>IF(N355="základní",J355,0)</f>
        <v>0</v>
      </c>
      <c r="BF355" s="206">
        <f>IF(N355="snížená",J355,0)</f>
        <v>0</v>
      </c>
      <c r="BG355" s="206">
        <f>IF(N355="zákl. přenesená",J355,0)</f>
        <v>0</v>
      </c>
      <c r="BH355" s="206">
        <f>IF(N355="sníž. přenesená",J355,0)</f>
        <v>0</v>
      </c>
      <c r="BI355" s="206">
        <f>IF(N355="nulová",J355,0)</f>
        <v>0</v>
      </c>
      <c r="BJ355" s="18" t="s">
        <v>84</v>
      </c>
      <c r="BK355" s="206">
        <f>ROUND(I355*H355,2)</f>
        <v>0</v>
      </c>
      <c r="BL355" s="18" t="s">
        <v>328</v>
      </c>
      <c r="BM355" s="205" t="s">
        <v>592</v>
      </c>
    </row>
    <row r="356" spans="1:65" s="15" customFormat="1" ht="11.25">
      <c r="B356" s="230"/>
      <c r="C356" s="231"/>
      <c r="D356" s="209" t="s">
        <v>339</v>
      </c>
      <c r="E356" s="232" t="s">
        <v>1</v>
      </c>
      <c r="F356" s="233" t="s">
        <v>593</v>
      </c>
      <c r="G356" s="231"/>
      <c r="H356" s="232" t="s">
        <v>1</v>
      </c>
      <c r="I356" s="234"/>
      <c r="J356" s="231"/>
      <c r="K356" s="231"/>
      <c r="L356" s="235"/>
      <c r="M356" s="236"/>
      <c r="N356" s="237"/>
      <c r="O356" s="237"/>
      <c r="P356" s="237"/>
      <c r="Q356" s="237"/>
      <c r="R356" s="237"/>
      <c r="S356" s="237"/>
      <c r="T356" s="238"/>
      <c r="AT356" s="239" t="s">
        <v>339</v>
      </c>
      <c r="AU356" s="239" t="s">
        <v>86</v>
      </c>
      <c r="AV356" s="15" t="s">
        <v>84</v>
      </c>
      <c r="AW356" s="15" t="s">
        <v>31</v>
      </c>
      <c r="AX356" s="15" t="s">
        <v>77</v>
      </c>
      <c r="AY356" s="239" t="s">
        <v>321</v>
      </c>
    </row>
    <row r="357" spans="1:65" s="13" customFormat="1" ht="11.25">
      <c r="B357" s="207"/>
      <c r="C357" s="208"/>
      <c r="D357" s="209" t="s">
        <v>339</v>
      </c>
      <c r="E357" s="210" t="s">
        <v>1</v>
      </c>
      <c r="F357" s="211" t="s">
        <v>594</v>
      </c>
      <c r="G357" s="208"/>
      <c r="H357" s="212">
        <v>2710.7340483202402</v>
      </c>
      <c r="I357" s="213"/>
      <c r="J357" s="208"/>
      <c r="K357" s="208"/>
      <c r="L357" s="214"/>
      <c r="M357" s="215"/>
      <c r="N357" s="216"/>
      <c r="O357" s="216"/>
      <c r="P357" s="216"/>
      <c r="Q357" s="216"/>
      <c r="R357" s="216"/>
      <c r="S357" s="216"/>
      <c r="T357" s="217"/>
      <c r="AT357" s="218" t="s">
        <v>339</v>
      </c>
      <c r="AU357" s="218" t="s">
        <v>86</v>
      </c>
      <c r="AV357" s="13" t="s">
        <v>86</v>
      </c>
      <c r="AW357" s="13" t="s">
        <v>31</v>
      </c>
      <c r="AX357" s="13" t="s">
        <v>77</v>
      </c>
      <c r="AY357" s="218" t="s">
        <v>321</v>
      </c>
    </row>
    <row r="358" spans="1:65" s="14" customFormat="1" ht="11.25">
      <c r="B358" s="219"/>
      <c r="C358" s="220"/>
      <c r="D358" s="209" t="s">
        <v>339</v>
      </c>
      <c r="E358" s="221" t="s">
        <v>279</v>
      </c>
      <c r="F358" s="222" t="s">
        <v>346</v>
      </c>
      <c r="G358" s="220"/>
      <c r="H358" s="223">
        <v>2710.7340483202402</v>
      </c>
      <c r="I358" s="224"/>
      <c r="J358" s="220"/>
      <c r="K358" s="220"/>
      <c r="L358" s="225"/>
      <c r="M358" s="226"/>
      <c r="N358" s="227"/>
      <c r="O358" s="227"/>
      <c r="P358" s="227"/>
      <c r="Q358" s="227"/>
      <c r="R358" s="227"/>
      <c r="S358" s="227"/>
      <c r="T358" s="228"/>
      <c r="AT358" s="229" t="s">
        <v>339</v>
      </c>
      <c r="AU358" s="229" t="s">
        <v>86</v>
      </c>
      <c r="AV358" s="14" t="s">
        <v>328</v>
      </c>
      <c r="AW358" s="14" t="s">
        <v>31</v>
      </c>
      <c r="AX358" s="14" t="s">
        <v>84</v>
      </c>
      <c r="AY358" s="229" t="s">
        <v>321</v>
      </c>
    </row>
    <row r="359" spans="1:65" s="2" customFormat="1" ht="37.9" customHeight="1">
      <c r="A359" s="35"/>
      <c r="B359" s="36"/>
      <c r="C359" s="194" t="s">
        <v>595</v>
      </c>
      <c r="D359" s="194" t="s">
        <v>323</v>
      </c>
      <c r="E359" s="195" t="s">
        <v>353</v>
      </c>
      <c r="F359" s="196" t="s">
        <v>354</v>
      </c>
      <c r="G359" s="197" t="s">
        <v>355</v>
      </c>
      <c r="H359" s="198">
        <v>2710.7339999999999</v>
      </c>
      <c r="I359" s="199"/>
      <c r="J359" s="200">
        <f>ROUND(I359*H359,2)</f>
        <v>0</v>
      </c>
      <c r="K359" s="196" t="s">
        <v>350</v>
      </c>
      <c r="L359" s="40"/>
      <c r="M359" s="201" t="s">
        <v>1</v>
      </c>
      <c r="N359" s="202" t="s">
        <v>42</v>
      </c>
      <c r="O359" s="72"/>
      <c r="P359" s="203">
        <f>O359*H359</f>
        <v>0</v>
      </c>
      <c r="Q359" s="203">
        <v>0</v>
      </c>
      <c r="R359" s="203">
        <f>Q359*H359</f>
        <v>0</v>
      </c>
      <c r="S359" s="203">
        <v>0</v>
      </c>
      <c r="T359" s="204">
        <f>S359*H359</f>
        <v>0</v>
      </c>
      <c r="U359" s="35"/>
      <c r="V359" s="35"/>
      <c r="W359" s="35"/>
      <c r="X359" s="35"/>
      <c r="Y359" s="35"/>
      <c r="Z359" s="35"/>
      <c r="AA359" s="35"/>
      <c r="AB359" s="35"/>
      <c r="AC359" s="35"/>
      <c r="AD359" s="35"/>
      <c r="AE359" s="35"/>
      <c r="AR359" s="205" t="s">
        <v>328</v>
      </c>
      <c r="AT359" s="205" t="s">
        <v>323</v>
      </c>
      <c r="AU359" s="205" t="s">
        <v>86</v>
      </c>
      <c r="AY359" s="18" t="s">
        <v>321</v>
      </c>
      <c r="BE359" s="206">
        <f>IF(N359="základní",J359,0)</f>
        <v>0</v>
      </c>
      <c r="BF359" s="206">
        <f>IF(N359="snížená",J359,0)</f>
        <v>0</v>
      </c>
      <c r="BG359" s="206">
        <f>IF(N359="zákl. přenesená",J359,0)</f>
        <v>0</v>
      </c>
      <c r="BH359" s="206">
        <f>IF(N359="sníž. přenesená",J359,0)</f>
        <v>0</v>
      </c>
      <c r="BI359" s="206">
        <f>IF(N359="nulová",J359,0)</f>
        <v>0</v>
      </c>
      <c r="BJ359" s="18" t="s">
        <v>84</v>
      </c>
      <c r="BK359" s="206">
        <f>ROUND(I359*H359,2)</f>
        <v>0</v>
      </c>
      <c r="BL359" s="18" t="s">
        <v>328</v>
      </c>
      <c r="BM359" s="205" t="s">
        <v>596</v>
      </c>
    </row>
    <row r="360" spans="1:65" s="2" customFormat="1" ht="24.2" customHeight="1">
      <c r="A360" s="35"/>
      <c r="B360" s="36"/>
      <c r="C360" s="194" t="s">
        <v>597</v>
      </c>
      <c r="D360" s="194" t="s">
        <v>323</v>
      </c>
      <c r="E360" s="195" t="s">
        <v>598</v>
      </c>
      <c r="F360" s="196" t="s">
        <v>599</v>
      </c>
      <c r="G360" s="197" t="s">
        <v>337</v>
      </c>
      <c r="H360" s="198">
        <v>459.90100000000001</v>
      </c>
      <c r="I360" s="199"/>
      <c r="J360" s="200">
        <f>ROUND(I360*H360,2)</f>
        <v>0</v>
      </c>
      <c r="K360" s="196" t="s">
        <v>350</v>
      </c>
      <c r="L360" s="40"/>
      <c r="M360" s="201" t="s">
        <v>1</v>
      </c>
      <c r="N360" s="202" t="s">
        <v>42</v>
      </c>
      <c r="O360" s="72"/>
      <c r="P360" s="203">
        <f>O360*H360</f>
        <v>0</v>
      </c>
      <c r="Q360" s="203">
        <v>0</v>
      </c>
      <c r="R360" s="203">
        <f>Q360*H360</f>
        <v>0</v>
      </c>
      <c r="S360" s="203">
        <v>0</v>
      </c>
      <c r="T360" s="204">
        <f>S360*H360</f>
        <v>0</v>
      </c>
      <c r="U360" s="35"/>
      <c r="V360" s="35"/>
      <c r="W360" s="35"/>
      <c r="X360" s="35"/>
      <c r="Y360" s="35"/>
      <c r="Z360" s="35"/>
      <c r="AA360" s="35"/>
      <c r="AB360" s="35"/>
      <c r="AC360" s="35"/>
      <c r="AD360" s="35"/>
      <c r="AE360" s="35"/>
      <c r="AR360" s="205" t="s">
        <v>328</v>
      </c>
      <c r="AT360" s="205" t="s">
        <v>323</v>
      </c>
      <c r="AU360" s="205" t="s">
        <v>86</v>
      </c>
      <c r="AY360" s="18" t="s">
        <v>321</v>
      </c>
      <c r="BE360" s="206">
        <f>IF(N360="základní",J360,0)</f>
        <v>0</v>
      </c>
      <c r="BF360" s="206">
        <f>IF(N360="snížená",J360,0)</f>
        <v>0</v>
      </c>
      <c r="BG360" s="206">
        <f>IF(N360="zákl. přenesená",J360,0)</f>
        <v>0</v>
      </c>
      <c r="BH360" s="206">
        <f>IF(N360="sníž. přenesená",J360,0)</f>
        <v>0</v>
      </c>
      <c r="BI360" s="206">
        <f>IF(N360="nulová",J360,0)</f>
        <v>0</v>
      </c>
      <c r="BJ360" s="18" t="s">
        <v>84</v>
      </c>
      <c r="BK360" s="206">
        <f>ROUND(I360*H360,2)</f>
        <v>0</v>
      </c>
      <c r="BL360" s="18" t="s">
        <v>328</v>
      </c>
      <c r="BM360" s="205" t="s">
        <v>600</v>
      </c>
    </row>
    <row r="361" spans="1:65" s="15" customFormat="1" ht="11.25">
      <c r="B361" s="230"/>
      <c r="C361" s="231"/>
      <c r="D361" s="209" t="s">
        <v>339</v>
      </c>
      <c r="E361" s="232" t="s">
        <v>1</v>
      </c>
      <c r="F361" s="233" t="s">
        <v>601</v>
      </c>
      <c r="G361" s="231"/>
      <c r="H361" s="232" t="s">
        <v>1</v>
      </c>
      <c r="I361" s="234"/>
      <c r="J361" s="231"/>
      <c r="K361" s="231"/>
      <c r="L361" s="235"/>
      <c r="M361" s="236"/>
      <c r="N361" s="237"/>
      <c r="O361" s="237"/>
      <c r="P361" s="237"/>
      <c r="Q361" s="237"/>
      <c r="R361" s="237"/>
      <c r="S361" s="237"/>
      <c r="T361" s="238"/>
      <c r="AT361" s="239" t="s">
        <v>339</v>
      </c>
      <c r="AU361" s="239" t="s">
        <v>86</v>
      </c>
      <c r="AV361" s="15" t="s">
        <v>84</v>
      </c>
      <c r="AW361" s="15" t="s">
        <v>31</v>
      </c>
      <c r="AX361" s="15" t="s">
        <v>77</v>
      </c>
      <c r="AY361" s="239" t="s">
        <v>321</v>
      </c>
    </row>
    <row r="362" spans="1:65" s="13" customFormat="1" ht="22.5">
      <c r="B362" s="207"/>
      <c r="C362" s="208"/>
      <c r="D362" s="209" t="s">
        <v>339</v>
      </c>
      <c r="E362" s="210" t="s">
        <v>1</v>
      </c>
      <c r="F362" s="211" t="s">
        <v>602</v>
      </c>
      <c r="G362" s="208"/>
      <c r="H362" s="212">
        <v>459.90052500000002</v>
      </c>
      <c r="I362" s="213"/>
      <c r="J362" s="208"/>
      <c r="K362" s="208"/>
      <c r="L362" s="214"/>
      <c r="M362" s="215"/>
      <c r="N362" s="216"/>
      <c r="O362" s="216"/>
      <c r="P362" s="216"/>
      <c r="Q362" s="216"/>
      <c r="R362" s="216"/>
      <c r="S362" s="216"/>
      <c r="T362" s="217"/>
      <c r="AT362" s="218" t="s">
        <v>339</v>
      </c>
      <c r="AU362" s="218" t="s">
        <v>86</v>
      </c>
      <c r="AV362" s="13" t="s">
        <v>86</v>
      </c>
      <c r="AW362" s="13" t="s">
        <v>31</v>
      </c>
      <c r="AX362" s="13" t="s">
        <v>84</v>
      </c>
      <c r="AY362" s="218" t="s">
        <v>321</v>
      </c>
    </row>
    <row r="363" spans="1:65" s="2" customFormat="1" ht="24.2" customHeight="1">
      <c r="A363" s="35"/>
      <c r="B363" s="36"/>
      <c r="C363" s="194" t="s">
        <v>603</v>
      </c>
      <c r="D363" s="194" t="s">
        <v>323</v>
      </c>
      <c r="E363" s="195" t="s">
        <v>604</v>
      </c>
      <c r="F363" s="196" t="s">
        <v>605</v>
      </c>
      <c r="G363" s="197" t="s">
        <v>337</v>
      </c>
      <c r="H363" s="198">
        <v>197.1</v>
      </c>
      <c r="I363" s="199"/>
      <c r="J363" s="200">
        <f>ROUND(I363*H363,2)</f>
        <v>0</v>
      </c>
      <c r="K363" s="196" t="s">
        <v>350</v>
      </c>
      <c r="L363" s="40"/>
      <c r="M363" s="201" t="s">
        <v>1</v>
      </c>
      <c r="N363" s="202" t="s">
        <v>42</v>
      </c>
      <c r="O363" s="72"/>
      <c r="P363" s="203">
        <f>O363*H363</f>
        <v>0</v>
      </c>
      <c r="Q363" s="203">
        <v>0</v>
      </c>
      <c r="R363" s="203">
        <f>Q363*H363</f>
        <v>0</v>
      </c>
      <c r="S363" s="203">
        <v>0</v>
      </c>
      <c r="T363" s="204">
        <f>S363*H363</f>
        <v>0</v>
      </c>
      <c r="U363" s="35"/>
      <c r="V363" s="35"/>
      <c r="W363" s="35"/>
      <c r="X363" s="35"/>
      <c r="Y363" s="35"/>
      <c r="Z363" s="35"/>
      <c r="AA363" s="35"/>
      <c r="AB363" s="35"/>
      <c r="AC363" s="35"/>
      <c r="AD363" s="35"/>
      <c r="AE363" s="35"/>
      <c r="AR363" s="205" t="s">
        <v>328</v>
      </c>
      <c r="AT363" s="205" t="s">
        <v>323</v>
      </c>
      <c r="AU363" s="205" t="s">
        <v>86</v>
      </c>
      <c r="AY363" s="18" t="s">
        <v>321</v>
      </c>
      <c r="BE363" s="206">
        <f>IF(N363="základní",J363,0)</f>
        <v>0</v>
      </c>
      <c r="BF363" s="206">
        <f>IF(N363="snížená",J363,0)</f>
        <v>0</v>
      </c>
      <c r="BG363" s="206">
        <f>IF(N363="zákl. přenesená",J363,0)</f>
        <v>0</v>
      </c>
      <c r="BH363" s="206">
        <f>IF(N363="sníž. přenesená",J363,0)</f>
        <v>0</v>
      </c>
      <c r="BI363" s="206">
        <f>IF(N363="nulová",J363,0)</f>
        <v>0</v>
      </c>
      <c r="BJ363" s="18" t="s">
        <v>84</v>
      </c>
      <c r="BK363" s="206">
        <f>ROUND(I363*H363,2)</f>
        <v>0</v>
      </c>
      <c r="BL363" s="18" t="s">
        <v>328</v>
      </c>
      <c r="BM363" s="205" t="s">
        <v>606</v>
      </c>
    </row>
    <row r="364" spans="1:65" s="15" customFormat="1" ht="11.25">
      <c r="B364" s="230"/>
      <c r="C364" s="231"/>
      <c r="D364" s="209" t="s">
        <v>339</v>
      </c>
      <c r="E364" s="232" t="s">
        <v>1</v>
      </c>
      <c r="F364" s="233" t="s">
        <v>601</v>
      </c>
      <c r="G364" s="231"/>
      <c r="H364" s="232" t="s">
        <v>1</v>
      </c>
      <c r="I364" s="234"/>
      <c r="J364" s="231"/>
      <c r="K364" s="231"/>
      <c r="L364" s="235"/>
      <c r="M364" s="236"/>
      <c r="N364" s="237"/>
      <c r="O364" s="237"/>
      <c r="P364" s="237"/>
      <c r="Q364" s="237"/>
      <c r="R364" s="237"/>
      <c r="S364" s="237"/>
      <c r="T364" s="238"/>
      <c r="AT364" s="239" t="s">
        <v>339</v>
      </c>
      <c r="AU364" s="239" t="s">
        <v>86</v>
      </c>
      <c r="AV364" s="15" t="s">
        <v>84</v>
      </c>
      <c r="AW364" s="15" t="s">
        <v>31</v>
      </c>
      <c r="AX364" s="15" t="s">
        <v>77</v>
      </c>
      <c r="AY364" s="239" t="s">
        <v>321</v>
      </c>
    </row>
    <row r="365" spans="1:65" s="13" customFormat="1" ht="22.5">
      <c r="B365" s="207"/>
      <c r="C365" s="208"/>
      <c r="D365" s="209" t="s">
        <v>339</v>
      </c>
      <c r="E365" s="210" t="s">
        <v>1</v>
      </c>
      <c r="F365" s="211" t="s">
        <v>607</v>
      </c>
      <c r="G365" s="208"/>
      <c r="H365" s="212">
        <v>197.10022499999999</v>
      </c>
      <c r="I365" s="213"/>
      <c r="J365" s="208"/>
      <c r="K365" s="208"/>
      <c r="L365" s="214"/>
      <c r="M365" s="215"/>
      <c r="N365" s="216"/>
      <c r="O365" s="216"/>
      <c r="P365" s="216"/>
      <c r="Q365" s="216"/>
      <c r="R365" s="216"/>
      <c r="S365" s="216"/>
      <c r="T365" s="217"/>
      <c r="AT365" s="218" t="s">
        <v>339</v>
      </c>
      <c r="AU365" s="218" t="s">
        <v>86</v>
      </c>
      <c r="AV365" s="13" t="s">
        <v>86</v>
      </c>
      <c r="AW365" s="13" t="s">
        <v>31</v>
      </c>
      <c r="AX365" s="13" t="s">
        <v>84</v>
      </c>
      <c r="AY365" s="218" t="s">
        <v>321</v>
      </c>
    </row>
    <row r="366" spans="1:65" s="12" customFormat="1" ht="22.9" customHeight="1">
      <c r="B366" s="178"/>
      <c r="C366" s="179"/>
      <c r="D366" s="180" t="s">
        <v>76</v>
      </c>
      <c r="E366" s="192" t="s">
        <v>86</v>
      </c>
      <c r="F366" s="192" t="s">
        <v>608</v>
      </c>
      <c r="G366" s="179"/>
      <c r="H366" s="179"/>
      <c r="I366" s="182"/>
      <c r="J366" s="193">
        <f>BK366</f>
        <v>0</v>
      </c>
      <c r="K366" s="179"/>
      <c r="L366" s="184"/>
      <c r="M366" s="185"/>
      <c r="N366" s="186"/>
      <c r="O366" s="186"/>
      <c r="P366" s="187">
        <f>SUM(P367:P419)</f>
        <v>0</v>
      </c>
      <c r="Q366" s="186"/>
      <c r="R366" s="187">
        <f>SUM(R367:R419)</f>
        <v>656.00737692000018</v>
      </c>
      <c r="S366" s="186"/>
      <c r="T366" s="188">
        <f>SUM(T367:T419)</f>
        <v>2.78016</v>
      </c>
      <c r="AR366" s="189" t="s">
        <v>84</v>
      </c>
      <c r="AT366" s="190" t="s">
        <v>76</v>
      </c>
      <c r="AU366" s="190" t="s">
        <v>84</v>
      </c>
      <c r="AY366" s="189" t="s">
        <v>321</v>
      </c>
      <c r="BK366" s="191">
        <f>SUM(BK367:BK419)</f>
        <v>0</v>
      </c>
    </row>
    <row r="367" spans="1:65" s="2" customFormat="1" ht="24.2" customHeight="1">
      <c r="A367" s="35"/>
      <c r="B367" s="36"/>
      <c r="C367" s="194" t="s">
        <v>609</v>
      </c>
      <c r="D367" s="194" t="s">
        <v>323</v>
      </c>
      <c r="E367" s="195" t="s">
        <v>610</v>
      </c>
      <c r="F367" s="196" t="s">
        <v>611</v>
      </c>
      <c r="G367" s="197" t="s">
        <v>337</v>
      </c>
      <c r="H367" s="198">
        <v>484.733</v>
      </c>
      <c r="I367" s="199"/>
      <c r="J367" s="200">
        <f>ROUND(I367*H367,2)</f>
        <v>0</v>
      </c>
      <c r="K367" s="196" t="s">
        <v>350</v>
      </c>
      <c r="L367" s="40"/>
      <c r="M367" s="201" t="s">
        <v>1</v>
      </c>
      <c r="N367" s="202" t="s">
        <v>42</v>
      </c>
      <c r="O367" s="72"/>
      <c r="P367" s="203">
        <f>O367*H367</f>
        <v>0</v>
      </c>
      <c r="Q367" s="203">
        <v>1E-4</v>
      </c>
      <c r="R367" s="203">
        <f>Q367*H367</f>
        <v>4.8473300000000004E-2</v>
      </c>
      <c r="S367" s="203">
        <v>0</v>
      </c>
      <c r="T367" s="204">
        <f>S367*H367</f>
        <v>0</v>
      </c>
      <c r="U367" s="35"/>
      <c r="V367" s="35"/>
      <c r="W367" s="35"/>
      <c r="X367" s="35"/>
      <c r="Y367" s="35"/>
      <c r="Z367" s="35"/>
      <c r="AA367" s="35"/>
      <c r="AB367" s="35"/>
      <c r="AC367" s="35"/>
      <c r="AD367" s="35"/>
      <c r="AE367" s="35"/>
      <c r="AR367" s="205" t="s">
        <v>328</v>
      </c>
      <c r="AT367" s="205" t="s">
        <v>323</v>
      </c>
      <c r="AU367" s="205" t="s">
        <v>86</v>
      </c>
      <c r="AY367" s="18" t="s">
        <v>321</v>
      </c>
      <c r="BE367" s="206">
        <f>IF(N367="základní",J367,0)</f>
        <v>0</v>
      </c>
      <c r="BF367" s="206">
        <f>IF(N367="snížená",J367,0)</f>
        <v>0</v>
      </c>
      <c r="BG367" s="206">
        <f>IF(N367="zákl. přenesená",J367,0)</f>
        <v>0</v>
      </c>
      <c r="BH367" s="206">
        <f>IF(N367="sníž. přenesená",J367,0)</f>
        <v>0</v>
      </c>
      <c r="BI367" s="206">
        <f>IF(N367="nulová",J367,0)</f>
        <v>0</v>
      </c>
      <c r="BJ367" s="18" t="s">
        <v>84</v>
      </c>
      <c r="BK367" s="206">
        <f>ROUND(I367*H367,2)</f>
        <v>0</v>
      </c>
      <c r="BL367" s="18" t="s">
        <v>328</v>
      </c>
      <c r="BM367" s="205" t="s">
        <v>612</v>
      </c>
    </row>
    <row r="368" spans="1:65" s="15" customFormat="1" ht="11.25">
      <c r="B368" s="230"/>
      <c r="C368" s="231"/>
      <c r="D368" s="209" t="s">
        <v>339</v>
      </c>
      <c r="E368" s="232" t="s">
        <v>1</v>
      </c>
      <c r="F368" s="233" t="s">
        <v>613</v>
      </c>
      <c r="G368" s="231"/>
      <c r="H368" s="232" t="s">
        <v>1</v>
      </c>
      <c r="I368" s="234"/>
      <c r="J368" s="231"/>
      <c r="K368" s="231"/>
      <c r="L368" s="235"/>
      <c r="M368" s="236"/>
      <c r="N368" s="237"/>
      <c r="O368" s="237"/>
      <c r="P368" s="237"/>
      <c r="Q368" s="237"/>
      <c r="R368" s="237"/>
      <c r="S368" s="237"/>
      <c r="T368" s="238"/>
      <c r="AT368" s="239" t="s">
        <v>339</v>
      </c>
      <c r="AU368" s="239" t="s">
        <v>86</v>
      </c>
      <c r="AV368" s="15" t="s">
        <v>84</v>
      </c>
      <c r="AW368" s="15" t="s">
        <v>31</v>
      </c>
      <c r="AX368" s="15" t="s">
        <v>77</v>
      </c>
      <c r="AY368" s="239" t="s">
        <v>321</v>
      </c>
    </row>
    <row r="369" spans="1:65" s="15" customFormat="1" ht="11.25">
      <c r="B369" s="230"/>
      <c r="C369" s="231"/>
      <c r="D369" s="209" t="s">
        <v>339</v>
      </c>
      <c r="E369" s="232" t="s">
        <v>1</v>
      </c>
      <c r="F369" s="233" t="s">
        <v>614</v>
      </c>
      <c r="G369" s="231"/>
      <c r="H369" s="232" t="s">
        <v>1</v>
      </c>
      <c r="I369" s="234"/>
      <c r="J369" s="231"/>
      <c r="K369" s="231"/>
      <c r="L369" s="235"/>
      <c r="M369" s="236"/>
      <c r="N369" s="237"/>
      <c r="O369" s="237"/>
      <c r="P369" s="237"/>
      <c r="Q369" s="237"/>
      <c r="R369" s="237"/>
      <c r="S369" s="237"/>
      <c r="T369" s="238"/>
      <c r="AT369" s="239" t="s">
        <v>339</v>
      </c>
      <c r="AU369" s="239" t="s">
        <v>86</v>
      </c>
      <c r="AV369" s="15" t="s">
        <v>84</v>
      </c>
      <c r="AW369" s="15" t="s">
        <v>31</v>
      </c>
      <c r="AX369" s="15" t="s">
        <v>77</v>
      </c>
      <c r="AY369" s="239" t="s">
        <v>321</v>
      </c>
    </row>
    <row r="370" spans="1:65" s="13" customFormat="1" ht="11.25">
      <c r="B370" s="207"/>
      <c r="C370" s="208"/>
      <c r="D370" s="209" t="s">
        <v>339</v>
      </c>
      <c r="E370" s="210" t="s">
        <v>1</v>
      </c>
      <c r="F370" s="211" t="s">
        <v>615</v>
      </c>
      <c r="G370" s="208"/>
      <c r="H370" s="212">
        <v>468.88600000000002</v>
      </c>
      <c r="I370" s="213"/>
      <c r="J370" s="208"/>
      <c r="K370" s="208"/>
      <c r="L370" s="214"/>
      <c r="M370" s="215"/>
      <c r="N370" s="216"/>
      <c r="O370" s="216"/>
      <c r="P370" s="216"/>
      <c r="Q370" s="216"/>
      <c r="R370" s="216"/>
      <c r="S370" s="216"/>
      <c r="T370" s="217"/>
      <c r="AT370" s="218" t="s">
        <v>339</v>
      </c>
      <c r="AU370" s="218" t="s">
        <v>86</v>
      </c>
      <c r="AV370" s="13" t="s">
        <v>86</v>
      </c>
      <c r="AW370" s="13" t="s">
        <v>31</v>
      </c>
      <c r="AX370" s="13" t="s">
        <v>77</v>
      </c>
      <c r="AY370" s="218" t="s">
        <v>321</v>
      </c>
    </row>
    <row r="371" spans="1:65" s="15" customFormat="1" ht="11.25">
      <c r="B371" s="230"/>
      <c r="C371" s="231"/>
      <c r="D371" s="209" t="s">
        <v>339</v>
      </c>
      <c r="E371" s="232" t="s">
        <v>1</v>
      </c>
      <c r="F371" s="233" t="s">
        <v>616</v>
      </c>
      <c r="G371" s="231"/>
      <c r="H371" s="232" t="s">
        <v>1</v>
      </c>
      <c r="I371" s="234"/>
      <c r="J371" s="231"/>
      <c r="K371" s="231"/>
      <c r="L371" s="235"/>
      <c r="M371" s="236"/>
      <c r="N371" s="237"/>
      <c r="O371" s="237"/>
      <c r="P371" s="237"/>
      <c r="Q371" s="237"/>
      <c r="R371" s="237"/>
      <c r="S371" s="237"/>
      <c r="T371" s="238"/>
      <c r="AT371" s="239" t="s">
        <v>339</v>
      </c>
      <c r="AU371" s="239" t="s">
        <v>86</v>
      </c>
      <c r="AV371" s="15" t="s">
        <v>84</v>
      </c>
      <c r="AW371" s="15" t="s">
        <v>31</v>
      </c>
      <c r="AX371" s="15" t="s">
        <v>77</v>
      </c>
      <c r="AY371" s="239" t="s">
        <v>321</v>
      </c>
    </row>
    <row r="372" spans="1:65" s="13" customFormat="1" ht="11.25">
      <c r="B372" s="207"/>
      <c r="C372" s="208"/>
      <c r="D372" s="209" t="s">
        <v>339</v>
      </c>
      <c r="E372" s="210" t="s">
        <v>1</v>
      </c>
      <c r="F372" s="211" t="s">
        <v>617</v>
      </c>
      <c r="G372" s="208"/>
      <c r="H372" s="212">
        <v>3.01518</v>
      </c>
      <c r="I372" s="213"/>
      <c r="J372" s="208"/>
      <c r="K372" s="208"/>
      <c r="L372" s="214"/>
      <c r="M372" s="215"/>
      <c r="N372" s="216"/>
      <c r="O372" s="216"/>
      <c r="P372" s="216"/>
      <c r="Q372" s="216"/>
      <c r="R372" s="216"/>
      <c r="S372" s="216"/>
      <c r="T372" s="217"/>
      <c r="AT372" s="218" t="s">
        <v>339</v>
      </c>
      <c r="AU372" s="218" t="s">
        <v>86</v>
      </c>
      <c r="AV372" s="13" t="s">
        <v>86</v>
      </c>
      <c r="AW372" s="13" t="s">
        <v>31</v>
      </c>
      <c r="AX372" s="13" t="s">
        <v>77</v>
      </c>
      <c r="AY372" s="218" t="s">
        <v>321</v>
      </c>
    </row>
    <row r="373" spans="1:65" s="13" customFormat="1" ht="11.25">
      <c r="B373" s="207"/>
      <c r="C373" s="208"/>
      <c r="D373" s="209" t="s">
        <v>339</v>
      </c>
      <c r="E373" s="210" t="s">
        <v>1</v>
      </c>
      <c r="F373" s="211" t="s">
        <v>618</v>
      </c>
      <c r="G373" s="208"/>
      <c r="H373" s="212">
        <v>1.0885618544689299</v>
      </c>
      <c r="I373" s="213"/>
      <c r="J373" s="208"/>
      <c r="K373" s="208"/>
      <c r="L373" s="214"/>
      <c r="M373" s="215"/>
      <c r="N373" s="216"/>
      <c r="O373" s="216"/>
      <c r="P373" s="216"/>
      <c r="Q373" s="216"/>
      <c r="R373" s="216"/>
      <c r="S373" s="216"/>
      <c r="T373" s="217"/>
      <c r="AT373" s="218" t="s">
        <v>339</v>
      </c>
      <c r="AU373" s="218" t="s">
        <v>86</v>
      </c>
      <c r="AV373" s="13" t="s">
        <v>86</v>
      </c>
      <c r="AW373" s="13" t="s">
        <v>31</v>
      </c>
      <c r="AX373" s="13" t="s">
        <v>77</v>
      </c>
      <c r="AY373" s="218" t="s">
        <v>321</v>
      </c>
    </row>
    <row r="374" spans="1:65" s="13" customFormat="1" ht="11.25">
      <c r="B374" s="207"/>
      <c r="C374" s="208"/>
      <c r="D374" s="209" t="s">
        <v>339</v>
      </c>
      <c r="E374" s="210" t="s">
        <v>1</v>
      </c>
      <c r="F374" s="211" t="s">
        <v>619</v>
      </c>
      <c r="G374" s="208"/>
      <c r="H374" s="212">
        <v>11.7432733391194</v>
      </c>
      <c r="I374" s="213"/>
      <c r="J374" s="208"/>
      <c r="K374" s="208"/>
      <c r="L374" s="214"/>
      <c r="M374" s="215"/>
      <c r="N374" s="216"/>
      <c r="O374" s="216"/>
      <c r="P374" s="216"/>
      <c r="Q374" s="216"/>
      <c r="R374" s="216"/>
      <c r="S374" s="216"/>
      <c r="T374" s="217"/>
      <c r="AT374" s="218" t="s">
        <v>339</v>
      </c>
      <c r="AU374" s="218" t="s">
        <v>86</v>
      </c>
      <c r="AV374" s="13" t="s">
        <v>86</v>
      </c>
      <c r="AW374" s="13" t="s">
        <v>31</v>
      </c>
      <c r="AX374" s="13" t="s">
        <v>77</v>
      </c>
      <c r="AY374" s="218" t="s">
        <v>321</v>
      </c>
    </row>
    <row r="375" spans="1:65" s="14" customFormat="1" ht="11.25">
      <c r="B375" s="219"/>
      <c r="C375" s="220"/>
      <c r="D375" s="209" t="s">
        <v>339</v>
      </c>
      <c r="E375" s="221" t="s">
        <v>1</v>
      </c>
      <c r="F375" s="222" t="s">
        <v>346</v>
      </c>
      <c r="G375" s="220"/>
      <c r="H375" s="223">
        <v>484.73301519358802</v>
      </c>
      <c r="I375" s="224"/>
      <c r="J375" s="220"/>
      <c r="K375" s="220"/>
      <c r="L375" s="225"/>
      <c r="M375" s="226"/>
      <c r="N375" s="227"/>
      <c r="O375" s="227"/>
      <c r="P375" s="227"/>
      <c r="Q375" s="227"/>
      <c r="R375" s="227"/>
      <c r="S375" s="227"/>
      <c r="T375" s="228"/>
      <c r="AT375" s="229" t="s">
        <v>339</v>
      </c>
      <c r="AU375" s="229" t="s">
        <v>86</v>
      </c>
      <c r="AV375" s="14" t="s">
        <v>328</v>
      </c>
      <c r="AW375" s="14" t="s">
        <v>31</v>
      </c>
      <c r="AX375" s="14" t="s">
        <v>84</v>
      </c>
      <c r="AY375" s="229" t="s">
        <v>321</v>
      </c>
    </row>
    <row r="376" spans="1:65" s="2" customFormat="1" ht="16.5" customHeight="1">
      <c r="A376" s="35"/>
      <c r="B376" s="36"/>
      <c r="C376" s="251" t="s">
        <v>620</v>
      </c>
      <c r="D376" s="251" t="s">
        <v>583</v>
      </c>
      <c r="E376" s="252" t="s">
        <v>621</v>
      </c>
      <c r="F376" s="253" t="s">
        <v>622</v>
      </c>
      <c r="G376" s="254" t="s">
        <v>337</v>
      </c>
      <c r="H376" s="255">
        <v>574.16600000000005</v>
      </c>
      <c r="I376" s="256"/>
      <c r="J376" s="257">
        <f>ROUND(I376*H376,2)</f>
        <v>0</v>
      </c>
      <c r="K376" s="253" t="s">
        <v>327</v>
      </c>
      <c r="L376" s="258"/>
      <c r="M376" s="259" t="s">
        <v>1</v>
      </c>
      <c r="N376" s="260" t="s">
        <v>42</v>
      </c>
      <c r="O376" s="72"/>
      <c r="P376" s="203">
        <f>O376*H376</f>
        <v>0</v>
      </c>
      <c r="Q376" s="203">
        <v>5.0000000000000001E-4</v>
      </c>
      <c r="R376" s="203">
        <f>Q376*H376</f>
        <v>0.28708300000000003</v>
      </c>
      <c r="S376" s="203">
        <v>0</v>
      </c>
      <c r="T376" s="204">
        <f>S376*H376</f>
        <v>0</v>
      </c>
      <c r="U376" s="35"/>
      <c r="V376" s="35"/>
      <c r="W376" s="35"/>
      <c r="X376" s="35"/>
      <c r="Y376" s="35"/>
      <c r="Z376" s="35"/>
      <c r="AA376" s="35"/>
      <c r="AB376" s="35"/>
      <c r="AC376" s="35"/>
      <c r="AD376" s="35"/>
      <c r="AE376" s="35"/>
      <c r="AR376" s="205" t="s">
        <v>364</v>
      </c>
      <c r="AT376" s="205" t="s">
        <v>583</v>
      </c>
      <c r="AU376" s="205" t="s">
        <v>86</v>
      </c>
      <c r="AY376" s="18" t="s">
        <v>321</v>
      </c>
      <c r="BE376" s="206">
        <f>IF(N376="základní",J376,0)</f>
        <v>0</v>
      </c>
      <c r="BF376" s="206">
        <f>IF(N376="snížená",J376,0)</f>
        <v>0</v>
      </c>
      <c r="BG376" s="206">
        <f>IF(N376="zákl. přenesená",J376,0)</f>
        <v>0</v>
      </c>
      <c r="BH376" s="206">
        <f>IF(N376="sníž. přenesená",J376,0)</f>
        <v>0</v>
      </c>
      <c r="BI376" s="206">
        <f>IF(N376="nulová",J376,0)</f>
        <v>0</v>
      </c>
      <c r="BJ376" s="18" t="s">
        <v>84</v>
      </c>
      <c r="BK376" s="206">
        <f>ROUND(I376*H376,2)</f>
        <v>0</v>
      </c>
      <c r="BL376" s="18" t="s">
        <v>328</v>
      </c>
      <c r="BM376" s="205" t="s">
        <v>623</v>
      </c>
    </row>
    <row r="377" spans="1:65" s="13" customFormat="1" ht="22.5">
      <c r="B377" s="207"/>
      <c r="C377" s="208"/>
      <c r="D377" s="209" t="s">
        <v>339</v>
      </c>
      <c r="E377" s="208"/>
      <c r="F377" s="211" t="s">
        <v>624</v>
      </c>
      <c r="G377" s="208"/>
      <c r="H377" s="212">
        <v>574.16600000000005</v>
      </c>
      <c r="I377" s="213"/>
      <c r="J377" s="208"/>
      <c r="K377" s="208"/>
      <c r="L377" s="214"/>
      <c r="M377" s="215"/>
      <c r="N377" s="216"/>
      <c r="O377" s="216"/>
      <c r="P377" s="216"/>
      <c r="Q377" s="216"/>
      <c r="R377" s="216"/>
      <c r="S377" s="216"/>
      <c r="T377" s="217"/>
      <c r="AT377" s="218" t="s">
        <v>339</v>
      </c>
      <c r="AU377" s="218" t="s">
        <v>86</v>
      </c>
      <c r="AV377" s="13" t="s">
        <v>86</v>
      </c>
      <c r="AW377" s="13" t="s">
        <v>4</v>
      </c>
      <c r="AX377" s="13" t="s">
        <v>84</v>
      </c>
      <c r="AY377" s="218" t="s">
        <v>321</v>
      </c>
    </row>
    <row r="378" spans="1:65" s="2" customFormat="1" ht="24.2" customHeight="1">
      <c r="A378" s="35"/>
      <c r="B378" s="36"/>
      <c r="C378" s="194" t="s">
        <v>625</v>
      </c>
      <c r="D378" s="194" t="s">
        <v>323</v>
      </c>
      <c r="E378" s="195" t="s">
        <v>626</v>
      </c>
      <c r="F378" s="196" t="s">
        <v>627</v>
      </c>
      <c r="G378" s="197" t="s">
        <v>628</v>
      </c>
      <c r="H378" s="198">
        <v>102.7</v>
      </c>
      <c r="I378" s="199"/>
      <c r="J378" s="200">
        <f>ROUND(I378*H378,2)</f>
        <v>0</v>
      </c>
      <c r="K378" s="196" t="s">
        <v>350</v>
      </c>
      <c r="L378" s="40"/>
      <c r="M378" s="201" t="s">
        <v>1</v>
      </c>
      <c r="N378" s="202" t="s">
        <v>42</v>
      </c>
      <c r="O378" s="72"/>
      <c r="P378" s="203">
        <f>O378*H378</f>
        <v>0</v>
      </c>
      <c r="Q378" s="203">
        <v>1.16E-3</v>
      </c>
      <c r="R378" s="203">
        <f>Q378*H378</f>
        <v>0.119132</v>
      </c>
      <c r="S378" s="203">
        <v>0</v>
      </c>
      <c r="T378" s="204">
        <f>S378*H378</f>
        <v>0</v>
      </c>
      <c r="U378" s="35"/>
      <c r="V378" s="35"/>
      <c r="W378" s="35"/>
      <c r="X378" s="35"/>
      <c r="Y378" s="35"/>
      <c r="Z378" s="35"/>
      <c r="AA378" s="35"/>
      <c r="AB378" s="35"/>
      <c r="AC378" s="35"/>
      <c r="AD378" s="35"/>
      <c r="AE378" s="35"/>
      <c r="AR378" s="205" t="s">
        <v>328</v>
      </c>
      <c r="AT378" s="205" t="s">
        <v>323</v>
      </c>
      <c r="AU378" s="205" t="s">
        <v>86</v>
      </c>
      <c r="AY378" s="18" t="s">
        <v>321</v>
      </c>
      <c r="BE378" s="206">
        <f>IF(N378="základní",J378,0)</f>
        <v>0</v>
      </c>
      <c r="BF378" s="206">
        <f>IF(N378="snížená",J378,0)</f>
        <v>0</v>
      </c>
      <c r="BG378" s="206">
        <f>IF(N378="zákl. přenesená",J378,0)</f>
        <v>0</v>
      </c>
      <c r="BH378" s="206">
        <f>IF(N378="sníž. přenesená",J378,0)</f>
        <v>0</v>
      </c>
      <c r="BI378" s="206">
        <f>IF(N378="nulová",J378,0)</f>
        <v>0</v>
      </c>
      <c r="BJ378" s="18" t="s">
        <v>84</v>
      </c>
      <c r="BK378" s="206">
        <f>ROUND(I378*H378,2)</f>
        <v>0</v>
      </c>
      <c r="BL378" s="18" t="s">
        <v>328</v>
      </c>
      <c r="BM378" s="205" t="s">
        <v>629</v>
      </c>
    </row>
    <row r="379" spans="1:65" s="13" customFormat="1" ht="11.25">
      <c r="B379" s="207"/>
      <c r="C379" s="208"/>
      <c r="D379" s="209" t="s">
        <v>339</v>
      </c>
      <c r="E379" s="210" t="s">
        <v>1</v>
      </c>
      <c r="F379" s="211" t="s">
        <v>630</v>
      </c>
      <c r="G379" s="208"/>
      <c r="H379" s="212">
        <v>87.7</v>
      </c>
      <c r="I379" s="213"/>
      <c r="J379" s="208"/>
      <c r="K379" s="208"/>
      <c r="L379" s="214"/>
      <c r="M379" s="215"/>
      <c r="N379" s="216"/>
      <c r="O379" s="216"/>
      <c r="P379" s="216"/>
      <c r="Q379" s="216"/>
      <c r="R379" s="216"/>
      <c r="S379" s="216"/>
      <c r="T379" s="217"/>
      <c r="AT379" s="218" t="s">
        <v>339</v>
      </c>
      <c r="AU379" s="218" t="s">
        <v>86</v>
      </c>
      <c r="AV379" s="13" t="s">
        <v>86</v>
      </c>
      <c r="AW379" s="13" t="s">
        <v>31</v>
      </c>
      <c r="AX379" s="13" t="s">
        <v>77</v>
      </c>
      <c r="AY379" s="218" t="s">
        <v>321</v>
      </c>
    </row>
    <row r="380" spans="1:65" s="13" customFormat="1" ht="11.25">
      <c r="B380" s="207"/>
      <c r="C380" s="208"/>
      <c r="D380" s="209" t="s">
        <v>339</v>
      </c>
      <c r="E380" s="210" t="s">
        <v>196</v>
      </c>
      <c r="F380" s="211" t="s">
        <v>631</v>
      </c>
      <c r="G380" s="208"/>
      <c r="H380" s="212">
        <v>15</v>
      </c>
      <c r="I380" s="213"/>
      <c r="J380" s="208"/>
      <c r="K380" s="208"/>
      <c r="L380" s="214"/>
      <c r="M380" s="215"/>
      <c r="N380" s="216"/>
      <c r="O380" s="216"/>
      <c r="P380" s="216"/>
      <c r="Q380" s="216"/>
      <c r="R380" s="216"/>
      <c r="S380" s="216"/>
      <c r="T380" s="217"/>
      <c r="AT380" s="218" t="s">
        <v>339</v>
      </c>
      <c r="AU380" s="218" t="s">
        <v>86</v>
      </c>
      <c r="AV380" s="13" t="s">
        <v>86</v>
      </c>
      <c r="AW380" s="13" t="s">
        <v>31</v>
      </c>
      <c r="AX380" s="13" t="s">
        <v>77</v>
      </c>
      <c r="AY380" s="218" t="s">
        <v>321</v>
      </c>
    </row>
    <row r="381" spans="1:65" s="14" customFormat="1" ht="11.25">
      <c r="B381" s="219"/>
      <c r="C381" s="220"/>
      <c r="D381" s="209" t="s">
        <v>339</v>
      </c>
      <c r="E381" s="221" t="s">
        <v>194</v>
      </c>
      <c r="F381" s="222" t="s">
        <v>346</v>
      </c>
      <c r="G381" s="220"/>
      <c r="H381" s="223">
        <v>102.7</v>
      </c>
      <c r="I381" s="224"/>
      <c r="J381" s="220"/>
      <c r="K381" s="220"/>
      <c r="L381" s="225"/>
      <c r="M381" s="226"/>
      <c r="N381" s="227"/>
      <c r="O381" s="227"/>
      <c r="P381" s="227"/>
      <c r="Q381" s="227"/>
      <c r="R381" s="227"/>
      <c r="S381" s="227"/>
      <c r="T381" s="228"/>
      <c r="AT381" s="229" t="s">
        <v>339</v>
      </c>
      <c r="AU381" s="229" t="s">
        <v>86</v>
      </c>
      <c r="AV381" s="14" t="s">
        <v>328</v>
      </c>
      <c r="AW381" s="14" t="s">
        <v>31</v>
      </c>
      <c r="AX381" s="14" t="s">
        <v>84</v>
      </c>
      <c r="AY381" s="229" t="s">
        <v>321</v>
      </c>
    </row>
    <row r="382" spans="1:65" s="2" customFormat="1" ht="16.5" customHeight="1">
      <c r="A382" s="35"/>
      <c r="B382" s="36"/>
      <c r="C382" s="194" t="s">
        <v>632</v>
      </c>
      <c r="D382" s="194" t="s">
        <v>323</v>
      </c>
      <c r="E382" s="195" t="s">
        <v>633</v>
      </c>
      <c r="F382" s="196" t="s">
        <v>634</v>
      </c>
      <c r="G382" s="197" t="s">
        <v>355</v>
      </c>
      <c r="H382" s="198">
        <v>17.829000000000001</v>
      </c>
      <c r="I382" s="199"/>
      <c r="J382" s="200">
        <f>ROUND(I382*H382,2)</f>
        <v>0</v>
      </c>
      <c r="K382" s="196" t="s">
        <v>350</v>
      </c>
      <c r="L382" s="40"/>
      <c r="M382" s="201" t="s">
        <v>1</v>
      </c>
      <c r="N382" s="202" t="s">
        <v>42</v>
      </c>
      <c r="O382" s="72"/>
      <c r="P382" s="203">
        <f>O382*H382</f>
        <v>0</v>
      </c>
      <c r="Q382" s="203">
        <v>1.92</v>
      </c>
      <c r="R382" s="203">
        <f>Q382*H382</f>
        <v>34.231679999999997</v>
      </c>
      <c r="S382" s="203">
        <v>0</v>
      </c>
      <c r="T382" s="204">
        <f>S382*H382</f>
        <v>0</v>
      </c>
      <c r="U382" s="35"/>
      <c r="V382" s="35"/>
      <c r="W382" s="35"/>
      <c r="X382" s="35"/>
      <c r="Y382" s="35"/>
      <c r="Z382" s="35"/>
      <c r="AA382" s="35"/>
      <c r="AB382" s="35"/>
      <c r="AC382" s="35"/>
      <c r="AD382" s="35"/>
      <c r="AE382" s="35"/>
      <c r="AR382" s="205" t="s">
        <v>328</v>
      </c>
      <c r="AT382" s="205" t="s">
        <v>323</v>
      </c>
      <c r="AU382" s="205" t="s">
        <v>86</v>
      </c>
      <c r="AY382" s="18" t="s">
        <v>321</v>
      </c>
      <c r="BE382" s="206">
        <f>IF(N382="základní",J382,0)</f>
        <v>0</v>
      </c>
      <c r="BF382" s="206">
        <f>IF(N382="snížená",J382,0)</f>
        <v>0</v>
      </c>
      <c r="BG382" s="206">
        <f>IF(N382="zákl. přenesená",J382,0)</f>
        <v>0</v>
      </c>
      <c r="BH382" s="206">
        <f>IF(N382="sníž. přenesená",J382,0)</f>
        <v>0</v>
      </c>
      <c r="BI382" s="206">
        <f>IF(N382="nulová",J382,0)</f>
        <v>0</v>
      </c>
      <c r="BJ382" s="18" t="s">
        <v>84</v>
      </c>
      <c r="BK382" s="206">
        <f>ROUND(I382*H382,2)</f>
        <v>0</v>
      </c>
      <c r="BL382" s="18" t="s">
        <v>328</v>
      </c>
      <c r="BM382" s="205" t="s">
        <v>635</v>
      </c>
    </row>
    <row r="383" spans="1:65" s="15" customFormat="1" ht="11.25">
      <c r="B383" s="230"/>
      <c r="C383" s="231"/>
      <c r="D383" s="209" t="s">
        <v>339</v>
      </c>
      <c r="E383" s="232" t="s">
        <v>1</v>
      </c>
      <c r="F383" s="233" t="s">
        <v>636</v>
      </c>
      <c r="G383" s="231"/>
      <c r="H383" s="232" t="s">
        <v>1</v>
      </c>
      <c r="I383" s="234"/>
      <c r="J383" s="231"/>
      <c r="K383" s="231"/>
      <c r="L383" s="235"/>
      <c r="M383" s="236"/>
      <c r="N383" s="237"/>
      <c r="O383" s="237"/>
      <c r="P383" s="237"/>
      <c r="Q383" s="237"/>
      <c r="R383" s="237"/>
      <c r="S383" s="237"/>
      <c r="T383" s="238"/>
      <c r="AT383" s="239" t="s">
        <v>339</v>
      </c>
      <c r="AU383" s="239" t="s">
        <v>86</v>
      </c>
      <c r="AV383" s="15" t="s">
        <v>84</v>
      </c>
      <c r="AW383" s="15" t="s">
        <v>31</v>
      </c>
      <c r="AX383" s="15" t="s">
        <v>77</v>
      </c>
      <c r="AY383" s="239" t="s">
        <v>321</v>
      </c>
    </row>
    <row r="384" spans="1:65" s="13" customFormat="1" ht="11.25">
      <c r="B384" s="207"/>
      <c r="C384" s="208"/>
      <c r="D384" s="209" t="s">
        <v>339</v>
      </c>
      <c r="E384" s="210" t="s">
        <v>1</v>
      </c>
      <c r="F384" s="211" t="s">
        <v>452</v>
      </c>
      <c r="G384" s="208"/>
      <c r="H384" s="212">
        <v>18.486000000000001</v>
      </c>
      <c r="I384" s="213"/>
      <c r="J384" s="208"/>
      <c r="K384" s="208"/>
      <c r="L384" s="214"/>
      <c r="M384" s="215"/>
      <c r="N384" s="216"/>
      <c r="O384" s="216"/>
      <c r="P384" s="216"/>
      <c r="Q384" s="216"/>
      <c r="R384" s="216"/>
      <c r="S384" s="216"/>
      <c r="T384" s="217"/>
      <c r="AT384" s="218" t="s">
        <v>339</v>
      </c>
      <c r="AU384" s="218" t="s">
        <v>86</v>
      </c>
      <c r="AV384" s="13" t="s">
        <v>86</v>
      </c>
      <c r="AW384" s="13" t="s">
        <v>31</v>
      </c>
      <c r="AX384" s="13" t="s">
        <v>77</v>
      </c>
      <c r="AY384" s="218" t="s">
        <v>321</v>
      </c>
    </row>
    <row r="385" spans="1:65" s="15" customFormat="1" ht="11.25">
      <c r="B385" s="230"/>
      <c r="C385" s="231"/>
      <c r="D385" s="209" t="s">
        <v>339</v>
      </c>
      <c r="E385" s="232" t="s">
        <v>1</v>
      </c>
      <c r="F385" s="233" t="s">
        <v>637</v>
      </c>
      <c r="G385" s="231"/>
      <c r="H385" s="232" t="s">
        <v>1</v>
      </c>
      <c r="I385" s="234"/>
      <c r="J385" s="231"/>
      <c r="K385" s="231"/>
      <c r="L385" s="235"/>
      <c r="M385" s="236"/>
      <c r="N385" s="237"/>
      <c r="O385" s="237"/>
      <c r="P385" s="237"/>
      <c r="Q385" s="237"/>
      <c r="R385" s="237"/>
      <c r="S385" s="237"/>
      <c r="T385" s="238"/>
      <c r="AT385" s="239" t="s">
        <v>339</v>
      </c>
      <c r="AU385" s="239" t="s">
        <v>86</v>
      </c>
      <c r="AV385" s="15" t="s">
        <v>84</v>
      </c>
      <c r="AW385" s="15" t="s">
        <v>31</v>
      </c>
      <c r="AX385" s="15" t="s">
        <v>77</v>
      </c>
      <c r="AY385" s="239" t="s">
        <v>321</v>
      </c>
    </row>
    <row r="386" spans="1:65" s="13" customFormat="1" ht="11.25">
      <c r="B386" s="207"/>
      <c r="C386" s="208"/>
      <c r="D386" s="209" t="s">
        <v>339</v>
      </c>
      <c r="E386" s="210" t="s">
        <v>1</v>
      </c>
      <c r="F386" s="211" t="s">
        <v>638</v>
      </c>
      <c r="G386" s="208"/>
      <c r="H386" s="212">
        <v>-0.65727999999999998</v>
      </c>
      <c r="I386" s="213"/>
      <c r="J386" s="208"/>
      <c r="K386" s="208"/>
      <c r="L386" s="214"/>
      <c r="M386" s="215"/>
      <c r="N386" s="216"/>
      <c r="O386" s="216"/>
      <c r="P386" s="216"/>
      <c r="Q386" s="216"/>
      <c r="R386" s="216"/>
      <c r="S386" s="216"/>
      <c r="T386" s="217"/>
      <c r="AT386" s="218" t="s">
        <v>339</v>
      </c>
      <c r="AU386" s="218" t="s">
        <v>86</v>
      </c>
      <c r="AV386" s="13" t="s">
        <v>86</v>
      </c>
      <c r="AW386" s="13" t="s">
        <v>31</v>
      </c>
      <c r="AX386" s="13" t="s">
        <v>77</v>
      </c>
      <c r="AY386" s="218" t="s">
        <v>321</v>
      </c>
    </row>
    <row r="387" spans="1:65" s="14" customFormat="1" ht="11.25">
      <c r="B387" s="219"/>
      <c r="C387" s="220"/>
      <c r="D387" s="209" t="s">
        <v>339</v>
      </c>
      <c r="E387" s="221" t="s">
        <v>1</v>
      </c>
      <c r="F387" s="222" t="s">
        <v>346</v>
      </c>
      <c r="G387" s="220"/>
      <c r="H387" s="223">
        <v>17.828720000000001</v>
      </c>
      <c r="I387" s="224"/>
      <c r="J387" s="220"/>
      <c r="K387" s="220"/>
      <c r="L387" s="225"/>
      <c r="M387" s="226"/>
      <c r="N387" s="227"/>
      <c r="O387" s="227"/>
      <c r="P387" s="227"/>
      <c r="Q387" s="227"/>
      <c r="R387" s="227"/>
      <c r="S387" s="227"/>
      <c r="T387" s="228"/>
      <c r="AT387" s="229" t="s">
        <v>339</v>
      </c>
      <c r="AU387" s="229" t="s">
        <v>86</v>
      </c>
      <c r="AV387" s="14" t="s">
        <v>328</v>
      </c>
      <c r="AW387" s="14" t="s">
        <v>31</v>
      </c>
      <c r="AX387" s="14" t="s">
        <v>84</v>
      </c>
      <c r="AY387" s="229" t="s">
        <v>321</v>
      </c>
    </row>
    <row r="388" spans="1:65" s="2" customFormat="1" ht="33" customHeight="1">
      <c r="A388" s="35"/>
      <c r="B388" s="36"/>
      <c r="C388" s="194" t="s">
        <v>639</v>
      </c>
      <c r="D388" s="194" t="s">
        <v>323</v>
      </c>
      <c r="E388" s="195" t="s">
        <v>640</v>
      </c>
      <c r="F388" s="196" t="s">
        <v>641</v>
      </c>
      <c r="G388" s="197" t="s">
        <v>337</v>
      </c>
      <c r="H388" s="198">
        <v>283.452</v>
      </c>
      <c r="I388" s="199"/>
      <c r="J388" s="200">
        <f>ROUND(I388*H388,2)</f>
        <v>0</v>
      </c>
      <c r="K388" s="196" t="s">
        <v>350</v>
      </c>
      <c r="L388" s="40"/>
      <c r="M388" s="201" t="s">
        <v>1</v>
      </c>
      <c r="N388" s="202" t="s">
        <v>42</v>
      </c>
      <c r="O388" s="72"/>
      <c r="P388" s="203">
        <f>O388*H388</f>
        <v>0</v>
      </c>
      <c r="Q388" s="203">
        <v>3.1E-4</v>
      </c>
      <c r="R388" s="203">
        <f>Q388*H388</f>
        <v>8.7870119999999996E-2</v>
      </c>
      <c r="S388" s="203">
        <v>0</v>
      </c>
      <c r="T388" s="204">
        <f>S388*H388</f>
        <v>0</v>
      </c>
      <c r="U388" s="35"/>
      <c r="V388" s="35"/>
      <c r="W388" s="35"/>
      <c r="X388" s="35"/>
      <c r="Y388" s="35"/>
      <c r="Z388" s="35"/>
      <c r="AA388" s="35"/>
      <c r="AB388" s="35"/>
      <c r="AC388" s="35"/>
      <c r="AD388" s="35"/>
      <c r="AE388" s="35"/>
      <c r="AR388" s="205" t="s">
        <v>328</v>
      </c>
      <c r="AT388" s="205" t="s">
        <v>323</v>
      </c>
      <c r="AU388" s="205" t="s">
        <v>86</v>
      </c>
      <c r="AY388" s="18" t="s">
        <v>321</v>
      </c>
      <c r="BE388" s="206">
        <f>IF(N388="základní",J388,0)</f>
        <v>0</v>
      </c>
      <c r="BF388" s="206">
        <f>IF(N388="snížená",J388,0)</f>
        <v>0</v>
      </c>
      <c r="BG388" s="206">
        <f>IF(N388="zákl. přenesená",J388,0)</f>
        <v>0</v>
      </c>
      <c r="BH388" s="206">
        <f>IF(N388="sníž. přenesená",J388,0)</f>
        <v>0</v>
      </c>
      <c r="BI388" s="206">
        <f>IF(N388="nulová",J388,0)</f>
        <v>0</v>
      </c>
      <c r="BJ388" s="18" t="s">
        <v>84</v>
      </c>
      <c r="BK388" s="206">
        <f>ROUND(I388*H388,2)</f>
        <v>0</v>
      </c>
      <c r="BL388" s="18" t="s">
        <v>328</v>
      </c>
      <c r="BM388" s="205" t="s">
        <v>642</v>
      </c>
    </row>
    <row r="389" spans="1:65" s="13" customFormat="1" ht="11.25">
      <c r="B389" s="207"/>
      <c r="C389" s="208"/>
      <c r="D389" s="209" t="s">
        <v>339</v>
      </c>
      <c r="E389" s="210" t="s">
        <v>1</v>
      </c>
      <c r="F389" s="211" t="s">
        <v>643</v>
      </c>
      <c r="G389" s="208"/>
      <c r="H389" s="212">
        <v>283.452</v>
      </c>
      <c r="I389" s="213"/>
      <c r="J389" s="208"/>
      <c r="K389" s="208"/>
      <c r="L389" s="214"/>
      <c r="M389" s="215"/>
      <c r="N389" s="216"/>
      <c r="O389" s="216"/>
      <c r="P389" s="216"/>
      <c r="Q389" s="216"/>
      <c r="R389" s="216"/>
      <c r="S389" s="216"/>
      <c r="T389" s="217"/>
      <c r="AT389" s="218" t="s">
        <v>339</v>
      </c>
      <c r="AU389" s="218" t="s">
        <v>86</v>
      </c>
      <c r="AV389" s="13" t="s">
        <v>86</v>
      </c>
      <c r="AW389" s="13" t="s">
        <v>31</v>
      </c>
      <c r="AX389" s="13" t="s">
        <v>84</v>
      </c>
      <c r="AY389" s="218" t="s">
        <v>321</v>
      </c>
    </row>
    <row r="390" spans="1:65" s="2" customFormat="1" ht="16.5" customHeight="1">
      <c r="A390" s="35"/>
      <c r="B390" s="36"/>
      <c r="C390" s="251" t="s">
        <v>644</v>
      </c>
      <c r="D390" s="251" t="s">
        <v>583</v>
      </c>
      <c r="E390" s="252" t="s">
        <v>621</v>
      </c>
      <c r="F390" s="253" t="s">
        <v>622</v>
      </c>
      <c r="G390" s="254" t="s">
        <v>337</v>
      </c>
      <c r="H390" s="255">
        <v>335.74900000000002</v>
      </c>
      <c r="I390" s="256"/>
      <c r="J390" s="257">
        <f>ROUND(I390*H390,2)</f>
        <v>0</v>
      </c>
      <c r="K390" s="253" t="s">
        <v>327</v>
      </c>
      <c r="L390" s="258"/>
      <c r="M390" s="259" t="s">
        <v>1</v>
      </c>
      <c r="N390" s="260" t="s">
        <v>42</v>
      </c>
      <c r="O390" s="72"/>
      <c r="P390" s="203">
        <f>O390*H390</f>
        <v>0</v>
      </c>
      <c r="Q390" s="203">
        <v>5.0000000000000001E-4</v>
      </c>
      <c r="R390" s="203">
        <f>Q390*H390</f>
        <v>0.16787450000000001</v>
      </c>
      <c r="S390" s="203">
        <v>0</v>
      </c>
      <c r="T390" s="204">
        <f>S390*H390</f>
        <v>0</v>
      </c>
      <c r="U390" s="35"/>
      <c r="V390" s="35"/>
      <c r="W390" s="35"/>
      <c r="X390" s="35"/>
      <c r="Y390" s="35"/>
      <c r="Z390" s="35"/>
      <c r="AA390" s="35"/>
      <c r="AB390" s="35"/>
      <c r="AC390" s="35"/>
      <c r="AD390" s="35"/>
      <c r="AE390" s="35"/>
      <c r="AR390" s="205" t="s">
        <v>364</v>
      </c>
      <c r="AT390" s="205" t="s">
        <v>583</v>
      </c>
      <c r="AU390" s="205" t="s">
        <v>86</v>
      </c>
      <c r="AY390" s="18" t="s">
        <v>321</v>
      </c>
      <c r="BE390" s="206">
        <f>IF(N390="základní",J390,0)</f>
        <v>0</v>
      </c>
      <c r="BF390" s="206">
        <f>IF(N390="snížená",J390,0)</f>
        <v>0</v>
      </c>
      <c r="BG390" s="206">
        <f>IF(N390="zákl. přenesená",J390,0)</f>
        <v>0</v>
      </c>
      <c r="BH390" s="206">
        <f>IF(N390="sníž. přenesená",J390,0)</f>
        <v>0</v>
      </c>
      <c r="BI390" s="206">
        <f>IF(N390="nulová",J390,0)</f>
        <v>0</v>
      </c>
      <c r="BJ390" s="18" t="s">
        <v>84</v>
      </c>
      <c r="BK390" s="206">
        <f>ROUND(I390*H390,2)</f>
        <v>0</v>
      </c>
      <c r="BL390" s="18" t="s">
        <v>328</v>
      </c>
      <c r="BM390" s="205" t="s">
        <v>645</v>
      </c>
    </row>
    <row r="391" spans="1:65" s="13" customFormat="1" ht="11.25">
      <c r="B391" s="207"/>
      <c r="C391" s="208"/>
      <c r="D391" s="209" t="s">
        <v>339</v>
      </c>
      <c r="E391" s="208"/>
      <c r="F391" s="211" t="s">
        <v>646</v>
      </c>
      <c r="G391" s="208"/>
      <c r="H391" s="212">
        <v>335.74900000000002</v>
      </c>
      <c r="I391" s="213"/>
      <c r="J391" s="208"/>
      <c r="K391" s="208"/>
      <c r="L391" s="214"/>
      <c r="M391" s="215"/>
      <c r="N391" s="216"/>
      <c r="O391" s="216"/>
      <c r="P391" s="216"/>
      <c r="Q391" s="216"/>
      <c r="R391" s="216"/>
      <c r="S391" s="216"/>
      <c r="T391" s="217"/>
      <c r="AT391" s="218" t="s">
        <v>339</v>
      </c>
      <c r="AU391" s="218" t="s">
        <v>86</v>
      </c>
      <c r="AV391" s="13" t="s">
        <v>86</v>
      </c>
      <c r="AW391" s="13" t="s">
        <v>4</v>
      </c>
      <c r="AX391" s="13" t="s">
        <v>84</v>
      </c>
      <c r="AY391" s="218" t="s">
        <v>321</v>
      </c>
    </row>
    <row r="392" spans="1:65" s="2" customFormat="1" ht="37.9" customHeight="1">
      <c r="A392" s="35"/>
      <c r="B392" s="36"/>
      <c r="C392" s="194" t="s">
        <v>647</v>
      </c>
      <c r="D392" s="194" t="s">
        <v>323</v>
      </c>
      <c r="E392" s="195" t="s">
        <v>648</v>
      </c>
      <c r="F392" s="196" t="s">
        <v>649</v>
      </c>
      <c r="G392" s="197" t="s">
        <v>355</v>
      </c>
      <c r="H392" s="198">
        <v>131.4</v>
      </c>
      <c r="I392" s="199"/>
      <c r="J392" s="200">
        <f>ROUND(I392*H392,2)</f>
        <v>0</v>
      </c>
      <c r="K392" s="196" t="s">
        <v>327</v>
      </c>
      <c r="L392" s="40"/>
      <c r="M392" s="201" t="s">
        <v>1</v>
      </c>
      <c r="N392" s="202" t="s">
        <v>42</v>
      </c>
      <c r="O392" s="72"/>
      <c r="P392" s="203">
        <f>O392*H392</f>
        <v>0</v>
      </c>
      <c r="Q392" s="203">
        <v>2.16</v>
      </c>
      <c r="R392" s="203">
        <f>Q392*H392</f>
        <v>283.82400000000001</v>
      </c>
      <c r="S392" s="203">
        <v>0</v>
      </c>
      <c r="T392" s="204">
        <f>S392*H392</f>
        <v>0</v>
      </c>
      <c r="U392" s="35"/>
      <c r="V392" s="35"/>
      <c r="W392" s="35"/>
      <c r="X392" s="35"/>
      <c r="Y392" s="35"/>
      <c r="Z392" s="35"/>
      <c r="AA392" s="35"/>
      <c r="AB392" s="35"/>
      <c r="AC392" s="35"/>
      <c r="AD392" s="35"/>
      <c r="AE392" s="35"/>
      <c r="AR392" s="205" t="s">
        <v>328</v>
      </c>
      <c r="AT392" s="205" t="s">
        <v>323</v>
      </c>
      <c r="AU392" s="205" t="s">
        <v>86</v>
      </c>
      <c r="AY392" s="18" t="s">
        <v>321</v>
      </c>
      <c r="BE392" s="206">
        <f>IF(N392="základní",J392,0)</f>
        <v>0</v>
      </c>
      <c r="BF392" s="206">
        <f>IF(N392="snížená",J392,0)</f>
        <v>0</v>
      </c>
      <c r="BG392" s="206">
        <f>IF(N392="zákl. přenesená",J392,0)</f>
        <v>0</v>
      </c>
      <c r="BH392" s="206">
        <f>IF(N392="sníž. přenesená",J392,0)</f>
        <v>0</v>
      </c>
      <c r="BI392" s="206">
        <f>IF(N392="nulová",J392,0)</f>
        <v>0</v>
      </c>
      <c r="BJ392" s="18" t="s">
        <v>84</v>
      </c>
      <c r="BK392" s="206">
        <f>ROUND(I392*H392,2)</f>
        <v>0</v>
      </c>
      <c r="BL392" s="18" t="s">
        <v>328</v>
      </c>
      <c r="BM392" s="205" t="s">
        <v>650</v>
      </c>
    </row>
    <row r="393" spans="1:65" s="13" customFormat="1" ht="11.25">
      <c r="B393" s="207"/>
      <c r="C393" s="208"/>
      <c r="D393" s="209" t="s">
        <v>339</v>
      </c>
      <c r="E393" s="210" t="s">
        <v>1</v>
      </c>
      <c r="F393" s="211" t="s">
        <v>651</v>
      </c>
      <c r="G393" s="208"/>
      <c r="H393" s="212">
        <v>131.40015</v>
      </c>
      <c r="I393" s="213"/>
      <c r="J393" s="208"/>
      <c r="K393" s="208"/>
      <c r="L393" s="214"/>
      <c r="M393" s="215"/>
      <c r="N393" s="216"/>
      <c r="O393" s="216"/>
      <c r="P393" s="216"/>
      <c r="Q393" s="216"/>
      <c r="R393" s="216"/>
      <c r="S393" s="216"/>
      <c r="T393" s="217"/>
      <c r="AT393" s="218" t="s">
        <v>339</v>
      </c>
      <c r="AU393" s="218" t="s">
        <v>86</v>
      </c>
      <c r="AV393" s="13" t="s">
        <v>86</v>
      </c>
      <c r="AW393" s="13" t="s">
        <v>31</v>
      </c>
      <c r="AX393" s="13" t="s">
        <v>77</v>
      </c>
      <c r="AY393" s="218" t="s">
        <v>321</v>
      </c>
    </row>
    <row r="394" spans="1:65" s="14" customFormat="1" ht="11.25">
      <c r="B394" s="219"/>
      <c r="C394" s="220"/>
      <c r="D394" s="209" t="s">
        <v>339</v>
      </c>
      <c r="E394" s="221" t="s">
        <v>230</v>
      </c>
      <c r="F394" s="222" t="s">
        <v>346</v>
      </c>
      <c r="G394" s="220"/>
      <c r="H394" s="223">
        <v>131.40015</v>
      </c>
      <c r="I394" s="224"/>
      <c r="J394" s="220"/>
      <c r="K394" s="220"/>
      <c r="L394" s="225"/>
      <c r="M394" s="226"/>
      <c r="N394" s="227"/>
      <c r="O394" s="227"/>
      <c r="P394" s="227"/>
      <c r="Q394" s="227"/>
      <c r="R394" s="227"/>
      <c r="S394" s="227"/>
      <c r="T394" s="228"/>
      <c r="AT394" s="229" t="s">
        <v>339</v>
      </c>
      <c r="AU394" s="229" t="s">
        <v>86</v>
      </c>
      <c r="AV394" s="14" t="s">
        <v>328</v>
      </c>
      <c r="AW394" s="14" t="s">
        <v>31</v>
      </c>
      <c r="AX394" s="14" t="s">
        <v>84</v>
      </c>
      <c r="AY394" s="229" t="s">
        <v>321</v>
      </c>
    </row>
    <row r="395" spans="1:65" s="2" customFormat="1" ht="37.9" customHeight="1">
      <c r="A395" s="35"/>
      <c r="B395" s="36"/>
      <c r="C395" s="194" t="s">
        <v>652</v>
      </c>
      <c r="D395" s="194" t="s">
        <v>323</v>
      </c>
      <c r="E395" s="195" t="s">
        <v>653</v>
      </c>
      <c r="F395" s="196" t="s">
        <v>654</v>
      </c>
      <c r="G395" s="197" t="s">
        <v>355</v>
      </c>
      <c r="H395" s="198">
        <v>65.7</v>
      </c>
      <c r="I395" s="199"/>
      <c r="J395" s="200">
        <f>ROUND(I395*H395,2)</f>
        <v>0</v>
      </c>
      <c r="K395" s="196" t="s">
        <v>327</v>
      </c>
      <c r="L395" s="40"/>
      <c r="M395" s="201" t="s">
        <v>1</v>
      </c>
      <c r="N395" s="202" t="s">
        <v>42</v>
      </c>
      <c r="O395" s="72"/>
      <c r="P395" s="203">
        <f>O395*H395</f>
        <v>0</v>
      </c>
      <c r="Q395" s="203">
        <v>2.16</v>
      </c>
      <c r="R395" s="203">
        <f>Q395*H395</f>
        <v>141.91200000000001</v>
      </c>
      <c r="S395" s="203">
        <v>0</v>
      </c>
      <c r="T395" s="204">
        <f>S395*H395</f>
        <v>0</v>
      </c>
      <c r="U395" s="35"/>
      <c r="V395" s="35"/>
      <c r="W395" s="35"/>
      <c r="X395" s="35"/>
      <c r="Y395" s="35"/>
      <c r="Z395" s="35"/>
      <c r="AA395" s="35"/>
      <c r="AB395" s="35"/>
      <c r="AC395" s="35"/>
      <c r="AD395" s="35"/>
      <c r="AE395" s="35"/>
      <c r="AR395" s="205" t="s">
        <v>328</v>
      </c>
      <c r="AT395" s="205" t="s">
        <v>323</v>
      </c>
      <c r="AU395" s="205" t="s">
        <v>86</v>
      </c>
      <c r="AY395" s="18" t="s">
        <v>321</v>
      </c>
      <c r="BE395" s="206">
        <f>IF(N395="základní",J395,0)</f>
        <v>0</v>
      </c>
      <c r="BF395" s="206">
        <f>IF(N395="snížená",J395,0)</f>
        <v>0</v>
      </c>
      <c r="BG395" s="206">
        <f>IF(N395="zákl. přenesená",J395,0)</f>
        <v>0</v>
      </c>
      <c r="BH395" s="206">
        <f>IF(N395="sníž. přenesená",J395,0)</f>
        <v>0</v>
      </c>
      <c r="BI395" s="206">
        <f>IF(N395="nulová",J395,0)</f>
        <v>0</v>
      </c>
      <c r="BJ395" s="18" t="s">
        <v>84</v>
      </c>
      <c r="BK395" s="206">
        <f>ROUND(I395*H395,2)</f>
        <v>0</v>
      </c>
      <c r="BL395" s="18" t="s">
        <v>328</v>
      </c>
      <c r="BM395" s="205" t="s">
        <v>655</v>
      </c>
    </row>
    <row r="396" spans="1:65" s="13" customFormat="1" ht="11.25">
      <c r="B396" s="207"/>
      <c r="C396" s="208"/>
      <c r="D396" s="209" t="s">
        <v>339</v>
      </c>
      <c r="E396" s="210" t="s">
        <v>1</v>
      </c>
      <c r="F396" s="211" t="s">
        <v>656</v>
      </c>
      <c r="G396" s="208"/>
      <c r="H396" s="212">
        <v>65.700074999999998</v>
      </c>
      <c r="I396" s="213"/>
      <c r="J396" s="208"/>
      <c r="K396" s="208"/>
      <c r="L396" s="214"/>
      <c r="M396" s="215"/>
      <c r="N396" s="216"/>
      <c r="O396" s="216"/>
      <c r="P396" s="216"/>
      <c r="Q396" s="216"/>
      <c r="R396" s="216"/>
      <c r="S396" s="216"/>
      <c r="T396" s="217"/>
      <c r="AT396" s="218" t="s">
        <v>339</v>
      </c>
      <c r="AU396" s="218" t="s">
        <v>86</v>
      </c>
      <c r="AV396" s="13" t="s">
        <v>86</v>
      </c>
      <c r="AW396" s="13" t="s">
        <v>31</v>
      </c>
      <c r="AX396" s="13" t="s">
        <v>77</v>
      </c>
      <c r="AY396" s="218" t="s">
        <v>321</v>
      </c>
    </row>
    <row r="397" spans="1:65" s="14" customFormat="1" ht="11.25">
      <c r="B397" s="219"/>
      <c r="C397" s="220"/>
      <c r="D397" s="209" t="s">
        <v>339</v>
      </c>
      <c r="E397" s="221" t="s">
        <v>232</v>
      </c>
      <c r="F397" s="222" t="s">
        <v>346</v>
      </c>
      <c r="G397" s="220"/>
      <c r="H397" s="223">
        <v>65.700074999999998</v>
      </c>
      <c r="I397" s="224"/>
      <c r="J397" s="220"/>
      <c r="K397" s="220"/>
      <c r="L397" s="225"/>
      <c r="M397" s="226"/>
      <c r="N397" s="227"/>
      <c r="O397" s="227"/>
      <c r="P397" s="227"/>
      <c r="Q397" s="227"/>
      <c r="R397" s="227"/>
      <c r="S397" s="227"/>
      <c r="T397" s="228"/>
      <c r="AT397" s="229" t="s">
        <v>339</v>
      </c>
      <c r="AU397" s="229" t="s">
        <v>86</v>
      </c>
      <c r="AV397" s="14" t="s">
        <v>328</v>
      </c>
      <c r="AW397" s="14" t="s">
        <v>31</v>
      </c>
      <c r="AX397" s="14" t="s">
        <v>84</v>
      </c>
      <c r="AY397" s="229" t="s">
        <v>321</v>
      </c>
    </row>
    <row r="398" spans="1:65" s="2" customFormat="1" ht="24.2" customHeight="1">
      <c r="A398" s="35"/>
      <c r="B398" s="36"/>
      <c r="C398" s="194" t="s">
        <v>657</v>
      </c>
      <c r="D398" s="194" t="s">
        <v>323</v>
      </c>
      <c r="E398" s="195" t="s">
        <v>658</v>
      </c>
      <c r="F398" s="196" t="s">
        <v>659</v>
      </c>
      <c r="G398" s="197" t="s">
        <v>628</v>
      </c>
      <c r="H398" s="198">
        <v>36.299999999999997</v>
      </c>
      <c r="I398" s="199"/>
      <c r="J398" s="200">
        <f>ROUND(I398*H398,2)</f>
        <v>0</v>
      </c>
      <c r="K398" s="196" t="s">
        <v>350</v>
      </c>
      <c r="L398" s="40"/>
      <c r="M398" s="201" t="s">
        <v>1</v>
      </c>
      <c r="N398" s="202" t="s">
        <v>42</v>
      </c>
      <c r="O398" s="72"/>
      <c r="P398" s="203">
        <f>O398*H398</f>
        <v>0</v>
      </c>
      <c r="Q398" s="203">
        <v>1.3999999999999999E-4</v>
      </c>
      <c r="R398" s="203">
        <f>Q398*H398</f>
        <v>5.0819999999999988E-3</v>
      </c>
      <c r="S398" s="203">
        <v>0</v>
      </c>
      <c r="T398" s="204">
        <f>S398*H398</f>
        <v>0</v>
      </c>
      <c r="U398" s="35"/>
      <c r="V398" s="35"/>
      <c r="W398" s="35"/>
      <c r="X398" s="35"/>
      <c r="Y398" s="35"/>
      <c r="Z398" s="35"/>
      <c r="AA398" s="35"/>
      <c r="AB398" s="35"/>
      <c r="AC398" s="35"/>
      <c r="AD398" s="35"/>
      <c r="AE398" s="35"/>
      <c r="AR398" s="205" t="s">
        <v>328</v>
      </c>
      <c r="AT398" s="205" t="s">
        <v>323</v>
      </c>
      <c r="AU398" s="205" t="s">
        <v>86</v>
      </c>
      <c r="AY398" s="18" t="s">
        <v>321</v>
      </c>
      <c r="BE398" s="206">
        <f>IF(N398="základní",J398,0)</f>
        <v>0</v>
      </c>
      <c r="BF398" s="206">
        <f>IF(N398="snížená",J398,0)</f>
        <v>0</v>
      </c>
      <c r="BG398" s="206">
        <f>IF(N398="zákl. přenesená",J398,0)</f>
        <v>0</v>
      </c>
      <c r="BH398" s="206">
        <f>IF(N398="sníž. přenesená",J398,0)</f>
        <v>0</v>
      </c>
      <c r="BI398" s="206">
        <f>IF(N398="nulová",J398,0)</f>
        <v>0</v>
      </c>
      <c r="BJ398" s="18" t="s">
        <v>84</v>
      </c>
      <c r="BK398" s="206">
        <f>ROUND(I398*H398,2)</f>
        <v>0</v>
      </c>
      <c r="BL398" s="18" t="s">
        <v>328</v>
      </c>
      <c r="BM398" s="205" t="s">
        <v>660</v>
      </c>
    </row>
    <row r="399" spans="1:65" s="15" customFormat="1" ht="11.25">
      <c r="B399" s="230"/>
      <c r="C399" s="231"/>
      <c r="D399" s="209" t="s">
        <v>339</v>
      </c>
      <c r="E399" s="232" t="s">
        <v>1</v>
      </c>
      <c r="F399" s="233" t="s">
        <v>661</v>
      </c>
      <c r="G399" s="231"/>
      <c r="H399" s="232" t="s">
        <v>1</v>
      </c>
      <c r="I399" s="234"/>
      <c r="J399" s="231"/>
      <c r="K399" s="231"/>
      <c r="L399" s="235"/>
      <c r="M399" s="236"/>
      <c r="N399" s="237"/>
      <c r="O399" s="237"/>
      <c r="P399" s="237"/>
      <c r="Q399" s="237"/>
      <c r="R399" s="237"/>
      <c r="S399" s="237"/>
      <c r="T399" s="238"/>
      <c r="AT399" s="239" t="s">
        <v>339</v>
      </c>
      <c r="AU399" s="239" t="s">
        <v>86</v>
      </c>
      <c r="AV399" s="15" t="s">
        <v>84</v>
      </c>
      <c r="AW399" s="15" t="s">
        <v>31</v>
      </c>
      <c r="AX399" s="15" t="s">
        <v>77</v>
      </c>
      <c r="AY399" s="239" t="s">
        <v>321</v>
      </c>
    </row>
    <row r="400" spans="1:65" s="13" customFormat="1" ht="11.25">
      <c r="B400" s="207"/>
      <c r="C400" s="208"/>
      <c r="D400" s="209" t="s">
        <v>339</v>
      </c>
      <c r="E400" s="210" t="s">
        <v>1</v>
      </c>
      <c r="F400" s="211" t="s">
        <v>662</v>
      </c>
      <c r="G400" s="208"/>
      <c r="H400" s="212">
        <v>121</v>
      </c>
      <c r="I400" s="213"/>
      <c r="J400" s="208"/>
      <c r="K400" s="208"/>
      <c r="L400" s="214"/>
      <c r="M400" s="215"/>
      <c r="N400" s="216"/>
      <c r="O400" s="216"/>
      <c r="P400" s="216"/>
      <c r="Q400" s="216"/>
      <c r="R400" s="216"/>
      <c r="S400" s="216"/>
      <c r="T400" s="217"/>
      <c r="AT400" s="218" t="s">
        <v>339</v>
      </c>
      <c r="AU400" s="218" t="s">
        <v>86</v>
      </c>
      <c r="AV400" s="13" t="s">
        <v>86</v>
      </c>
      <c r="AW400" s="13" t="s">
        <v>31</v>
      </c>
      <c r="AX400" s="13" t="s">
        <v>77</v>
      </c>
      <c r="AY400" s="218" t="s">
        <v>321</v>
      </c>
    </row>
    <row r="401" spans="1:65" s="14" customFormat="1" ht="11.25">
      <c r="B401" s="219"/>
      <c r="C401" s="220"/>
      <c r="D401" s="209" t="s">
        <v>339</v>
      </c>
      <c r="E401" s="221" t="s">
        <v>260</v>
      </c>
      <c r="F401" s="222" t="s">
        <v>346</v>
      </c>
      <c r="G401" s="220"/>
      <c r="H401" s="223">
        <v>121</v>
      </c>
      <c r="I401" s="224"/>
      <c r="J401" s="220"/>
      <c r="K401" s="220"/>
      <c r="L401" s="225"/>
      <c r="M401" s="226"/>
      <c r="N401" s="227"/>
      <c r="O401" s="227"/>
      <c r="P401" s="227"/>
      <c r="Q401" s="227"/>
      <c r="R401" s="227"/>
      <c r="S401" s="227"/>
      <c r="T401" s="228"/>
      <c r="AT401" s="229" t="s">
        <v>339</v>
      </c>
      <c r="AU401" s="229" t="s">
        <v>86</v>
      </c>
      <c r="AV401" s="14" t="s">
        <v>328</v>
      </c>
      <c r="AW401" s="14" t="s">
        <v>31</v>
      </c>
      <c r="AX401" s="14" t="s">
        <v>77</v>
      </c>
      <c r="AY401" s="229" t="s">
        <v>321</v>
      </c>
    </row>
    <row r="402" spans="1:65" s="13" customFormat="1" ht="11.25">
      <c r="B402" s="207"/>
      <c r="C402" s="208"/>
      <c r="D402" s="209" t="s">
        <v>339</v>
      </c>
      <c r="E402" s="210" t="s">
        <v>1</v>
      </c>
      <c r="F402" s="211" t="s">
        <v>663</v>
      </c>
      <c r="G402" s="208"/>
      <c r="H402" s="212">
        <v>36.299999999999997</v>
      </c>
      <c r="I402" s="213"/>
      <c r="J402" s="208"/>
      <c r="K402" s="208"/>
      <c r="L402" s="214"/>
      <c r="M402" s="215"/>
      <c r="N402" s="216"/>
      <c r="O402" s="216"/>
      <c r="P402" s="216"/>
      <c r="Q402" s="216"/>
      <c r="R402" s="216"/>
      <c r="S402" s="216"/>
      <c r="T402" s="217"/>
      <c r="AT402" s="218" t="s">
        <v>339</v>
      </c>
      <c r="AU402" s="218" t="s">
        <v>86</v>
      </c>
      <c r="AV402" s="13" t="s">
        <v>86</v>
      </c>
      <c r="AW402" s="13" t="s">
        <v>31</v>
      </c>
      <c r="AX402" s="13" t="s">
        <v>77</v>
      </c>
      <c r="AY402" s="218" t="s">
        <v>321</v>
      </c>
    </row>
    <row r="403" spans="1:65" s="14" customFormat="1" ht="11.25">
      <c r="B403" s="219"/>
      <c r="C403" s="220"/>
      <c r="D403" s="209" t="s">
        <v>339</v>
      </c>
      <c r="E403" s="221" t="s">
        <v>1</v>
      </c>
      <c r="F403" s="222" t="s">
        <v>346</v>
      </c>
      <c r="G403" s="220"/>
      <c r="H403" s="223">
        <v>36.299999999999997</v>
      </c>
      <c r="I403" s="224"/>
      <c r="J403" s="220"/>
      <c r="K403" s="220"/>
      <c r="L403" s="225"/>
      <c r="M403" s="226"/>
      <c r="N403" s="227"/>
      <c r="O403" s="227"/>
      <c r="P403" s="227"/>
      <c r="Q403" s="227"/>
      <c r="R403" s="227"/>
      <c r="S403" s="227"/>
      <c r="T403" s="228"/>
      <c r="AT403" s="229" t="s">
        <v>339</v>
      </c>
      <c r="AU403" s="229" t="s">
        <v>86</v>
      </c>
      <c r="AV403" s="14" t="s">
        <v>328</v>
      </c>
      <c r="AW403" s="14" t="s">
        <v>31</v>
      </c>
      <c r="AX403" s="14" t="s">
        <v>84</v>
      </c>
      <c r="AY403" s="229" t="s">
        <v>321</v>
      </c>
    </row>
    <row r="404" spans="1:65" s="2" customFormat="1" ht="24.2" customHeight="1">
      <c r="A404" s="35"/>
      <c r="B404" s="36"/>
      <c r="C404" s="194" t="s">
        <v>664</v>
      </c>
      <c r="D404" s="194" t="s">
        <v>323</v>
      </c>
      <c r="E404" s="195" t="s">
        <v>665</v>
      </c>
      <c r="F404" s="196" t="s">
        <v>666</v>
      </c>
      <c r="G404" s="197" t="s">
        <v>628</v>
      </c>
      <c r="H404" s="198">
        <v>84.7</v>
      </c>
      <c r="I404" s="199"/>
      <c r="J404" s="200">
        <f>ROUND(I404*H404,2)</f>
        <v>0</v>
      </c>
      <c r="K404" s="196" t="s">
        <v>350</v>
      </c>
      <c r="L404" s="40"/>
      <c r="M404" s="201" t="s">
        <v>1</v>
      </c>
      <c r="N404" s="202" t="s">
        <v>42</v>
      </c>
      <c r="O404" s="72"/>
      <c r="P404" s="203">
        <f>O404*H404</f>
        <v>0</v>
      </c>
      <c r="Q404" s="203">
        <v>1.3999999999999999E-4</v>
      </c>
      <c r="R404" s="203">
        <f>Q404*H404</f>
        <v>1.1857999999999999E-2</v>
      </c>
      <c r="S404" s="203">
        <v>0</v>
      </c>
      <c r="T404" s="204">
        <f>S404*H404</f>
        <v>0</v>
      </c>
      <c r="U404" s="35"/>
      <c r="V404" s="35"/>
      <c r="W404" s="35"/>
      <c r="X404" s="35"/>
      <c r="Y404" s="35"/>
      <c r="Z404" s="35"/>
      <c r="AA404" s="35"/>
      <c r="AB404" s="35"/>
      <c r="AC404" s="35"/>
      <c r="AD404" s="35"/>
      <c r="AE404" s="35"/>
      <c r="AR404" s="205" t="s">
        <v>328</v>
      </c>
      <c r="AT404" s="205" t="s">
        <v>323</v>
      </c>
      <c r="AU404" s="205" t="s">
        <v>86</v>
      </c>
      <c r="AY404" s="18" t="s">
        <v>321</v>
      </c>
      <c r="BE404" s="206">
        <f>IF(N404="základní",J404,0)</f>
        <v>0</v>
      </c>
      <c r="BF404" s="206">
        <f>IF(N404="snížená",J404,0)</f>
        <v>0</v>
      </c>
      <c r="BG404" s="206">
        <f>IF(N404="zákl. přenesená",J404,0)</f>
        <v>0</v>
      </c>
      <c r="BH404" s="206">
        <f>IF(N404="sníž. přenesená",J404,0)</f>
        <v>0</v>
      </c>
      <c r="BI404" s="206">
        <f>IF(N404="nulová",J404,0)</f>
        <v>0</v>
      </c>
      <c r="BJ404" s="18" t="s">
        <v>84</v>
      </c>
      <c r="BK404" s="206">
        <f>ROUND(I404*H404,2)</f>
        <v>0</v>
      </c>
      <c r="BL404" s="18" t="s">
        <v>328</v>
      </c>
      <c r="BM404" s="205" t="s">
        <v>667</v>
      </c>
    </row>
    <row r="405" spans="1:65" s="13" customFormat="1" ht="11.25">
      <c r="B405" s="207"/>
      <c r="C405" s="208"/>
      <c r="D405" s="209" t="s">
        <v>339</v>
      </c>
      <c r="E405" s="210" t="s">
        <v>1</v>
      </c>
      <c r="F405" s="211" t="s">
        <v>668</v>
      </c>
      <c r="G405" s="208"/>
      <c r="H405" s="212">
        <v>84.7</v>
      </c>
      <c r="I405" s="213"/>
      <c r="J405" s="208"/>
      <c r="K405" s="208"/>
      <c r="L405" s="214"/>
      <c r="M405" s="215"/>
      <c r="N405" s="216"/>
      <c r="O405" s="216"/>
      <c r="P405" s="216"/>
      <c r="Q405" s="216"/>
      <c r="R405" s="216"/>
      <c r="S405" s="216"/>
      <c r="T405" s="217"/>
      <c r="AT405" s="218" t="s">
        <v>339</v>
      </c>
      <c r="AU405" s="218" t="s">
        <v>86</v>
      </c>
      <c r="AV405" s="13" t="s">
        <v>86</v>
      </c>
      <c r="AW405" s="13" t="s">
        <v>31</v>
      </c>
      <c r="AX405" s="13" t="s">
        <v>84</v>
      </c>
      <c r="AY405" s="218" t="s">
        <v>321</v>
      </c>
    </row>
    <row r="406" spans="1:65" s="2" customFormat="1" ht="44.25" customHeight="1">
      <c r="A406" s="35"/>
      <c r="B406" s="36"/>
      <c r="C406" s="194" t="s">
        <v>669</v>
      </c>
      <c r="D406" s="194" t="s">
        <v>323</v>
      </c>
      <c r="E406" s="195" t="s">
        <v>670</v>
      </c>
      <c r="F406" s="196" t="s">
        <v>671</v>
      </c>
      <c r="G406" s="197" t="s">
        <v>337</v>
      </c>
      <c r="H406" s="198">
        <v>441</v>
      </c>
      <c r="I406" s="199"/>
      <c r="J406" s="200">
        <f>ROUND(I406*H406,2)</f>
        <v>0</v>
      </c>
      <c r="K406" s="196" t="s">
        <v>327</v>
      </c>
      <c r="L406" s="40"/>
      <c r="M406" s="201" t="s">
        <v>1</v>
      </c>
      <c r="N406" s="202" t="s">
        <v>42</v>
      </c>
      <c r="O406" s="72"/>
      <c r="P406" s="203">
        <f>O406*H406</f>
        <v>0</v>
      </c>
      <c r="Q406" s="203">
        <v>0</v>
      </c>
      <c r="R406" s="203">
        <f>Q406*H406</f>
        <v>0</v>
      </c>
      <c r="S406" s="203">
        <v>0</v>
      </c>
      <c r="T406" s="204">
        <f>S406*H406</f>
        <v>0</v>
      </c>
      <c r="U406" s="35"/>
      <c r="V406" s="35"/>
      <c r="W406" s="35"/>
      <c r="X406" s="35"/>
      <c r="Y406" s="35"/>
      <c r="Z406" s="35"/>
      <c r="AA406" s="35"/>
      <c r="AB406" s="35"/>
      <c r="AC406" s="35"/>
      <c r="AD406" s="35"/>
      <c r="AE406" s="35"/>
      <c r="AR406" s="205" t="s">
        <v>328</v>
      </c>
      <c r="AT406" s="205" t="s">
        <v>323</v>
      </c>
      <c r="AU406" s="205" t="s">
        <v>86</v>
      </c>
      <c r="AY406" s="18" t="s">
        <v>321</v>
      </c>
      <c r="BE406" s="206">
        <f>IF(N406="základní",J406,0)</f>
        <v>0</v>
      </c>
      <c r="BF406" s="206">
        <f>IF(N406="snížená",J406,0)</f>
        <v>0</v>
      </c>
      <c r="BG406" s="206">
        <f>IF(N406="zákl. přenesená",J406,0)</f>
        <v>0</v>
      </c>
      <c r="BH406" s="206">
        <f>IF(N406="sníž. přenesená",J406,0)</f>
        <v>0</v>
      </c>
      <c r="BI406" s="206">
        <f>IF(N406="nulová",J406,0)</f>
        <v>0</v>
      </c>
      <c r="BJ406" s="18" t="s">
        <v>84</v>
      </c>
      <c r="BK406" s="206">
        <f>ROUND(I406*H406,2)</f>
        <v>0</v>
      </c>
      <c r="BL406" s="18" t="s">
        <v>328</v>
      </c>
      <c r="BM406" s="205" t="s">
        <v>672</v>
      </c>
    </row>
    <row r="407" spans="1:65" s="13" customFormat="1" ht="11.25">
      <c r="B407" s="207"/>
      <c r="C407" s="208"/>
      <c r="D407" s="209" t="s">
        <v>339</v>
      </c>
      <c r="E407" s="210" t="s">
        <v>1</v>
      </c>
      <c r="F407" s="211" t="s">
        <v>673</v>
      </c>
      <c r="G407" s="208"/>
      <c r="H407" s="212">
        <v>441</v>
      </c>
      <c r="I407" s="213"/>
      <c r="J407" s="208"/>
      <c r="K407" s="208"/>
      <c r="L407" s="214"/>
      <c r="M407" s="215"/>
      <c r="N407" s="216"/>
      <c r="O407" s="216"/>
      <c r="P407" s="216"/>
      <c r="Q407" s="216"/>
      <c r="R407" s="216"/>
      <c r="S407" s="216"/>
      <c r="T407" s="217"/>
      <c r="AT407" s="218" t="s">
        <v>339</v>
      </c>
      <c r="AU407" s="218" t="s">
        <v>86</v>
      </c>
      <c r="AV407" s="13" t="s">
        <v>86</v>
      </c>
      <c r="AW407" s="13" t="s">
        <v>31</v>
      </c>
      <c r="AX407" s="13" t="s">
        <v>84</v>
      </c>
      <c r="AY407" s="218" t="s">
        <v>321</v>
      </c>
    </row>
    <row r="408" spans="1:65" s="2" customFormat="1" ht="37.9" customHeight="1">
      <c r="A408" s="35"/>
      <c r="B408" s="36"/>
      <c r="C408" s="194" t="s">
        <v>674</v>
      </c>
      <c r="D408" s="194" t="s">
        <v>323</v>
      </c>
      <c r="E408" s="195" t="s">
        <v>675</v>
      </c>
      <c r="F408" s="196" t="s">
        <v>676</v>
      </c>
      <c r="G408" s="197" t="s">
        <v>628</v>
      </c>
      <c r="H408" s="198">
        <v>118</v>
      </c>
      <c r="I408" s="199"/>
      <c r="J408" s="200">
        <f>ROUND(I408*H408,2)</f>
        <v>0</v>
      </c>
      <c r="K408" s="196" t="s">
        <v>327</v>
      </c>
      <c r="L408" s="40"/>
      <c r="M408" s="201" t="s">
        <v>1</v>
      </c>
      <c r="N408" s="202" t="s">
        <v>42</v>
      </c>
      <c r="O408" s="72"/>
      <c r="P408" s="203">
        <f>O408*H408</f>
        <v>0</v>
      </c>
      <c r="Q408" s="203">
        <v>1.6160000000000001</v>
      </c>
      <c r="R408" s="203">
        <f>Q408*H408</f>
        <v>190.68800000000002</v>
      </c>
      <c r="S408" s="203">
        <v>0</v>
      </c>
      <c r="T408" s="204">
        <f>S408*H408</f>
        <v>0</v>
      </c>
      <c r="U408" s="35"/>
      <c r="V408" s="35"/>
      <c r="W408" s="35"/>
      <c r="X408" s="35"/>
      <c r="Y408" s="35"/>
      <c r="Z408" s="35"/>
      <c r="AA408" s="35"/>
      <c r="AB408" s="35"/>
      <c r="AC408" s="35"/>
      <c r="AD408" s="35"/>
      <c r="AE408" s="35"/>
      <c r="AR408" s="205" t="s">
        <v>328</v>
      </c>
      <c r="AT408" s="205" t="s">
        <v>323</v>
      </c>
      <c r="AU408" s="205" t="s">
        <v>86</v>
      </c>
      <c r="AY408" s="18" t="s">
        <v>321</v>
      </c>
      <c r="BE408" s="206">
        <f>IF(N408="základní",J408,0)</f>
        <v>0</v>
      </c>
      <c r="BF408" s="206">
        <f>IF(N408="snížená",J408,0)</f>
        <v>0</v>
      </c>
      <c r="BG408" s="206">
        <f>IF(N408="zákl. přenesená",J408,0)</f>
        <v>0</v>
      </c>
      <c r="BH408" s="206">
        <f>IF(N408="sníž. přenesená",J408,0)</f>
        <v>0</v>
      </c>
      <c r="BI408" s="206">
        <f>IF(N408="nulová",J408,0)</f>
        <v>0</v>
      </c>
      <c r="BJ408" s="18" t="s">
        <v>84</v>
      </c>
      <c r="BK408" s="206">
        <f>ROUND(I408*H408,2)</f>
        <v>0</v>
      </c>
      <c r="BL408" s="18" t="s">
        <v>328</v>
      </c>
      <c r="BM408" s="205" t="s">
        <v>677</v>
      </c>
    </row>
    <row r="409" spans="1:65" s="13" customFormat="1" ht="11.25">
      <c r="B409" s="207"/>
      <c r="C409" s="208"/>
      <c r="D409" s="209" t="s">
        <v>339</v>
      </c>
      <c r="E409" s="210" t="s">
        <v>1</v>
      </c>
      <c r="F409" s="211" t="s">
        <v>678</v>
      </c>
      <c r="G409" s="208"/>
      <c r="H409" s="212">
        <v>118</v>
      </c>
      <c r="I409" s="213"/>
      <c r="J409" s="208"/>
      <c r="K409" s="208"/>
      <c r="L409" s="214"/>
      <c r="M409" s="215"/>
      <c r="N409" s="216"/>
      <c r="O409" s="216"/>
      <c r="P409" s="216"/>
      <c r="Q409" s="216"/>
      <c r="R409" s="216"/>
      <c r="S409" s="216"/>
      <c r="T409" s="217"/>
      <c r="AT409" s="218" t="s">
        <v>339</v>
      </c>
      <c r="AU409" s="218" t="s">
        <v>86</v>
      </c>
      <c r="AV409" s="13" t="s">
        <v>86</v>
      </c>
      <c r="AW409" s="13" t="s">
        <v>31</v>
      </c>
      <c r="AX409" s="13" t="s">
        <v>77</v>
      </c>
      <c r="AY409" s="218" t="s">
        <v>321</v>
      </c>
    </row>
    <row r="410" spans="1:65" s="14" customFormat="1" ht="11.25">
      <c r="B410" s="219"/>
      <c r="C410" s="220"/>
      <c r="D410" s="209" t="s">
        <v>339</v>
      </c>
      <c r="E410" s="221" t="s">
        <v>679</v>
      </c>
      <c r="F410" s="222" t="s">
        <v>346</v>
      </c>
      <c r="G410" s="220"/>
      <c r="H410" s="223">
        <v>118</v>
      </c>
      <c r="I410" s="224"/>
      <c r="J410" s="220"/>
      <c r="K410" s="220"/>
      <c r="L410" s="225"/>
      <c r="M410" s="226"/>
      <c r="N410" s="227"/>
      <c r="O410" s="227"/>
      <c r="P410" s="227"/>
      <c r="Q410" s="227"/>
      <c r="R410" s="227"/>
      <c r="S410" s="227"/>
      <c r="T410" s="228"/>
      <c r="AT410" s="229" t="s">
        <v>339</v>
      </c>
      <c r="AU410" s="229" t="s">
        <v>86</v>
      </c>
      <c r="AV410" s="14" t="s">
        <v>328</v>
      </c>
      <c r="AW410" s="14" t="s">
        <v>31</v>
      </c>
      <c r="AX410" s="14" t="s">
        <v>84</v>
      </c>
      <c r="AY410" s="229" t="s">
        <v>321</v>
      </c>
    </row>
    <row r="411" spans="1:65" s="2" customFormat="1" ht="24.2" customHeight="1">
      <c r="A411" s="35"/>
      <c r="B411" s="36"/>
      <c r="C411" s="194" t="s">
        <v>680</v>
      </c>
      <c r="D411" s="194" t="s">
        <v>323</v>
      </c>
      <c r="E411" s="195" t="s">
        <v>681</v>
      </c>
      <c r="F411" s="196" t="s">
        <v>682</v>
      </c>
      <c r="G411" s="197" t="s">
        <v>628</v>
      </c>
      <c r="H411" s="198">
        <v>2.4</v>
      </c>
      <c r="I411" s="199"/>
      <c r="J411" s="200">
        <f>ROUND(I411*H411,2)</f>
        <v>0</v>
      </c>
      <c r="K411" s="196" t="s">
        <v>327</v>
      </c>
      <c r="L411" s="40"/>
      <c r="M411" s="201" t="s">
        <v>1</v>
      </c>
      <c r="N411" s="202" t="s">
        <v>42</v>
      </c>
      <c r="O411" s="72"/>
      <c r="P411" s="203">
        <f>O411*H411</f>
        <v>0</v>
      </c>
      <c r="Q411" s="203">
        <v>1.272</v>
      </c>
      <c r="R411" s="203">
        <f>Q411*H411</f>
        <v>3.0528</v>
      </c>
      <c r="S411" s="203">
        <v>0</v>
      </c>
      <c r="T411" s="204">
        <f>S411*H411</f>
        <v>0</v>
      </c>
      <c r="U411" s="35"/>
      <c r="V411" s="35"/>
      <c r="W411" s="35"/>
      <c r="X411" s="35"/>
      <c r="Y411" s="35"/>
      <c r="Z411" s="35"/>
      <c r="AA411" s="35"/>
      <c r="AB411" s="35"/>
      <c r="AC411" s="35"/>
      <c r="AD411" s="35"/>
      <c r="AE411" s="35"/>
      <c r="AR411" s="205" t="s">
        <v>328</v>
      </c>
      <c r="AT411" s="205" t="s">
        <v>323</v>
      </c>
      <c r="AU411" s="205" t="s">
        <v>86</v>
      </c>
      <c r="AY411" s="18" t="s">
        <v>321</v>
      </c>
      <c r="BE411" s="206">
        <f>IF(N411="základní",J411,0)</f>
        <v>0</v>
      </c>
      <c r="BF411" s="206">
        <f>IF(N411="snížená",J411,0)</f>
        <v>0</v>
      </c>
      <c r="BG411" s="206">
        <f>IF(N411="zákl. přenesená",J411,0)</f>
        <v>0</v>
      </c>
      <c r="BH411" s="206">
        <f>IF(N411="sníž. přenesená",J411,0)</f>
        <v>0</v>
      </c>
      <c r="BI411" s="206">
        <f>IF(N411="nulová",J411,0)</f>
        <v>0</v>
      </c>
      <c r="BJ411" s="18" t="s">
        <v>84</v>
      </c>
      <c r="BK411" s="206">
        <f>ROUND(I411*H411,2)</f>
        <v>0</v>
      </c>
      <c r="BL411" s="18" t="s">
        <v>328</v>
      </c>
      <c r="BM411" s="205" t="s">
        <v>683</v>
      </c>
    </row>
    <row r="412" spans="1:65" s="13" customFormat="1" ht="11.25">
      <c r="B412" s="207"/>
      <c r="C412" s="208"/>
      <c r="D412" s="209" t="s">
        <v>339</v>
      </c>
      <c r="E412" s="210" t="s">
        <v>1</v>
      </c>
      <c r="F412" s="211" t="s">
        <v>684</v>
      </c>
      <c r="G412" s="208"/>
      <c r="H412" s="212">
        <v>2.4</v>
      </c>
      <c r="I412" s="213"/>
      <c r="J412" s="208"/>
      <c r="K412" s="208"/>
      <c r="L412" s="214"/>
      <c r="M412" s="215"/>
      <c r="N412" s="216"/>
      <c r="O412" s="216"/>
      <c r="P412" s="216"/>
      <c r="Q412" s="216"/>
      <c r="R412" s="216"/>
      <c r="S412" s="216"/>
      <c r="T412" s="217"/>
      <c r="AT412" s="218" t="s">
        <v>339</v>
      </c>
      <c r="AU412" s="218" t="s">
        <v>86</v>
      </c>
      <c r="AV412" s="13" t="s">
        <v>86</v>
      </c>
      <c r="AW412" s="13" t="s">
        <v>31</v>
      </c>
      <c r="AX412" s="13" t="s">
        <v>84</v>
      </c>
      <c r="AY412" s="218" t="s">
        <v>321</v>
      </c>
    </row>
    <row r="413" spans="1:65" s="2" customFormat="1" ht="24.2" customHeight="1">
      <c r="A413" s="35"/>
      <c r="B413" s="36"/>
      <c r="C413" s="194" t="s">
        <v>685</v>
      </c>
      <c r="D413" s="194" t="s">
        <v>323</v>
      </c>
      <c r="E413" s="195" t="s">
        <v>686</v>
      </c>
      <c r="F413" s="196" t="s">
        <v>687</v>
      </c>
      <c r="G413" s="197" t="s">
        <v>628</v>
      </c>
      <c r="H413" s="198">
        <v>2</v>
      </c>
      <c r="I413" s="199"/>
      <c r="J413" s="200">
        <f>ROUND(I413*H413,2)</f>
        <v>0</v>
      </c>
      <c r="K413" s="196" t="s">
        <v>350</v>
      </c>
      <c r="L413" s="40"/>
      <c r="M413" s="201" t="s">
        <v>1</v>
      </c>
      <c r="N413" s="202" t="s">
        <v>42</v>
      </c>
      <c r="O413" s="72"/>
      <c r="P413" s="203">
        <f>O413*H413</f>
        <v>0</v>
      </c>
      <c r="Q413" s="203">
        <v>1.916E-2</v>
      </c>
      <c r="R413" s="203">
        <f>Q413*H413</f>
        <v>3.832E-2</v>
      </c>
      <c r="S413" s="203">
        <v>0</v>
      </c>
      <c r="T413" s="204">
        <f>S413*H413</f>
        <v>0</v>
      </c>
      <c r="U413" s="35"/>
      <c r="V413" s="35"/>
      <c r="W413" s="35"/>
      <c r="X413" s="35"/>
      <c r="Y413" s="35"/>
      <c r="Z413" s="35"/>
      <c r="AA413" s="35"/>
      <c r="AB413" s="35"/>
      <c r="AC413" s="35"/>
      <c r="AD413" s="35"/>
      <c r="AE413" s="35"/>
      <c r="AR413" s="205" t="s">
        <v>328</v>
      </c>
      <c r="AT413" s="205" t="s">
        <v>323</v>
      </c>
      <c r="AU413" s="205" t="s">
        <v>86</v>
      </c>
      <c r="AY413" s="18" t="s">
        <v>321</v>
      </c>
      <c r="BE413" s="206">
        <f>IF(N413="základní",J413,0)</f>
        <v>0</v>
      </c>
      <c r="BF413" s="206">
        <f>IF(N413="snížená",J413,0)</f>
        <v>0</v>
      </c>
      <c r="BG413" s="206">
        <f>IF(N413="zákl. přenesená",J413,0)</f>
        <v>0</v>
      </c>
      <c r="BH413" s="206">
        <f>IF(N413="sníž. přenesená",J413,0)</f>
        <v>0</v>
      </c>
      <c r="BI413" s="206">
        <f>IF(N413="nulová",J413,0)</f>
        <v>0</v>
      </c>
      <c r="BJ413" s="18" t="s">
        <v>84</v>
      </c>
      <c r="BK413" s="206">
        <f>ROUND(I413*H413,2)</f>
        <v>0</v>
      </c>
      <c r="BL413" s="18" t="s">
        <v>328</v>
      </c>
      <c r="BM413" s="205" t="s">
        <v>688</v>
      </c>
    </row>
    <row r="414" spans="1:65" s="2" customFormat="1" ht="16.5" customHeight="1">
      <c r="A414" s="35"/>
      <c r="B414" s="36"/>
      <c r="C414" s="251" t="s">
        <v>689</v>
      </c>
      <c r="D414" s="251" t="s">
        <v>583</v>
      </c>
      <c r="E414" s="252" t="s">
        <v>690</v>
      </c>
      <c r="F414" s="253" t="s">
        <v>691</v>
      </c>
      <c r="G414" s="254" t="s">
        <v>692</v>
      </c>
      <c r="H414" s="255">
        <v>2.02</v>
      </c>
      <c r="I414" s="256"/>
      <c r="J414" s="257">
        <f>ROUND(I414*H414,2)</f>
        <v>0</v>
      </c>
      <c r="K414" s="253" t="s">
        <v>350</v>
      </c>
      <c r="L414" s="258"/>
      <c r="M414" s="259" t="s">
        <v>1</v>
      </c>
      <c r="N414" s="260" t="s">
        <v>42</v>
      </c>
      <c r="O414" s="72"/>
      <c r="P414" s="203">
        <f>O414*H414</f>
        <v>0</v>
      </c>
      <c r="Q414" s="203">
        <v>0.51</v>
      </c>
      <c r="R414" s="203">
        <f>Q414*H414</f>
        <v>1.0302</v>
      </c>
      <c r="S414" s="203">
        <v>0</v>
      </c>
      <c r="T414" s="204">
        <f>S414*H414</f>
        <v>0</v>
      </c>
      <c r="U414" s="35"/>
      <c r="V414" s="35"/>
      <c r="W414" s="35"/>
      <c r="X414" s="35"/>
      <c r="Y414" s="35"/>
      <c r="Z414" s="35"/>
      <c r="AA414" s="35"/>
      <c r="AB414" s="35"/>
      <c r="AC414" s="35"/>
      <c r="AD414" s="35"/>
      <c r="AE414" s="35"/>
      <c r="AR414" s="205" t="s">
        <v>364</v>
      </c>
      <c r="AT414" s="205" t="s">
        <v>583</v>
      </c>
      <c r="AU414" s="205" t="s">
        <v>86</v>
      </c>
      <c r="AY414" s="18" t="s">
        <v>321</v>
      </c>
      <c r="BE414" s="206">
        <f>IF(N414="základní",J414,0)</f>
        <v>0</v>
      </c>
      <c r="BF414" s="206">
        <f>IF(N414="snížená",J414,0)</f>
        <v>0</v>
      </c>
      <c r="BG414" s="206">
        <f>IF(N414="zákl. přenesená",J414,0)</f>
        <v>0</v>
      </c>
      <c r="BH414" s="206">
        <f>IF(N414="sníž. přenesená",J414,0)</f>
        <v>0</v>
      </c>
      <c r="BI414" s="206">
        <f>IF(N414="nulová",J414,0)</f>
        <v>0</v>
      </c>
      <c r="BJ414" s="18" t="s">
        <v>84</v>
      </c>
      <c r="BK414" s="206">
        <f>ROUND(I414*H414,2)</f>
        <v>0</v>
      </c>
      <c r="BL414" s="18" t="s">
        <v>328</v>
      </c>
      <c r="BM414" s="205" t="s">
        <v>693</v>
      </c>
    </row>
    <row r="415" spans="1:65" s="2" customFormat="1" ht="24.2" customHeight="1">
      <c r="A415" s="35"/>
      <c r="B415" s="36"/>
      <c r="C415" s="194" t="s">
        <v>694</v>
      </c>
      <c r="D415" s="194" t="s">
        <v>323</v>
      </c>
      <c r="E415" s="195" t="s">
        <v>695</v>
      </c>
      <c r="F415" s="196" t="s">
        <v>696</v>
      </c>
      <c r="G415" s="197" t="s">
        <v>355</v>
      </c>
      <c r="H415" s="198">
        <v>0.251</v>
      </c>
      <c r="I415" s="199"/>
      <c r="J415" s="200">
        <f>ROUND(I415*H415,2)</f>
        <v>0</v>
      </c>
      <c r="K415" s="196" t="s">
        <v>350</v>
      </c>
      <c r="L415" s="40"/>
      <c r="M415" s="201" t="s">
        <v>1</v>
      </c>
      <c r="N415" s="202" t="s">
        <v>42</v>
      </c>
      <c r="O415" s="72"/>
      <c r="P415" s="203">
        <f>O415*H415</f>
        <v>0</v>
      </c>
      <c r="Q415" s="203">
        <v>2.004</v>
      </c>
      <c r="R415" s="203">
        <f>Q415*H415</f>
        <v>0.50300400000000001</v>
      </c>
      <c r="S415" s="203">
        <v>0</v>
      </c>
      <c r="T415" s="204">
        <f>S415*H415</f>
        <v>0</v>
      </c>
      <c r="U415" s="35"/>
      <c r="V415" s="35"/>
      <c r="W415" s="35"/>
      <c r="X415" s="35"/>
      <c r="Y415" s="35"/>
      <c r="Z415" s="35"/>
      <c r="AA415" s="35"/>
      <c r="AB415" s="35"/>
      <c r="AC415" s="35"/>
      <c r="AD415" s="35"/>
      <c r="AE415" s="35"/>
      <c r="AR415" s="205" t="s">
        <v>328</v>
      </c>
      <c r="AT415" s="205" t="s">
        <v>323</v>
      </c>
      <c r="AU415" s="205" t="s">
        <v>86</v>
      </c>
      <c r="AY415" s="18" t="s">
        <v>321</v>
      </c>
      <c r="BE415" s="206">
        <f>IF(N415="základní",J415,0)</f>
        <v>0</v>
      </c>
      <c r="BF415" s="206">
        <f>IF(N415="snížená",J415,0)</f>
        <v>0</v>
      </c>
      <c r="BG415" s="206">
        <f>IF(N415="zákl. přenesená",J415,0)</f>
        <v>0</v>
      </c>
      <c r="BH415" s="206">
        <f>IF(N415="sníž. přenesená",J415,0)</f>
        <v>0</v>
      </c>
      <c r="BI415" s="206">
        <f>IF(N415="nulová",J415,0)</f>
        <v>0</v>
      </c>
      <c r="BJ415" s="18" t="s">
        <v>84</v>
      </c>
      <c r="BK415" s="206">
        <f>ROUND(I415*H415,2)</f>
        <v>0</v>
      </c>
      <c r="BL415" s="18" t="s">
        <v>328</v>
      </c>
      <c r="BM415" s="205" t="s">
        <v>697</v>
      </c>
    </row>
    <row r="416" spans="1:65" s="13" customFormat="1" ht="11.25">
      <c r="B416" s="207"/>
      <c r="C416" s="208"/>
      <c r="D416" s="209" t="s">
        <v>339</v>
      </c>
      <c r="E416" s="210" t="s">
        <v>1</v>
      </c>
      <c r="F416" s="211" t="s">
        <v>698</v>
      </c>
      <c r="G416" s="208"/>
      <c r="H416" s="212">
        <v>0.25132741228720001</v>
      </c>
      <c r="I416" s="213"/>
      <c r="J416" s="208"/>
      <c r="K416" s="208"/>
      <c r="L416" s="214"/>
      <c r="M416" s="215"/>
      <c r="N416" s="216"/>
      <c r="O416" s="216"/>
      <c r="P416" s="216"/>
      <c r="Q416" s="216"/>
      <c r="R416" s="216"/>
      <c r="S416" s="216"/>
      <c r="T416" s="217"/>
      <c r="AT416" s="218" t="s">
        <v>339</v>
      </c>
      <c r="AU416" s="218" t="s">
        <v>86</v>
      </c>
      <c r="AV416" s="13" t="s">
        <v>86</v>
      </c>
      <c r="AW416" s="13" t="s">
        <v>31</v>
      </c>
      <c r="AX416" s="13" t="s">
        <v>84</v>
      </c>
      <c r="AY416" s="218" t="s">
        <v>321</v>
      </c>
    </row>
    <row r="417" spans="1:65" s="2" customFormat="1" ht="33" customHeight="1">
      <c r="A417" s="35"/>
      <c r="B417" s="36"/>
      <c r="C417" s="194" t="s">
        <v>699</v>
      </c>
      <c r="D417" s="194" t="s">
        <v>323</v>
      </c>
      <c r="E417" s="195" t="s">
        <v>700</v>
      </c>
      <c r="F417" s="196" t="s">
        <v>701</v>
      </c>
      <c r="G417" s="197" t="s">
        <v>355</v>
      </c>
      <c r="H417" s="198">
        <v>1.448</v>
      </c>
      <c r="I417" s="199"/>
      <c r="J417" s="200">
        <f>ROUND(I417*H417,2)</f>
        <v>0</v>
      </c>
      <c r="K417" s="196" t="s">
        <v>327</v>
      </c>
      <c r="L417" s="40"/>
      <c r="M417" s="201" t="s">
        <v>1</v>
      </c>
      <c r="N417" s="202" t="s">
        <v>42</v>
      </c>
      <c r="O417" s="72"/>
      <c r="P417" s="203">
        <f>O417*H417</f>
        <v>0</v>
      </c>
      <c r="Q417" s="203">
        <v>0</v>
      </c>
      <c r="R417" s="203">
        <f>Q417*H417</f>
        <v>0</v>
      </c>
      <c r="S417" s="203">
        <v>1.92</v>
      </c>
      <c r="T417" s="204">
        <f>S417*H417</f>
        <v>2.78016</v>
      </c>
      <c r="U417" s="35"/>
      <c r="V417" s="35"/>
      <c r="W417" s="35"/>
      <c r="X417" s="35"/>
      <c r="Y417" s="35"/>
      <c r="Z417" s="35"/>
      <c r="AA417" s="35"/>
      <c r="AB417" s="35"/>
      <c r="AC417" s="35"/>
      <c r="AD417" s="35"/>
      <c r="AE417" s="35"/>
      <c r="AR417" s="205" t="s">
        <v>328</v>
      </c>
      <c r="AT417" s="205" t="s">
        <v>323</v>
      </c>
      <c r="AU417" s="205" t="s">
        <v>86</v>
      </c>
      <c r="AY417" s="18" t="s">
        <v>321</v>
      </c>
      <c r="BE417" s="206">
        <f>IF(N417="základní",J417,0)</f>
        <v>0</v>
      </c>
      <c r="BF417" s="206">
        <f>IF(N417="snížená",J417,0)</f>
        <v>0</v>
      </c>
      <c r="BG417" s="206">
        <f>IF(N417="zákl. přenesená",J417,0)</f>
        <v>0</v>
      </c>
      <c r="BH417" s="206">
        <f>IF(N417="sníž. přenesená",J417,0)</f>
        <v>0</v>
      </c>
      <c r="BI417" s="206">
        <f>IF(N417="nulová",J417,0)</f>
        <v>0</v>
      </c>
      <c r="BJ417" s="18" t="s">
        <v>84</v>
      </c>
      <c r="BK417" s="206">
        <f>ROUND(I417*H417,2)</f>
        <v>0</v>
      </c>
      <c r="BL417" s="18" t="s">
        <v>328</v>
      </c>
      <c r="BM417" s="205" t="s">
        <v>702</v>
      </c>
    </row>
    <row r="418" spans="1:65" s="15" customFormat="1" ht="11.25">
      <c r="B418" s="230"/>
      <c r="C418" s="231"/>
      <c r="D418" s="209" t="s">
        <v>339</v>
      </c>
      <c r="E418" s="232" t="s">
        <v>1</v>
      </c>
      <c r="F418" s="233" t="s">
        <v>703</v>
      </c>
      <c r="G418" s="231"/>
      <c r="H418" s="232" t="s">
        <v>1</v>
      </c>
      <c r="I418" s="234"/>
      <c r="J418" s="231"/>
      <c r="K418" s="231"/>
      <c r="L418" s="235"/>
      <c r="M418" s="236"/>
      <c r="N418" s="237"/>
      <c r="O418" s="237"/>
      <c r="P418" s="237"/>
      <c r="Q418" s="237"/>
      <c r="R418" s="237"/>
      <c r="S418" s="237"/>
      <c r="T418" s="238"/>
      <c r="AT418" s="239" t="s">
        <v>339</v>
      </c>
      <c r="AU418" s="239" t="s">
        <v>86</v>
      </c>
      <c r="AV418" s="15" t="s">
        <v>84</v>
      </c>
      <c r="AW418" s="15" t="s">
        <v>31</v>
      </c>
      <c r="AX418" s="15" t="s">
        <v>77</v>
      </c>
      <c r="AY418" s="239" t="s">
        <v>321</v>
      </c>
    </row>
    <row r="419" spans="1:65" s="13" customFormat="1" ht="11.25">
      <c r="B419" s="207"/>
      <c r="C419" s="208"/>
      <c r="D419" s="209" t="s">
        <v>339</v>
      </c>
      <c r="E419" s="210" t="s">
        <v>1</v>
      </c>
      <c r="F419" s="211" t="s">
        <v>704</v>
      </c>
      <c r="G419" s="208"/>
      <c r="H419" s="212">
        <v>1.4476458947742701</v>
      </c>
      <c r="I419" s="213"/>
      <c r="J419" s="208"/>
      <c r="K419" s="208"/>
      <c r="L419" s="214"/>
      <c r="M419" s="215"/>
      <c r="N419" s="216"/>
      <c r="O419" s="216"/>
      <c r="P419" s="216"/>
      <c r="Q419" s="216"/>
      <c r="R419" s="216"/>
      <c r="S419" s="216"/>
      <c r="T419" s="217"/>
      <c r="AT419" s="218" t="s">
        <v>339</v>
      </c>
      <c r="AU419" s="218" t="s">
        <v>86</v>
      </c>
      <c r="AV419" s="13" t="s">
        <v>86</v>
      </c>
      <c r="AW419" s="13" t="s">
        <v>31</v>
      </c>
      <c r="AX419" s="13" t="s">
        <v>84</v>
      </c>
      <c r="AY419" s="218" t="s">
        <v>321</v>
      </c>
    </row>
    <row r="420" spans="1:65" s="12" customFormat="1" ht="22.9" customHeight="1">
      <c r="B420" s="178"/>
      <c r="C420" s="179"/>
      <c r="D420" s="180" t="s">
        <v>76</v>
      </c>
      <c r="E420" s="192" t="s">
        <v>334</v>
      </c>
      <c r="F420" s="192" t="s">
        <v>705</v>
      </c>
      <c r="G420" s="179"/>
      <c r="H420" s="179"/>
      <c r="I420" s="182"/>
      <c r="J420" s="193">
        <f>BK420</f>
        <v>0</v>
      </c>
      <c r="K420" s="179"/>
      <c r="L420" s="184"/>
      <c r="M420" s="185"/>
      <c r="N420" s="186"/>
      <c r="O420" s="186"/>
      <c r="P420" s="187">
        <f>SUM(P421:P507)</f>
        <v>0</v>
      </c>
      <c r="Q420" s="186"/>
      <c r="R420" s="187">
        <f>SUM(R421:R507)</f>
        <v>1529.73982204</v>
      </c>
      <c r="S420" s="186"/>
      <c r="T420" s="188">
        <f>SUM(T421:T507)</f>
        <v>0</v>
      </c>
      <c r="AR420" s="189" t="s">
        <v>84</v>
      </c>
      <c r="AT420" s="190" t="s">
        <v>76</v>
      </c>
      <c r="AU420" s="190" t="s">
        <v>84</v>
      </c>
      <c r="AY420" s="189" t="s">
        <v>321</v>
      </c>
      <c r="BK420" s="191">
        <f>SUM(BK421:BK507)</f>
        <v>0</v>
      </c>
    </row>
    <row r="421" spans="1:65" s="2" customFormat="1" ht="49.15" customHeight="1">
      <c r="A421" s="35"/>
      <c r="B421" s="36"/>
      <c r="C421" s="194" t="s">
        <v>706</v>
      </c>
      <c r="D421" s="194" t="s">
        <v>323</v>
      </c>
      <c r="E421" s="195" t="s">
        <v>707</v>
      </c>
      <c r="F421" s="196" t="s">
        <v>708</v>
      </c>
      <c r="G421" s="197" t="s">
        <v>355</v>
      </c>
      <c r="H421" s="198">
        <v>102.38800000000001</v>
      </c>
      <c r="I421" s="199"/>
      <c r="J421" s="200">
        <f>ROUND(I421*H421,2)</f>
        <v>0</v>
      </c>
      <c r="K421" s="196" t="s">
        <v>327</v>
      </c>
      <c r="L421" s="40"/>
      <c r="M421" s="201" t="s">
        <v>1</v>
      </c>
      <c r="N421" s="202" t="s">
        <v>42</v>
      </c>
      <c r="O421" s="72"/>
      <c r="P421" s="203">
        <f>O421*H421</f>
        <v>0</v>
      </c>
      <c r="Q421" s="203">
        <v>2.5360200000000002</v>
      </c>
      <c r="R421" s="203">
        <f>Q421*H421</f>
        <v>259.65801576000001</v>
      </c>
      <c r="S421" s="203">
        <v>0</v>
      </c>
      <c r="T421" s="204">
        <f>S421*H421</f>
        <v>0</v>
      </c>
      <c r="U421" s="35"/>
      <c r="V421" s="35"/>
      <c r="W421" s="35"/>
      <c r="X421" s="35"/>
      <c r="Y421" s="35"/>
      <c r="Z421" s="35"/>
      <c r="AA421" s="35"/>
      <c r="AB421" s="35"/>
      <c r="AC421" s="35"/>
      <c r="AD421" s="35"/>
      <c r="AE421" s="35"/>
      <c r="AR421" s="205" t="s">
        <v>328</v>
      </c>
      <c r="AT421" s="205" t="s">
        <v>323</v>
      </c>
      <c r="AU421" s="205" t="s">
        <v>86</v>
      </c>
      <c r="AY421" s="18" t="s">
        <v>321</v>
      </c>
      <c r="BE421" s="206">
        <f>IF(N421="základní",J421,0)</f>
        <v>0</v>
      </c>
      <c r="BF421" s="206">
        <f>IF(N421="snížená",J421,0)</f>
        <v>0</v>
      </c>
      <c r="BG421" s="206">
        <f>IF(N421="zákl. přenesená",J421,0)</f>
        <v>0</v>
      </c>
      <c r="BH421" s="206">
        <f>IF(N421="sníž. přenesená",J421,0)</f>
        <v>0</v>
      </c>
      <c r="BI421" s="206">
        <f>IF(N421="nulová",J421,0)</f>
        <v>0</v>
      </c>
      <c r="BJ421" s="18" t="s">
        <v>84</v>
      </c>
      <c r="BK421" s="206">
        <f>ROUND(I421*H421,2)</f>
        <v>0</v>
      </c>
      <c r="BL421" s="18" t="s">
        <v>328</v>
      </c>
      <c r="BM421" s="205" t="s">
        <v>709</v>
      </c>
    </row>
    <row r="422" spans="1:65" s="15" customFormat="1" ht="11.25">
      <c r="B422" s="230"/>
      <c r="C422" s="231"/>
      <c r="D422" s="209" t="s">
        <v>339</v>
      </c>
      <c r="E422" s="232" t="s">
        <v>1</v>
      </c>
      <c r="F422" s="233" t="s">
        <v>710</v>
      </c>
      <c r="G422" s="231"/>
      <c r="H422" s="232" t="s">
        <v>1</v>
      </c>
      <c r="I422" s="234"/>
      <c r="J422" s="231"/>
      <c r="K422" s="231"/>
      <c r="L422" s="235"/>
      <c r="M422" s="236"/>
      <c r="N422" s="237"/>
      <c r="O422" s="237"/>
      <c r="P422" s="237"/>
      <c r="Q422" s="237"/>
      <c r="R422" s="237"/>
      <c r="S422" s="237"/>
      <c r="T422" s="238"/>
      <c r="AT422" s="239" t="s">
        <v>339</v>
      </c>
      <c r="AU422" s="239" t="s">
        <v>86</v>
      </c>
      <c r="AV422" s="15" t="s">
        <v>84</v>
      </c>
      <c r="AW422" s="15" t="s">
        <v>31</v>
      </c>
      <c r="AX422" s="15" t="s">
        <v>77</v>
      </c>
      <c r="AY422" s="239" t="s">
        <v>321</v>
      </c>
    </row>
    <row r="423" spans="1:65" s="13" customFormat="1" ht="11.25">
      <c r="B423" s="207"/>
      <c r="C423" s="208"/>
      <c r="D423" s="209" t="s">
        <v>339</v>
      </c>
      <c r="E423" s="210" t="s">
        <v>1</v>
      </c>
      <c r="F423" s="211" t="s">
        <v>711</v>
      </c>
      <c r="G423" s="208"/>
      <c r="H423" s="212">
        <v>78.0465862931364</v>
      </c>
      <c r="I423" s="213"/>
      <c r="J423" s="208"/>
      <c r="K423" s="208"/>
      <c r="L423" s="214"/>
      <c r="M423" s="215"/>
      <c r="N423" s="216"/>
      <c r="O423" s="216"/>
      <c r="P423" s="216"/>
      <c r="Q423" s="216"/>
      <c r="R423" s="216"/>
      <c r="S423" s="216"/>
      <c r="T423" s="217"/>
      <c r="AT423" s="218" t="s">
        <v>339</v>
      </c>
      <c r="AU423" s="218" t="s">
        <v>86</v>
      </c>
      <c r="AV423" s="13" t="s">
        <v>86</v>
      </c>
      <c r="AW423" s="13" t="s">
        <v>31</v>
      </c>
      <c r="AX423" s="13" t="s">
        <v>77</v>
      </c>
      <c r="AY423" s="218" t="s">
        <v>321</v>
      </c>
    </row>
    <row r="424" spans="1:65" s="15" customFormat="1" ht="11.25">
      <c r="B424" s="230"/>
      <c r="C424" s="231"/>
      <c r="D424" s="209" t="s">
        <v>339</v>
      </c>
      <c r="E424" s="232" t="s">
        <v>1</v>
      </c>
      <c r="F424" s="233" t="s">
        <v>712</v>
      </c>
      <c r="G424" s="231"/>
      <c r="H424" s="232" t="s">
        <v>1</v>
      </c>
      <c r="I424" s="234"/>
      <c r="J424" s="231"/>
      <c r="K424" s="231"/>
      <c r="L424" s="235"/>
      <c r="M424" s="236"/>
      <c r="N424" s="237"/>
      <c r="O424" s="237"/>
      <c r="P424" s="237"/>
      <c r="Q424" s="237"/>
      <c r="R424" s="237"/>
      <c r="S424" s="237"/>
      <c r="T424" s="238"/>
      <c r="AT424" s="239" t="s">
        <v>339</v>
      </c>
      <c r="AU424" s="239" t="s">
        <v>86</v>
      </c>
      <c r="AV424" s="15" t="s">
        <v>84</v>
      </c>
      <c r="AW424" s="15" t="s">
        <v>31</v>
      </c>
      <c r="AX424" s="15" t="s">
        <v>77</v>
      </c>
      <c r="AY424" s="239" t="s">
        <v>321</v>
      </c>
    </row>
    <row r="425" spans="1:65" s="13" customFormat="1" ht="11.25">
      <c r="B425" s="207"/>
      <c r="C425" s="208"/>
      <c r="D425" s="209" t="s">
        <v>339</v>
      </c>
      <c r="E425" s="210" t="s">
        <v>1</v>
      </c>
      <c r="F425" s="211" t="s">
        <v>713</v>
      </c>
      <c r="G425" s="208"/>
      <c r="H425" s="212">
        <v>17.629636224242802</v>
      </c>
      <c r="I425" s="213"/>
      <c r="J425" s="208"/>
      <c r="K425" s="208"/>
      <c r="L425" s="214"/>
      <c r="M425" s="215"/>
      <c r="N425" s="216"/>
      <c r="O425" s="216"/>
      <c r="P425" s="216"/>
      <c r="Q425" s="216"/>
      <c r="R425" s="216"/>
      <c r="S425" s="216"/>
      <c r="T425" s="217"/>
      <c r="AT425" s="218" t="s">
        <v>339</v>
      </c>
      <c r="AU425" s="218" t="s">
        <v>86</v>
      </c>
      <c r="AV425" s="13" t="s">
        <v>86</v>
      </c>
      <c r="AW425" s="13" t="s">
        <v>31</v>
      </c>
      <c r="AX425" s="13" t="s">
        <v>77</v>
      </c>
      <c r="AY425" s="218" t="s">
        <v>321</v>
      </c>
    </row>
    <row r="426" spans="1:65" s="13" customFormat="1" ht="11.25">
      <c r="B426" s="207"/>
      <c r="C426" s="208"/>
      <c r="D426" s="209" t="s">
        <v>339</v>
      </c>
      <c r="E426" s="210" t="s">
        <v>1</v>
      </c>
      <c r="F426" s="211" t="s">
        <v>714</v>
      </c>
      <c r="G426" s="208"/>
      <c r="H426" s="212">
        <v>-5.0946815364187303</v>
      </c>
      <c r="I426" s="213"/>
      <c r="J426" s="208"/>
      <c r="K426" s="208"/>
      <c r="L426" s="214"/>
      <c r="M426" s="215"/>
      <c r="N426" s="216"/>
      <c r="O426" s="216"/>
      <c r="P426" s="216"/>
      <c r="Q426" s="216"/>
      <c r="R426" s="216"/>
      <c r="S426" s="216"/>
      <c r="T426" s="217"/>
      <c r="AT426" s="218" t="s">
        <v>339</v>
      </c>
      <c r="AU426" s="218" t="s">
        <v>86</v>
      </c>
      <c r="AV426" s="13" t="s">
        <v>86</v>
      </c>
      <c r="AW426" s="13" t="s">
        <v>31</v>
      </c>
      <c r="AX426" s="13" t="s">
        <v>77</v>
      </c>
      <c r="AY426" s="218" t="s">
        <v>321</v>
      </c>
    </row>
    <row r="427" spans="1:65" s="13" customFormat="1" ht="11.25">
      <c r="B427" s="207"/>
      <c r="C427" s="208"/>
      <c r="D427" s="209" t="s">
        <v>339</v>
      </c>
      <c r="E427" s="210" t="s">
        <v>1</v>
      </c>
      <c r="F427" s="211" t="s">
        <v>715</v>
      </c>
      <c r="G427" s="208"/>
      <c r="H427" s="212">
        <v>0.52800000000000002</v>
      </c>
      <c r="I427" s="213"/>
      <c r="J427" s="208"/>
      <c r="K427" s="208"/>
      <c r="L427" s="214"/>
      <c r="M427" s="215"/>
      <c r="N427" s="216"/>
      <c r="O427" s="216"/>
      <c r="P427" s="216"/>
      <c r="Q427" s="216"/>
      <c r="R427" s="216"/>
      <c r="S427" s="216"/>
      <c r="T427" s="217"/>
      <c r="AT427" s="218" t="s">
        <v>339</v>
      </c>
      <c r="AU427" s="218" t="s">
        <v>86</v>
      </c>
      <c r="AV427" s="13" t="s">
        <v>86</v>
      </c>
      <c r="AW427" s="13" t="s">
        <v>31</v>
      </c>
      <c r="AX427" s="13" t="s">
        <v>77</v>
      </c>
      <c r="AY427" s="218" t="s">
        <v>321</v>
      </c>
    </row>
    <row r="428" spans="1:65" s="15" customFormat="1" ht="11.25">
      <c r="B428" s="230"/>
      <c r="C428" s="231"/>
      <c r="D428" s="209" t="s">
        <v>339</v>
      </c>
      <c r="E428" s="232" t="s">
        <v>1</v>
      </c>
      <c r="F428" s="233" t="s">
        <v>716</v>
      </c>
      <c r="G428" s="231"/>
      <c r="H428" s="232" t="s">
        <v>1</v>
      </c>
      <c r="I428" s="234"/>
      <c r="J428" s="231"/>
      <c r="K428" s="231"/>
      <c r="L428" s="235"/>
      <c r="M428" s="236"/>
      <c r="N428" s="237"/>
      <c r="O428" s="237"/>
      <c r="P428" s="237"/>
      <c r="Q428" s="237"/>
      <c r="R428" s="237"/>
      <c r="S428" s="237"/>
      <c r="T428" s="238"/>
      <c r="AT428" s="239" t="s">
        <v>339</v>
      </c>
      <c r="AU428" s="239" t="s">
        <v>86</v>
      </c>
      <c r="AV428" s="15" t="s">
        <v>84</v>
      </c>
      <c r="AW428" s="15" t="s">
        <v>31</v>
      </c>
      <c r="AX428" s="15" t="s">
        <v>77</v>
      </c>
      <c r="AY428" s="239" t="s">
        <v>321</v>
      </c>
    </row>
    <row r="429" spans="1:65" s="13" customFormat="1" ht="11.25">
      <c r="B429" s="207"/>
      <c r="C429" s="208"/>
      <c r="D429" s="209" t="s">
        <v>339</v>
      </c>
      <c r="E429" s="210" t="s">
        <v>1</v>
      </c>
      <c r="F429" s="211" t="s">
        <v>717</v>
      </c>
      <c r="G429" s="208"/>
      <c r="H429" s="212">
        <v>11.2783176263881</v>
      </c>
      <c r="I429" s="213"/>
      <c r="J429" s="208"/>
      <c r="K429" s="208"/>
      <c r="L429" s="214"/>
      <c r="M429" s="215"/>
      <c r="N429" s="216"/>
      <c r="O429" s="216"/>
      <c r="P429" s="216"/>
      <c r="Q429" s="216"/>
      <c r="R429" s="216"/>
      <c r="S429" s="216"/>
      <c r="T429" s="217"/>
      <c r="AT429" s="218" t="s">
        <v>339</v>
      </c>
      <c r="AU429" s="218" t="s">
        <v>86</v>
      </c>
      <c r="AV429" s="13" t="s">
        <v>86</v>
      </c>
      <c r="AW429" s="13" t="s">
        <v>31</v>
      </c>
      <c r="AX429" s="13" t="s">
        <v>77</v>
      </c>
      <c r="AY429" s="218" t="s">
        <v>321</v>
      </c>
    </row>
    <row r="430" spans="1:65" s="14" customFormat="1" ht="11.25">
      <c r="B430" s="219"/>
      <c r="C430" s="220"/>
      <c r="D430" s="209" t="s">
        <v>339</v>
      </c>
      <c r="E430" s="221" t="s">
        <v>185</v>
      </c>
      <c r="F430" s="222" t="s">
        <v>346</v>
      </c>
      <c r="G430" s="220"/>
      <c r="H430" s="223">
        <v>102.387858607349</v>
      </c>
      <c r="I430" s="224"/>
      <c r="J430" s="220"/>
      <c r="K430" s="220"/>
      <c r="L430" s="225"/>
      <c r="M430" s="226"/>
      <c r="N430" s="227"/>
      <c r="O430" s="227"/>
      <c r="P430" s="227"/>
      <c r="Q430" s="227"/>
      <c r="R430" s="227"/>
      <c r="S430" s="227"/>
      <c r="T430" s="228"/>
      <c r="AT430" s="229" t="s">
        <v>339</v>
      </c>
      <c r="AU430" s="229" t="s">
        <v>86</v>
      </c>
      <c r="AV430" s="14" t="s">
        <v>328</v>
      </c>
      <c r="AW430" s="14" t="s">
        <v>31</v>
      </c>
      <c r="AX430" s="14" t="s">
        <v>84</v>
      </c>
      <c r="AY430" s="229" t="s">
        <v>321</v>
      </c>
    </row>
    <row r="431" spans="1:65" s="2" customFormat="1" ht="44.25" customHeight="1">
      <c r="A431" s="35"/>
      <c r="B431" s="36"/>
      <c r="C431" s="194" t="s">
        <v>718</v>
      </c>
      <c r="D431" s="194" t="s">
        <v>323</v>
      </c>
      <c r="E431" s="195" t="s">
        <v>719</v>
      </c>
      <c r="F431" s="196" t="s">
        <v>720</v>
      </c>
      <c r="G431" s="197" t="s">
        <v>355</v>
      </c>
      <c r="H431" s="198">
        <v>144.97499999999999</v>
      </c>
      <c r="I431" s="199"/>
      <c r="J431" s="200">
        <f>ROUND(I431*H431,2)</f>
        <v>0</v>
      </c>
      <c r="K431" s="196" t="s">
        <v>327</v>
      </c>
      <c r="L431" s="40"/>
      <c r="M431" s="201" t="s">
        <v>1</v>
      </c>
      <c r="N431" s="202" t="s">
        <v>42</v>
      </c>
      <c r="O431" s="72"/>
      <c r="P431" s="203">
        <f>O431*H431</f>
        <v>0</v>
      </c>
      <c r="Q431" s="203">
        <v>2.5291299999999999</v>
      </c>
      <c r="R431" s="203">
        <f>Q431*H431</f>
        <v>366.66062174999996</v>
      </c>
      <c r="S431" s="203">
        <v>0</v>
      </c>
      <c r="T431" s="204">
        <f>S431*H431</f>
        <v>0</v>
      </c>
      <c r="U431" s="35"/>
      <c r="V431" s="35"/>
      <c r="W431" s="35"/>
      <c r="X431" s="35"/>
      <c r="Y431" s="35"/>
      <c r="Z431" s="35"/>
      <c r="AA431" s="35"/>
      <c r="AB431" s="35"/>
      <c r="AC431" s="35"/>
      <c r="AD431" s="35"/>
      <c r="AE431" s="35"/>
      <c r="AR431" s="205" t="s">
        <v>328</v>
      </c>
      <c r="AT431" s="205" t="s">
        <v>323</v>
      </c>
      <c r="AU431" s="205" t="s">
        <v>86</v>
      </c>
      <c r="AY431" s="18" t="s">
        <v>321</v>
      </c>
      <c r="BE431" s="206">
        <f>IF(N431="základní",J431,0)</f>
        <v>0</v>
      </c>
      <c r="BF431" s="206">
        <f>IF(N431="snížená",J431,0)</f>
        <v>0</v>
      </c>
      <c r="BG431" s="206">
        <f>IF(N431="zákl. přenesená",J431,0)</f>
        <v>0</v>
      </c>
      <c r="BH431" s="206">
        <f>IF(N431="sníž. přenesená",J431,0)</f>
        <v>0</v>
      </c>
      <c r="BI431" s="206">
        <f>IF(N431="nulová",J431,0)</f>
        <v>0</v>
      </c>
      <c r="BJ431" s="18" t="s">
        <v>84</v>
      </c>
      <c r="BK431" s="206">
        <f>ROUND(I431*H431,2)</f>
        <v>0</v>
      </c>
      <c r="BL431" s="18" t="s">
        <v>328</v>
      </c>
      <c r="BM431" s="205" t="s">
        <v>721</v>
      </c>
    </row>
    <row r="432" spans="1:65" s="15" customFormat="1" ht="11.25">
      <c r="B432" s="230"/>
      <c r="C432" s="231"/>
      <c r="D432" s="209" t="s">
        <v>339</v>
      </c>
      <c r="E432" s="232" t="s">
        <v>1</v>
      </c>
      <c r="F432" s="233" t="s">
        <v>722</v>
      </c>
      <c r="G432" s="231"/>
      <c r="H432" s="232" t="s">
        <v>1</v>
      </c>
      <c r="I432" s="234"/>
      <c r="J432" s="231"/>
      <c r="K432" s="231"/>
      <c r="L432" s="235"/>
      <c r="M432" s="236"/>
      <c r="N432" s="237"/>
      <c r="O432" s="237"/>
      <c r="P432" s="237"/>
      <c r="Q432" s="237"/>
      <c r="R432" s="237"/>
      <c r="S432" s="237"/>
      <c r="T432" s="238"/>
      <c r="AT432" s="239" t="s">
        <v>339</v>
      </c>
      <c r="AU432" s="239" t="s">
        <v>86</v>
      </c>
      <c r="AV432" s="15" t="s">
        <v>84</v>
      </c>
      <c r="AW432" s="15" t="s">
        <v>31</v>
      </c>
      <c r="AX432" s="15" t="s">
        <v>77</v>
      </c>
      <c r="AY432" s="239" t="s">
        <v>321</v>
      </c>
    </row>
    <row r="433" spans="1:65" s="13" customFormat="1" ht="11.25">
      <c r="B433" s="207"/>
      <c r="C433" s="208"/>
      <c r="D433" s="209" t="s">
        <v>339</v>
      </c>
      <c r="E433" s="210" t="s">
        <v>1</v>
      </c>
      <c r="F433" s="211" t="s">
        <v>723</v>
      </c>
      <c r="G433" s="208"/>
      <c r="H433" s="212">
        <v>138.795563435606</v>
      </c>
      <c r="I433" s="213"/>
      <c r="J433" s="208"/>
      <c r="K433" s="208"/>
      <c r="L433" s="214"/>
      <c r="M433" s="215"/>
      <c r="N433" s="216"/>
      <c r="O433" s="216"/>
      <c r="P433" s="216"/>
      <c r="Q433" s="216"/>
      <c r="R433" s="216"/>
      <c r="S433" s="216"/>
      <c r="T433" s="217"/>
      <c r="AT433" s="218" t="s">
        <v>339</v>
      </c>
      <c r="AU433" s="218" t="s">
        <v>86</v>
      </c>
      <c r="AV433" s="13" t="s">
        <v>86</v>
      </c>
      <c r="AW433" s="13" t="s">
        <v>31</v>
      </c>
      <c r="AX433" s="13" t="s">
        <v>77</v>
      </c>
      <c r="AY433" s="218" t="s">
        <v>321</v>
      </c>
    </row>
    <row r="434" spans="1:65" s="15" customFormat="1" ht="11.25">
      <c r="B434" s="230"/>
      <c r="C434" s="231"/>
      <c r="D434" s="209" t="s">
        <v>339</v>
      </c>
      <c r="E434" s="232" t="s">
        <v>1</v>
      </c>
      <c r="F434" s="233" t="s">
        <v>724</v>
      </c>
      <c r="G434" s="231"/>
      <c r="H434" s="232" t="s">
        <v>1</v>
      </c>
      <c r="I434" s="234"/>
      <c r="J434" s="231"/>
      <c r="K434" s="231"/>
      <c r="L434" s="235"/>
      <c r="M434" s="236"/>
      <c r="N434" s="237"/>
      <c r="O434" s="237"/>
      <c r="P434" s="237"/>
      <c r="Q434" s="237"/>
      <c r="R434" s="237"/>
      <c r="S434" s="237"/>
      <c r="T434" s="238"/>
      <c r="AT434" s="239" t="s">
        <v>339</v>
      </c>
      <c r="AU434" s="239" t="s">
        <v>86</v>
      </c>
      <c r="AV434" s="15" t="s">
        <v>84</v>
      </c>
      <c r="AW434" s="15" t="s">
        <v>31</v>
      </c>
      <c r="AX434" s="15" t="s">
        <v>77</v>
      </c>
      <c r="AY434" s="239" t="s">
        <v>321</v>
      </c>
    </row>
    <row r="435" spans="1:65" s="13" customFormat="1" ht="11.25">
      <c r="B435" s="207"/>
      <c r="C435" s="208"/>
      <c r="D435" s="209" t="s">
        <v>339</v>
      </c>
      <c r="E435" s="210" t="s">
        <v>1</v>
      </c>
      <c r="F435" s="211" t="s">
        <v>725</v>
      </c>
      <c r="G435" s="208"/>
      <c r="H435" s="212">
        <v>3.8149999999999999</v>
      </c>
      <c r="I435" s="213"/>
      <c r="J435" s="208"/>
      <c r="K435" s="208"/>
      <c r="L435" s="214"/>
      <c r="M435" s="215"/>
      <c r="N435" s="216"/>
      <c r="O435" s="216"/>
      <c r="P435" s="216"/>
      <c r="Q435" s="216"/>
      <c r="R435" s="216"/>
      <c r="S435" s="216"/>
      <c r="T435" s="217"/>
      <c r="AT435" s="218" t="s">
        <v>339</v>
      </c>
      <c r="AU435" s="218" t="s">
        <v>86</v>
      </c>
      <c r="AV435" s="13" t="s">
        <v>86</v>
      </c>
      <c r="AW435" s="13" t="s">
        <v>31</v>
      </c>
      <c r="AX435" s="13" t="s">
        <v>77</v>
      </c>
      <c r="AY435" s="218" t="s">
        <v>321</v>
      </c>
    </row>
    <row r="436" spans="1:65" s="13" customFormat="1" ht="11.25">
      <c r="B436" s="207"/>
      <c r="C436" s="208"/>
      <c r="D436" s="209" t="s">
        <v>339</v>
      </c>
      <c r="E436" s="210" t="s">
        <v>1</v>
      </c>
      <c r="F436" s="211" t="s">
        <v>726</v>
      </c>
      <c r="G436" s="208"/>
      <c r="H436" s="212">
        <v>2.3640484718264698</v>
      </c>
      <c r="I436" s="213"/>
      <c r="J436" s="208"/>
      <c r="K436" s="208"/>
      <c r="L436" s="214"/>
      <c r="M436" s="215"/>
      <c r="N436" s="216"/>
      <c r="O436" s="216"/>
      <c r="P436" s="216"/>
      <c r="Q436" s="216"/>
      <c r="R436" s="216"/>
      <c r="S436" s="216"/>
      <c r="T436" s="217"/>
      <c r="AT436" s="218" t="s">
        <v>339</v>
      </c>
      <c r="AU436" s="218" t="s">
        <v>86</v>
      </c>
      <c r="AV436" s="13" t="s">
        <v>86</v>
      </c>
      <c r="AW436" s="13" t="s">
        <v>31</v>
      </c>
      <c r="AX436" s="13" t="s">
        <v>77</v>
      </c>
      <c r="AY436" s="218" t="s">
        <v>321</v>
      </c>
    </row>
    <row r="437" spans="1:65" s="16" customFormat="1" ht="11.25">
      <c r="B437" s="240"/>
      <c r="C437" s="241"/>
      <c r="D437" s="209" t="s">
        <v>339</v>
      </c>
      <c r="E437" s="242" t="s">
        <v>274</v>
      </c>
      <c r="F437" s="243" t="s">
        <v>391</v>
      </c>
      <c r="G437" s="241"/>
      <c r="H437" s="244">
        <v>144.974611907433</v>
      </c>
      <c r="I437" s="245"/>
      <c r="J437" s="241"/>
      <c r="K437" s="241"/>
      <c r="L437" s="246"/>
      <c r="M437" s="247"/>
      <c r="N437" s="248"/>
      <c r="O437" s="248"/>
      <c r="P437" s="248"/>
      <c r="Q437" s="248"/>
      <c r="R437" s="248"/>
      <c r="S437" s="248"/>
      <c r="T437" s="249"/>
      <c r="AT437" s="250" t="s">
        <v>339</v>
      </c>
      <c r="AU437" s="250" t="s">
        <v>86</v>
      </c>
      <c r="AV437" s="16" t="s">
        <v>334</v>
      </c>
      <c r="AW437" s="16" t="s">
        <v>31</v>
      </c>
      <c r="AX437" s="16" t="s">
        <v>77</v>
      </c>
      <c r="AY437" s="250" t="s">
        <v>321</v>
      </c>
    </row>
    <row r="438" spans="1:65" s="14" customFormat="1" ht="11.25">
      <c r="B438" s="219"/>
      <c r="C438" s="220"/>
      <c r="D438" s="209" t="s">
        <v>339</v>
      </c>
      <c r="E438" s="221" t="s">
        <v>187</v>
      </c>
      <c r="F438" s="222" t="s">
        <v>346</v>
      </c>
      <c r="G438" s="220"/>
      <c r="H438" s="223">
        <v>144.974611907433</v>
      </c>
      <c r="I438" s="224"/>
      <c r="J438" s="220"/>
      <c r="K438" s="220"/>
      <c r="L438" s="225"/>
      <c r="M438" s="226"/>
      <c r="N438" s="227"/>
      <c r="O438" s="227"/>
      <c r="P438" s="227"/>
      <c r="Q438" s="227"/>
      <c r="R438" s="227"/>
      <c r="S438" s="227"/>
      <c r="T438" s="228"/>
      <c r="AT438" s="229" t="s">
        <v>339</v>
      </c>
      <c r="AU438" s="229" t="s">
        <v>86</v>
      </c>
      <c r="AV438" s="14" t="s">
        <v>328</v>
      </c>
      <c r="AW438" s="14" t="s">
        <v>31</v>
      </c>
      <c r="AX438" s="14" t="s">
        <v>84</v>
      </c>
      <c r="AY438" s="229" t="s">
        <v>321</v>
      </c>
    </row>
    <row r="439" spans="1:65" s="2" customFormat="1" ht="49.15" customHeight="1">
      <c r="A439" s="35"/>
      <c r="B439" s="36"/>
      <c r="C439" s="194" t="s">
        <v>727</v>
      </c>
      <c r="D439" s="194" t="s">
        <v>323</v>
      </c>
      <c r="E439" s="195" t="s">
        <v>728</v>
      </c>
      <c r="F439" s="196" t="s">
        <v>729</v>
      </c>
      <c r="G439" s="197" t="s">
        <v>355</v>
      </c>
      <c r="H439" s="198">
        <v>295.61700000000002</v>
      </c>
      <c r="I439" s="199"/>
      <c r="J439" s="200">
        <f>ROUND(I439*H439,2)</f>
        <v>0</v>
      </c>
      <c r="K439" s="196" t="s">
        <v>327</v>
      </c>
      <c r="L439" s="40"/>
      <c r="M439" s="201" t="s">
        <v>1</v>
      </c>
      <c r="N439" s="202" t="s">
        <v>42</v>
      </c>
      <c r="O439" s="72"/>
      <c r="P439" s="203">
        <f>O439*H439</f>
        <v>0</v>
      </c>
      <c r="Q439" s="203">
        <v>2.5291299999999999</v>
      </c>
      <c r="R439" s="203">
        <f>Q439*H439</f>
        <v>747.65382321000004</v>
      </c>
      <c r="S439" s="203">
        <v>0</v>
      </c>
      <c r="T439" s="204">
        <f>S439*H439</f>
        <v>0</v>
      </c>
      <c r="U439" s="35"/>
      <c r="V439" s="35"/>
      <c r="W439" s="35"/>
      <c r="X439" s="35"/>
      <c r="Y439" s="35"/>
      <c r="Z439" s="35"/>
      <c r="AA439" s="35"/>
      <c r="AB439" s="35"/>
      <c r="AC439" s="35"/>
      <c r="AD439" s="35"/>
      <c r="AE439" s="35"/>
      <c r="AR439" s="205" t="s">
        <v>328</v>
      </c>
      <c r="AT439" s="205" t="s">
        <v>323</v>
      </c>
      <c r="AU439" s="205" t="s">
        <v>86</v>
      </c>
      <c r="AY439" s="18" t="s">
        <v>321</v>
      </c>
      <c r="BE439" s="206">
        <f>IF(N439="základní",J439,0)</f>
        <v>0</v>
      </c>
      <c r="BF439" s="206">
        <f>IF(N439="snížená",J439,0)</f>
        <v>0</v>
      </c>
      <c r="BG439" s="206">
        <f>IF(N439="zákl. přenesená",J439,0)</f>
        <v>0</v>
      </c>
      <c r="BH439" s="206">
        <f>IF(N439="sníž. přenesená",J439,0)</f>
        <v>0</v>
      </c>
      <c r="BI439" s="206">
        <f>IF(N439="nulová",J439,0)</f>
        <v>0</v>
      </c>
      <c r="BJ439" s="18" t="s">
        <v>84</v>
      </c>
      <c r="BK439" s="206">
        <f>ROUND(I439*H439,2)</f>
        <v>0</v>
      </c>
      <c r="BL439" s="18" t="s">
        <v>328</v>
      </c>
      <c r="BM439" s="205" t="s">
        <v>730</v>
      </c>
    </row>
    <row r="440" spans="1:65" s="15" customFormat="1" ht="11.25">
      <c r="B440" s="230"/>
      <c r="C440" s="231"/>
      <c r="D440" s="209" t="s">
        <v>339</v>
      </c>
      <c r="E440" s="232" t="s">
        <v>1</v>
      </c>
      <c r="F440" s="233" t="s">
        <v>731</v>
      </c>
      <c r="G440" s="231"/>
      <c r="H440" s="232" t="s">
        <v>1</v>
      </c>
      <c r="I440" s="234"/>
      <c r="J440" s="231"/>
      <c r="K440" s="231"/>
      <c r="L440" s="235"/>
      <c r="M440" s="236"/>
      <c r="N440" s="237"/>
      <c r="O440" s="237"/>
      <c r="P440" s="237"/>
      <c r="Q440" s="237"/>
      <c r="R440" s="237"/>
      <c r="S440" s="237"/>
      <c r="T440" s="238"/>
      <c r="AT440" s="239" t="s">
        <v>339</v>
      </c>
      <c r="AU440" s="239" t="s">
        <v>86</v>
      </c>
      <c r="AV440" s="15" t="s">
        <v>84</v>
      </c>
      <c r="AW440" s="15" t="s">
        <v>31</v>
      </c>
      <c r="AX440" s="15" t="s">
        <v>77</v>
      </c>
      <c r="AY440" s="239" t="s">
        <v>321</v>
      </c>
    </row>
    <row r="441" spans="1:65" s="13" customFormat="1" ht="11.25">
      <c r="B441" s="207"/>
      <c r="C441" s="208"/>
      <c r="D441" s="209" t="s">
        <v>339</v>
      </c>
      <c r="E441" s="210" t="s">
        <v>1</v>
      </c>
      <c r="F441" s="211" t="s">
        <v>732</v>
      </c>
      <c r="G441" s="208"/>
      <c r="H441" s="212">
        <v>188.201034904126</v>
      </c>
      <c r="I441" s="213"/>
      <c r="J441" s="208"/>
      <c r="K441" s="208"/>
      <c r="L441" s="214"/>
      <c r="M441" s="215"/>
      <c r="N441" s="216"/>
      <c r="O441" s="216"/>
      <c r="P441" s="216"/>
      <c r="Q441" s="216"/>
      <c r="R441" s="216"/>
      <c r="S441" s="216"/>
      <c r="T441" s="217"/>
      <c r="AT441" s="218" t="s">
        <v>339</v>
      </c>
      <c r="AU441" s="218" t="s">
        <v>86</v>
      </c>
      <c r="AV441" s="13" t="s">
        <v>86</v>
      </c>
      <c r="AW441" s="13" t="s">
        <v>31</v>
      </c>
      <c r="AX441" s="13" t="s">
        <v>77</v>
      </c>
      <c r="AY441" s="218" t="s">
        <v>321</v>
      </c>
    </row>
    <row r="442" spans="1:65" s="13" customFormat="1" ht="11.25">
      <c r="B442" s="207"/>
      <c r="C442" s="208"/>
      <c r="D442" s="209" t="s">
        <v>339</v>
      </c>
      <c r="E442" s="210" t="s">
        <v>1</v>
      </c>
      <c r="F442" s="211" t="s">
        <v>733</v>
      </c>
      <c r="G442" s="208"/>
      <c r="H442" s="212">
        <v>3.2266839150687701</v>
      </c>
      <c r="I442" s="213"/>
      <c r="J442" s="208"/>
      <c r="K442" s="208"/>
      <c r="L442" s="214"/>
      <c r="M442" s="215"/>
      <c r="N442" s="216"/>
      <c r="O442" s="216"/>
      <c r="P442" s="216"/>
      <c r="Q442" s="216"/>
      <c r="R442" s="216"/>
      <c r="S442" s="216"/>
      <c r="T442" s="217"/>
      <c r="AT442" s="218" t="s">
        <v>339</v>
      </c>
      <c r="AU442" s="218" t="s">
        <v>86</v>
      </c>
      <c r="AV442" s="13" t="s">
        <v>86</v>
      </c>
      <c r="AW442" s="13" t="s">
        <v>31</v>
      </c>
      <c r="AX442" s="13" t="s">
        <v>77</v>
      </c>
      <c r="AY442" s="218" t="s">
        <v>321</v>
      </c>
    </row>
    <row r="443" spans="1:65" s="13" customFormat="1" ht="11.25">
      <c r="B443" s="207"/>
      <c r="C443" s="208"/>
      <c r="D443" s="209" t="s">
        <v>339</v>
      </c>
      <c r="E443" s="210" t="s">
        <v>1</v>
      </c>
      <c r="F443" s="211" t="s">
        <v>734</v>
      </c>
      <c r="G443" s="208"/>
      <c r="H443" s="212">
        <v>-7.9830465706856701</v>
      </c>
      <c r="I443" s="213"/>
      <c r="J443" s="208"/>
      <c r="K443" s="208"/>
      <c r="L443" s="214"/>
      <c r="M443" s="215"/>
      <c r="N443" s="216"/>
      <c r="O443" s="216"/>
      <c r="P443" s="216"/>
      <c r="Q443" s="216"/>
      <c r="R443" s="216"/>
      <c r="S443" s="216"/>
      <c r="T443" s="217"/>
      <c r="AT443" s="218" t="s">
        <v>339</v>
      </c>
      <c r="AU443" s="218" t="s">
        <v>86</v>
      </c>
      <c r="AV443" s="13" t="s">
        <v>86</v>
      </c>
      <c r="AW443" s="13" t="s">
        <v>31</v>
      </c>
      <c r="AX443" s="13" t="s">
        <v>77</v>
      </c>
      <c r="AY443" s="218" t="s">
        <v>321</v>
      </c>
    </row>
    <row r="444" spans="1:65" s="15" customFormat="1" ht="11.25">
      <c r="B444" s="230"/>
      <c r="C444" s="231"/>
      <c r="D444" s="209" t="s">
        <v>339</v>
      </c>
      <c r="E444" s="232" t="s">
        <v>1</v>
      </c>
      <c r="F444" s="233" t="s">
        <v>735</v>
      </c>
      <c r="G444" s="231"/>
      <c r="H444" s="232" t="s">
        <v>1</v>
      </c>
      <c r="I444" s="234"/>
      <c r="J444" s="231"/>
      <c r="K444" s="231"/>
      <c r="L444" s="235"/>
      <c r="M444" s="236"/>
      <c r="N444" s="237"/>
      <c r="O444" s="237"/>
      <c r="P444" s="237"/>
      <c r="Q444" s="237"/>
      <c r="R444" s="237"/>
      <c r="S444" s="237"/>
      <c r="T444" s="238"/>
      <c r="AT444" s="239" t="s">
        <v>339</v>
      </c>
      <c r="AU444" s="239" t="s">
        <v>86</v>
      </c>
      <c r="AV444" s="15" t="s">
        <v>84</v>
      </c>
      <c r="AW444" s="15" t="s">
        <v>31</v>
      </c>
      <c r="AX444" s="15" t="s">
        <v>77</v>
      </c>
      <c r="AY444" s="239" t="s">
        <v>321</v>
      </c>
    </row>
    <row r="445" spans="1:65" s="13" customFormat="1" ht="11.25">
      <c r="B445" s="207"/>
      <c r="C445" s="208"/>
      <c r="D445" s="209" t="s">
        <v>339</v>
      </c>
      <c r="E445" s="210" t="s">
        <v>1</v>
      </c>
      <c r="F445" s="211" t="s">
        <v>736</v>
      </c>
      <c r="G445" s="208"/>
      <c r="H445" s="212">
        <v>83.880523850852995</v>
      </c>
      <c r="I445" s="213"/>
      <c r="J445" s="208"/>
      <c r="K445" s="208"/>
      <c r="L445" s="214"/>
      <c r="M445" s="215"/>
      <c r="N445" s="216"/>
      <c r="O445" s="216"/>
      <c r="P445" s="216"/>
      <c r="Q445" s="216"/>
      <c r="R445" s="216"/>
      <c r="S445" s="216"/>
      <c r="T445" s="217"/>
      <c r="AT445" s="218" t="s">
        <v>339</v>
      </c>
      <c r="AU445" s="218" t="s">
        <v>86</v>
      </c>
      <c r="AV445" s="13" t="s">
        <v>86</v>
      </c>
      <c r="AW445" s="13" t="s">
        <v>31</v>
      </c>
      <c r="AX445" s="13" t="s">
        <v>77</v>
      </c>
      <c r="AY445" s="218" t="s">
        <v>321</v>
      </c>
    </row>
    <row r="446" spans="1:65" s="13" customFormat="1" ht="11.25">
      <c r="B446" s="207"/>
      <c r="C446" s="208"/>
      <c r="D446" s="209" t="s">
        <v>339</v>
      </c>
      <c r="E446" s="210" t="s">
        <v>1</v>
      </c>
      <c r="F446" s="211" t="s">
        <v>737</v>
      </c>
      <c r="G446" s="208"/>
      <c r="H446" s="212">
        <v>24</v>
      </c>
      <c r="I446" s="213"/>
      <c r="J446" s="208"/>
      <c r="K446" s="208"/>
      <c r="L446" s="214"/>
      <c r="M446" s="215"/>
      <c r="N446" s="216"/>
      <c r="O446" s="216"/>
      <c r="P446" s="216"/>
      <c r="Q446" s="216"/>
      <c r="R446" s="216"/>
      <c r="S446" s="216"/>
      <c r="T446" s="217"/>
      <c r="AT446" s="218" t="s">
        <v>339</v>
      </c>
      <c r="AU446" s="218" t="s">
        <v>86</v>
      </c>
      <c r="AV446" s="13" t="s">
        <v>86</v>
      </c>
      <c r="AW446" s="13" t="s">
        <v>31</v>
      </c>
      <c r="AX446" s="13" t="s">
        <v>77</v>
      </c>
      <c r="AY446" s="218" t="s">
        <v>321</v>
      </c>
    </row>
    <row r="447" spans="1:65" s="13" customFormat="1" ht="11.25">
      <c r="B447" s="207"/>
      <c r="C447" s="208"/>
      <c r="D447" s="209" t="s">
        <v>339</v>
      </c>
      <c r="E447" s="210" t="s">
        <v>1</v>
      </c>
      <c r="F447" s="211" t="s">
        <v>738</v>
      </c>
      <c r="G447" s="208"/>
      <c r="H447" s="212">
        <v>6.72</v>
      </c>
      <c r="I447" s="213"/>
      <c r="J447" s="208"/>
      <c r="K447" s="208"/>
      <c r="L447" s="214"/>
      <c r="M447" s="215"/>
      <c r="N447" s="216"/>
      <c r="O447" s="216"/>
      <c r="P447" s="216"/>
      <c r="Q447" s="216"/>
      <c r="R447" s="216"/>
      <c r="S447" s="216"/>
      <c r="T447" s="217"/>
      <c r="AT447" s="218" t="s">
        <v>339</v>
      </c>
      <c r="AU447" s="218" t="s">
        <v>86</v>
      </c>
      <c r="AV447" s="13" t="s">
        <v>86</v>
      </c>
      <c r="AW447" s="13" t="s">
        <v>31</v>
      </c>
      <c r="AX447" s="13" t="s">
        <v>77</v>
      </c>
      <c r="AY447" s="218" t="s">
        <v>321</v>
      </c>
    </row>
    <row r="448" spans="1:65" s="13" customFormat="1" ht="11.25">
      <c r="B448" s="207"/>
      <c r="C448" s="208"/>
      <c r="D448" s="209" t="s">
        <v>339</v>
      </c>
      <c r="E448" s="210" t="s">
        <v>1</v>
      </c>
      <c r="F448" s="211" t="s">
        <v>739</v>
      </c>
      <c r="G448" s="208"/>
      <c r="H448" s="212">
        <v>-0.92400000000000004</v>
      </c>
      <c r="I448" s="213"/>
      <c r="J448" s="208"/>
      <c r="K448" s="208"/>
      <c r="L448" s="214"/>
      <c r="M448" s="215"/>
      <c r="N448" s="216"/>
      <c r="O448" s="216"/>
      <c r="P448" s="216"/>
      <c r="Q448" s="216"/>
      <c r="R448" s="216"/>
      <c r="S448" s="216"/>
      <c r="T448" s="217"/>
      <c r="AT448" s="218" t="s">
        <v>339</v>
      </c>
      <c r="AU448" s="218" t="s">
        <v>86</v>
      </c>
      <c r="AV448" s="13" t="s">
        <v>86</v>
      </c>
      <c r="AW448" s="13" t="s">
        <v>31</v>
      </c>
      <c r="AX448" s="13" t="s">
        <v>77</v>
      </c>
      <c r="AY448" s="218" t="s">
        <v>321</v>
      </c>
    </row>
    <row r="449" spans="1:65" s="13" customFormat="1" ht="11.25">
      <c r="B449" s="207"/>
      <c r="C449" s="208"/>
      <c r="D449" s="209" t="s">
        <v>339</v>
      </c>
      <c r="E449" s="210" t="s">
        <v>1</v>
      </c>
      <c r="F449" s="211" t="s">
        <v>740</v>
      </c>
      <c r="G449" s="208"/>
      <c r="H449" s="212">
        <v>-1.504</v>
      </c>
      <c r="I449" s="213"/>
      <c r="J449" s="208"/>
      <c r="K449" s="208"/>
      <c r="L449" s="214"/>
      <c r="M449" s="215"/>
      <c r="N449" s="216"/>
      <c r="O449" s="216"/>
      <c r="P449" s="216"/>
      <c r="Q449" s="216"/>
      <c r="R449" s="216"/>
      <c r="S449" s="216"/>
      <c r="T449" s="217"/>
      <c r="AT449" s="218" t="s">
        <v>339</v>
      </c>
      <c r="AU449" s="218" t="s">
        <v>86</v>
      </c>
      <c r="AV449" s="13" t="s">
        <v>86</v>
      </c>
      <c r="AW449" s="13" t="s">
        <v>31</v>
      </c>
      <c r="AX449" s="13" t="s">
        <v>77</v>
      </c>
      <c r="AY449" s="218" t="s">
        <v>321</v>
      </c>
    </row>
    <row r="450" spans="1:65" s="14" customFormat="1" ht="11.25">
      <c r="B450" s="219"/>
      <c r="C450" s="220"/>
      <c r="D450" s="209" t="s">
        <v>339</v>
      </c>
      <c r="E450" s="221" t="s">
        <v>190</v>
      </c>
      <c r="F450" s="222" t="s">
        <v>346</v>
      </c>
      <c r="G450" s="220"/>
      <c r="H450" s="223">
        <v>295.61719609936199</v>
      </c>
      <c r="I450" s="224"/>
      <c r="J450" s="220"/>
      <c r="K450" s="220"/>
      <c r="L450" s="225"/>
      <c r="M450" s="226"/>
      <c r="N450" s="227"/>
      <c r="O450" s="227"/>
      <c r="P450" s="227"/>
      <c r="Q450" s="227"/>
      <c r="R450" s="227"/>
      <c r="S450" s="227"/>
      <c r="T450" s="228"/>
      <c r="AT450" s="229" t="s">
        <v>339</v>
      </c>
      <c r="AU450" s="229" t="s">
        <v>86</v>
      </c>
      <c r="AV450" s="14" t="s">
        <v>328</v>
      </c>
      <c r="AW450" s="14" t="s">
        <v>31</v>
      </c>
      <c r="AX450" s="14" t="s">
        <v>84</v>
      </c>
      <c r="AY450" s="229" t="s">
        <v>321</v>
      </c>
    </row>
    <row r="451" spans="1:65" s="2" customFormat="1" ht="37.9" customHeight="1">
      <c r="A451" s="35"/>
      <c r="B451" s="36"/>
      <c r="C451" s="194" t="s">
        <v>741</v>
      </c>
      <c r="D451" s="194" t="s">
        <v>323</v>
      </c>
      <c r="E451" s="195" t="s">
        <v>742</v>
      </c>
      <c r="F451" s="196" t="s">
        <v>743</v>
      </c>
      <c r="G451" s="197" t="s">
        <v>337</v>
      </c>
      <c r="H451" s="198">
        <v>425.005</v>
      </c>
      <c r="I451" s="199"/>
      <c r="J451" s="200">
        <f>ROUND(I451*H451,2)</f>
        <v>0</v>
      </c>
      <c r="K451" s="196" t="s">
        <v>327</v>
      </c>
      <c r="L451" s="40"/>
      <c r="M451" s="201" t="s">
        <v>1</v>
      </c>
      <c r="N451" s="202" t="s">
        <v>42</v>
      </c>
      <c r="O451" s="72"/>
      <c r="P451" s="203">
        <f>O451*H451</f>
        <v>0</v>
      </c>
      <c r="Q451" s="203">
        <v>2.47E-3</v>
      </c>
      <c r="R451" s="203">
        <f>Q451*H451</f>
        <v>1.04976235</v>
      </c>
      <c r="S451" s="203">
        <v>0</v>
      </c>
      <c r="T451" s="204">
        <f>S451*H451</f>
        <v>0</v>
      </c>
      <c r="U451" s="35"/>
      <c r="V451" s="35"/>
      <c r="W451" s="35"/>
      <c r="X451" s="35"/>
      <c r="Y451" s="35"/>
      <c r="Z451" s="35"/>
      <c r="AA451" s="35"/>
      <c r="AB451" s="35"/>
      <c r="AC451" s="35"/>
      <c r="AD451" s="35"/>
      <c r="AE451" s="35"/>
      <c r="AR451" s="205" t="s">
        <v>328</v>
      </c>
      <c r="AT451" s="205" t="s">
        <v>323</v>
      </c>
      <c r="AU451" s="205" t="s">
        <v>86</v>
      </c>
      <c r="AY451" s="18" t="s">
        <v>321</v>
      </c>
      <c r="BE451" s="206">
        <f>IF(N451="základní",J451,0)</f>
        <v>0</v>
      </c>
      <c r="BF451" s="206">
        <f>IF(N451="snížená",J451,0)</f>
        <v>0</v>
      </c>
      <c r="BG451" s="206">
        <f>IF(N451="zákl. přenesená",J451,0)</f>
        <v>0</v>
      </c>
      <c r="BH451" s="206">
        <f>IF(N451="sníž. přenesená",J451,0)</f>
        <v>0</v>
      </c>
      <c r="BI451" s="206">
        <f>IF(N451="nulová",J451,0)</f>
        <v>0</v>
      </c>
      <c r="BJ451" s="18" t="s">
        <v>84</v>
      </c>
      <c r="BK451" s="206">
        <f>ROUND(I451*H451,2)</f>
        <v>0</v>
      </c>
      <c r="BL451" s="18" t="s">
        <v>328</v>
      </c>
      <c r="BM451" s="205" t="s">
        <v>744</v>
      </c>
    </row>
    <row r="452" spans="1:65" s="15" customFormat="1" ht="11.25">
      <c r="B452" s="230"/>
      <c r="C452" s="231"/>
      <c r="D452" s="209" t="s">
        <v>339</v>
      </c>
      <c r="E452" s="232" t="s">
        <v>1</v>
      </c>
      <c r="F452" s="233" t="s">
        <v>745</v>
      </c>
      <c r="G452" s="231"/>
      <c r="H452" s="232" t="s">
        <v>1</v>
      </c>
      <c r="I452" s="234"/>
      <c r="J452" s="231"/>
      <c r="K452" s="231"/>
      <c r="L452" s="235"/>
      <c r="M452" s="236"/>
      <c r="N452" s="237"/>
      <c r="O452" s="237"/>
      <c r="P452" s="237"/>
      <c r="Q452" s="237"/>
      <c r="R452" s="237"/>
      <c r="S452" s="237"/>
      <c r="T452" s="238"/>
      <c r="AT452" s="239" t="s">
        <v>339</v>
      </c>
      <c r="AU452" s="239" t="s">
        <v>86</v>
      </c>
      <c r="AV452" s="15" t="s">
        <v>84</v>
      </c>
      <c r="AW452" s="15" t="s">
        <v>31</v>
      </c>
      <c r="AX452" s="15" t="s">
        <v>77</v>
      </c>
      <c r="AY452" s="239" t="s">
        <v>321</v>
      </c>
    </row>
    <row r="453" spans="1:65" s="13" customFormat="1" ht="11.25">
      <c r="B453" s="207"/>
      <c r="C453" s="208"/>
      <c r="D453" s="209" t="s">
        <v>339</v>
      </c>
      <c r="E453" s="210" t="s">
        <v>1</v>
      </c>
      <c r="F453" s="211" t="s">
        <v>746</v>
      </c>
      <c r="G453" s="208"/>
      <c r="H453" s="212">
        <v>235.06181632323799</v>
      </c>
      <c r="I453" s="213"/>
      <c r="J453" s="208"/>
      <c r="K453" s="208"/>
      <c r="L453" s="214"/>
      <c r="M453" s="215"/>
      <c r="N453" s="216"/>
      <c r="O453" s="216"/>
      <c r="P453" s="216"/>
      <c r="Q453" s="216"/>
      <c r="R453" s="216"/>
      <c r="S453" s="216"/>
      <c r="T453" s="217"/>
      <c r="AT453" s="218" t="s">
        <v>339</v>
      </c>
      <c r="AU453" s="218" t="s">
        <v>86</v>
      </c>
      <c r="AV453" s="13" t="s">
        <v>86</v>
      </c>
      <c r="AW453" s="13" t="s">
        <v>31</v>
      </c>
      <c r="AX453" s="13" t="s">
        <v>77</v>
      </c>
      <c r="AY453" s="218" t="s">
        <v>321</v>
      </c>
    </row>
    <row r="454" spans="1:65" s="13" customFormat="1" ht="11.25">
      <c r="B454" s="207"/>
      <c r="C454" s="208"/>
      <c r="D454" s="209" t="s">
        <v>339</v>
      </c>
      <c r="E454" s="210" t="s">
        <v>1</v>
      </c>
      <c r="F454" s="211" t="s">
        <v>747</v>
      </c>
      <c r="G454" s="208"/>
      <c r="H454" s="212">
        <v>-12.582078577628</v>
      </c>
      <c r="I454" s="213"/>
      <c r="J454" s="208"/>
      <c r="K454" s="208"/>
      <c r="L454" s="214"/>
      <c r="M454" s="215"/>
      <c r="N454" s="216"/>
      <c r="O454" s="216"/>
      <c r="P454" s="216"/>
      <c r="Q454" s="216"/>
      <c r="R454" s="216"/>
      <c r="S454" s="216"/>
      <c r="T454" s="217"/>
      <c r="AT454" s="218" t="s">
        <v>339</v>
      </c>
      <c r="AU454" s="218" t="s">
        <v>86</v>
      </c>
      <c r="AV454" s="13" t="s">
        <v>86</v>
      </c>
      <c r="AW454" s="13" t="s">
        <v>31</v>
      </c>
      <c r="AX454" s="13" t="s">
        <v>77</v>
      </c>
      <c r="AY454" s="218" t="s">
        <v>321</v>
      </c>
    </row>
    <row r="455" spans="1:65" s="15" customFormat="1" ht="11.25">
      <c r="B455" s="230"/>
      <c r="C455" s="231"/>
      <c r="D455" s="209" t="s">
        <v>339</v>
      </c>
      <c r="E455" s="232" t="s">
        <v>1</v>
      </c>
      <c r="F455" s="233" t="s">
        <v>712</v>
      </c>
      <c r="G455" s="231"/>
      <c r="H455" s="232" t="s">
        <v>1</v>
      </c>
      <c r="I455" s="234"/>
      <c r="J455" s="231"/>
      <c r="K455" s="231"/>
      <c r="L455" s="235"/>
      <c r="M455" s="236"/>
      <c r="N455" s="237"/>
      <c r="O455" s="237"/>
      <c r="P455" s="237"/>
      <c r="Q455" s="237"/>
      <c r="R455" s="237"/>
      <c r="S455" s="237"/>
      <c r="T455" s="238"/>
      <c r="AT455" s="239" t="s">
        <v>339</v>
      </c>
      <c r="AU455" s="239" t="s">
        <v>86</v>
      </c>
      <c r="AV455" s="15" t="s">
        <v>84</v>
      </c>
      <c r="AW455" s="15" t="s">
        <v>31</v>
      </c>
      <c r="AX455" s="15" t="s">
        <v>77</v>
      </c>
      <c r="AY455" s="239" t="s">
        <v>321</v>
      </c>
    </row>
    <row r="456" spans="1:65" s="13" customFormat="1" ht="11.25">
      <c r="B456" s="207"/>
      <c r="C456" s="208"/>
      <c r="D456" s="209" t="s">
        <v>339</v>
      </c>
      <c r="E456" s="210" t="s">
        <v>1</v>
      </c>
      <c r="F456" s="211" t="s">
        <v>748</v>
      </c>
      <c r="G456" s="208"/>
      <c r="H456" s="212">
        <v>58.765454080809398</v>
      </c>
      <c r="I456" s="213"/>
      <c r="J456" s="208"/>
      <c r="K456" s="208"/>
      <c r="L456" s="214"/>
      <c r="M456" s="215"/>
      <c r="N456" s="216"/>
      <c r="O456" s="216"/>
      <c r="P456" s="216"/>
      <c r="Q456" s="216"/>
      <c r="R456" s="216"/>
      <c r="S456" s="216"/>
      <c r="T456" s="217"/>
      <c r="AT456" s="218" t="s">
        <v>339</v>
      </c>
      <c r="AU456" s="218" t="s">
        <v>86</v>
      </c>
      <c r="AV456" s="13" t="s">
        <v>86</v>
      </c>
      <c r="AW456" s="13" t="s">
        <v>31</v>
      </c>
      <c r="AX456" s="13" t="s">
        <v>77</v>
      </c>
      <c r="AY456" s="218" t="s">
        <v>321</v>
      </c>
    </row>
    <row r="457" spans="1:65" s="13" customFormat="1" ht="11.25">
      <c r="B457" s="207"/>
      <c r="C457" s="208"/>
      <c r="D457" s="209" t="s">
        <v>339</v>
      </c>
      <c r="E457" s="210" t="s">
        <v>1</v>
      </c>
      <c r="F457" s="211" t="s">
        <v>749</v>
      </c>
      <c r="G457" s="208"/>
      <c r="H457" s="212">
        <v>-16.982271788062398</v>
      </c>
      <c r="I457" s="213"/>
      <c r="J457" s="208"/>
      <c r="K457" s="208"/>
      <c r="L457" s="214"/>
      <c r="M457" s="215"/>
      <c r="N457" s="216"/>
      <c r="O457" s="216"/>
      <c r="P457" s="216"/>
      <c r="Q457" s="216"/>
      <c r="R457" s="216"/>
      <c r="S457" s="216"/>
      <c r="T457" s="217"/>
      <c r="AT457" s="218" t="s">
        <v>339</v>
      </c>
      <c r="AU457" s="218" t="s">
        <v>86</v>
      </c>
      <c r="AV457" s="13" t="s">
        <v>86</v>
      </c>
      <c r="AW457" s="13" t="s">
        <v>31</v>
      </c>
      <c r="AX457" s="13" t="s">
        <v>77</v>
      </c>
      <c r="AY457" s="218" t="s">
        <v>321</v>
      </c>
    </row>
    <row r="458" spans="1:65" s="13" customFormat="1" ht="11.25">
      <c r="B458" s="207"/>
      <c r="C458" s="208"/>
      <c r="D458" s="209" t="s">
        <v>339</v>
      </c>
      <c r="E458" s="210" t="s">
        <v>1</v>
      </c>
      <c r="F458" s="211" t="s">
        <v>750</v>
      </c>
      <c r="G458" s="208"/>
      <c r="H458" s="212">
        <v>2.64</v>
      </c>
      <c r="I458" s="213"/>
      <c r="J458" s="208"/>
      <c r="K458" s="208"/>
      <c r="L458" s="214"/>
      <c r="M458" s="215"/>
      <c r="N458" s="216"/>
      <c r="O458" s="216"/>
      <c r="P458" s="216"/>
      <c r="Q458" s="216"/>
      <c r="R458" s="216"/>
      <c r="S458" s="216"/>
      <c r="T458" s="217"/>
      <c r="AT458" s="218" t="s">
        <v>339</v>
      </c>
      <c r="AU458" s="218" t="s">
        <v>86</v>
      </c>
      <c r="AV458" s="13" t="s">
        <v>86</v>
      </c>
      <c r="AW458" s="13" t="s">
        <v>31</v>
      </c>
      <c r="AX458" s="13" t="s">
        <v>77</v>
      </c>
      <c r="AY458" s="218" t="s">
        <v>321</v>
      </c>
    </row>
    <row r="459" spans="1:65" s="15" customFormat="1" ht="11.25">
      <c r="B459" s="230"/>
      <c r="C459" s="231"/>
      <c r="D459" s="209" t="s">
        <v>339</v>
      </c>
      <c r="E459" s="232" t="s">
        <v>1</v>
      </c>
      <c r="F459" s="233" t="s">
        <v>735</v>
      </c>
      <c r="G459" s="231"/>
      <c r="H459" s="232" t="s">
        <v>1</v>
      </c>
      <c r="I459" s="234"/>
      <c r="J459" s="231"/>
      <c r="K459" s="231"/>
      <c r="L459" s="235"/>
      <c r="M459" s="236"/>
      <c r="N459" s="237"/>
      <c r="O459" s="237"/>
      <c r="P459" s="237"/>
      <c r="Q459" s="237"/>
      <c r="R459" s="237"/>
      <c r="S459" s="237"/>
      <c r="T459" s="238"/>
      <c r="AT459" s="239" t="s">
        <v>339</v>
      </c>
      <c r="AU459" s="239" t="s">
        <v>86</v>
      </c>
      <c r="AV459" s="15" t="s">
        <v>84</v>
      </c>
      <c r="AW459" s="15" t="s">
        <v>31</v>
      </c>
      <c r="AX459" s="15" t="s">
        <v>77</v>
      </c>
      <c r="AY459" s="239" t="s">
        <v>321</v>
      </c>
    </row>
    <row r="460" spans="1:65" s="13" customFormat="1" ht="11.25">
      <c r="B460" s="207"/>
      <c r="C460" s="208"/>
      <c r="D460" s="209" t="s">
        <v>339</v>
      </c>
      <c r="E460" s="210" t="s">
        <v>1</v>
      </c>
      <c r="F460" s="211" t="s">
        <v>751</v>
      </c>
      <c r="G460" s="208"/>
      <c r="H460" s="212">
        <v>120</v>
      </c>
      <c r="I460" s="213"/>
      <c r="J460" s="208"/>
      <c r="K460" s="208"/>
      <c r="L460" s="214"/>
      <c r="M460" s="215"/>
      <c r="N460" s="216"/>
      <c r="O460" s="216"/>
      <c r="P460" s="216"/>
      <c r="Q460" s="216"/>
      <c r="R460" s="216"/>
      <c r="S460" s="216"/>
      <c r="T460" s="217"/>
      <c r="AT460" s="218" t="s">
        <v>339</v>
      </c>
      <c r="AU460" s="218" t="s">
        <v>86</v>
      </c>
      <c r="AV460" s="13" t="s">
        <v>86</v>
      </c>
      <c r="AW460" s="13" t="s">
        <v>31</v>
      </c>
      <c r="AX460" s="13" t="s">
        <v>77</v>
      </c>
      <c r="AY460" s="218" t="s">
        <v>321</v>
      </c>
    </row>
    <row r="461" spans="1:65" s="13" customFormat="1" ht="11.25">
      <c r="B461" s="207"/>
      <c r="C461" s="208"/>
      <c r="D461" s="209" t="s">
        <v>339</v>
      </c>
      <c r="E461" s="210" t="s">
        <v>1</v>
      </c>
      <c r="F461" s="211" t="s">
        <v>752</v>
      </c>
      <c r="G461" s="208"/>
      <c r="H461" s="212">
        <v>33.6</v>
      </c>
      <c r="I461" s="213"/>
      <c r="J461" s="208"/>
      <c r="K461" s="208"/>
      <c r="L461" s="214"/>
      <c r="M461" s="215"/>
      <c r="N461" s="216"/>
      <c r="O461" s="216"/>
      <c r="P461" s="216"/>
      <c r="Q461" s="216"/>
      <c r="R461" s="216"/>
      <c r="S461" s="216"/>
      <c r="T461" s="217"/>
      <c r="AT461" s="218" t="s">
        <v>339</v>
      </c>
      <c r="AU461" s="218" t="s">
        <v>86</v>
      </c>
      <c r="AV461" s="13" t="s">
        <v>86</v>
      </c>
      <c r="AW461" s="13" t="s">
        <v>31</v>
      </c>
      <c r="AX461" s="13" t="s">
        <v>77</v>
      </c>
      <c r="AY461" s="218" t="s">
        <v>321</v>
      </c>
    </row>
    <row r="462" spans="1:65" s="13" customFormat="1" ht="11.25">
      <c r="B462" s="207"/>
      <c r="C462" s="208"/>
      <c r="D462" s="209" t="s">
        <v>339</v>
      </c>
      <c r="E462" s="210" t="s">
        <v>1</v>
      </c>
      <c r="F462" s="211" t="s">
        <v>753</v>
      </c>
      <c r="G462" s="208"/>
      <c r="H462" s="212">
        <v>-2.06</v>
      </c>
      <c r="I462" s="213"/>
      <c r="J462" s="208"/>
      <c r="K462" s="208"/>
      <c r="L462" s="214"/>
      <c r="M462" s="215"/>
      <c r="N462" s="216"/>
      <c r="O462" s="216"/>
      <c r="P462" s="216"/>
      <c r="Q462" s="216"/>
      <c r="R462" s="216"/>
      <c r="S462" s="216"/>
      <c r="T462" s="217"/>
      <c r="AT462" s="218" t="s">
        <v>339</v>
      </c>
      <c r="AU462" s="218" t="s">
        <v>86</v>
      </c>
      <c r="AV462" s="13" t="s">
        <v>86</v>
      </c>
      <c r="AW462" s="13" t="s">
        <v>31</v>
      </c>
      <c r="AX462" s="13" t="s">
        <v>77</v>
      </c>
      <c r="AY462" s="218" t="s">
        <v>321</v>
      </c>
    </row>
    <row r="463" spans="1:65" s="13" customFormat="1" ht="11.25">
      <c r="B463" s="207"/>
      <c r="C463" s="208"/>
      <c r="D463" s="209" t="s">
        <v>339</v>
      </c>
      <c r="E463" s="210" t="s">
        <v>1</v>
      </c>
      <c r="F463" s="211" t="s">
        <v>754</v>
      </c>
      <c r="G463" s="208"/>
      <c r="H463" s="212">
        <v>-1.4079999999999999</v>
      </c>
      <c r="I463" s="213"/>
      <c r="J463" s="208"/>
      <c r="K463" s="208"/>
      <c r="L463" s="214"/>
      <c r="M463" s="215"/>
      <c r="N463" s="216"/>
      <c r="O463" s="216"/>
      <c r="P463" s="216"/>
      <c r="Q463" s="216"/>
      <c r="R463" s="216"/>
      <c r="S463" s="216"/>
      <c r="T463" s="217"/>
      <c r="AT463" s="218" t="s">
        <v>339</v>
      </c>
      <c r="AU463" s="218" t="s">
        <v>86</v>
      </c>
      <c r="AV463" s="13" t="s">
        <v>86</v>
      </c>
      <c r="AW463" s="13" t="s">
        <v>31</v>
      </c>
      <c r="AX463" s="13" t="s">
        <v>77</v>
      </c>
      <c r="AY463" s="218" t="s">
        <v>321</v>
      </c>
    </row>
    <row r="464" spans="1:65" s="15" customFormat="1" ht="11.25">
      <c r="B464" s="230"/>
      <c r="C464" s="231"/>
      <c r="D464" s="209" t="s">
        <v>339</v>
      </c>
      <c r="E464" s="232" t="s">
        <v>1</v>
      </c>
      <c r="F464" s="233" t="s">
        <v>724</v>
      </c>
      <c r="G464" s="231"/>
      <c r="H464" s="232" t="s">
        <v>1</v>
      </c>
      <c r="I464" s="234"/>
      <c r="J464" s="231"/>
      <c r="K464" s="231"/>
      <c r="L464" s="235"/>
      <c r="M464" s="236"/>
      <c r="N464" s="237"/>
      <c r="O464" s="237"/>
      <c r="P464" s="237"/>
      <c r="Q464" s="237"/>
      <c r="R464" s="237"/>
      <c r="S464" s="237"/>
      <c r="T464" s="238"/>
      <c r="AT464" s="239" t="s">
        <v>339</v>
      </c>
      <c r="AU464" s="239" t="s">
        <v>86</v>
      </c>
      <c r="AV464" s="15" t="s">
        <v>84</v>
      </c>
      <c r="AW464" s="15" t="s">
        <v>31</v>
      </c>
      <c r="AX464" s="15" t="s">
        <v>77</v>
      </c>
      <c r="AY464" s="239" t="s">
        <v>321</v>
      </c>
    </row>
    <row r="465" spans="1:65" s="13" customFormat="1" ht="11.25">
      <c r="B465" s="207"/>
      <c r="C465" s="208"/>
      <c r="D465" s="209" t="s">
        <v>339</v>
      </c>
      <c r="E465" s="210" t="s">
        <v>1</v>
      </c>
      <c r="F465" s="211" t="s">
        <v>755</v>
      </c>
      <c r="G465" s="208"/>
      <c r="H465" s="212">
        <v>5.45</v>
      </c>
      <c r="I465" s="213"/>
      <c r="J465" s="208"/>
      <c r="K465" s="208"/>
      <c r="L465" s="214"/>
      <c r="M465" s="215"/>
      <c r="N465" s="216"/>
      <c r="O465" s="216"/>
      <c r="P465" s="216"/>
      <c r="Q465" s="216"/>
      <c r="R465" s="216"/>
      <c r="S465" s="216"/>
      <c r="T465" s="217"/>
      <c r="AT465" s="218" t="s">
        <v>339</v>
      </c>
      <c r="AU465" s="218" t="s">
        <v>86</v>
      </c>
      <c r="AV465" s="13" t="s">
        <v>86</v>
      </c>
      <c r="AW465" s="13" t="s">
        <v>31</v>
      </c>
      <c r="AX465" s="13" t="s">
        <v>77</v>
      </c>
      <c r="AY465" s="218" t="s">
        <v>321</v>
      </c>
    </row>
    <row r="466" spans="1:65" s="13" customFormat="1" ht="11.25">
      <c r="B466" s="207"/>
      <c r="C466" s="208"/>
      <c r="D466" s="209" t="s">
        <v>339</v>
      </c>
      <c r="E466" s="210" t="s">
        <v>1</v>
      </c>
      <c r="F466" s="211" t="s">
        <v>756</v>
      </c>
      <c r="G466" s="208"/>
      <c r="H466" s="212">
        <v>2.52</v>
      </c>
      <c r="I466" s="213"/>
      <c r="J466" s="208"/>
      <c r="K466" s="208"/>
      <c r="L466" s="214"/>
      <c r="M466" s="215"/>
      <c r="N466" s="216"/>
      <c r="O466" s="216"/>
      <c r="P466" s="216"/>
      <c r="Q466" s="216"/>
      <c r="R466" s="216"/>
      <c r="S466" s="216"/>
      <c r="T466" s="217"/>
      <c r="AT466" s="218" t="s">
        <v>339</v>
      </c>
      <c r="AU466" s="218" t="s">
        <v>86</v>
      </c>
      <c r="AV466" s="13" t="s">
        <v>86</v>
      </c>
      <c r="AW466" s="13" t="s">
        <v>31</v>
      </c>
      <c r="AX466" s="13" t="s">
        <v>77</v>
      </c>
      <c r="AY466" s="218" t="s">
        <v>321</v>
      </c>
    </row>
    <row r="467" spans="1:65" s="14" customFormat="1" ht="11.25">
      <c r="B467" s="219"/>
      <c r="C467" s="220"/>
      <c r="D467" s="209" t="s">
        <v>339</v>
      </c>
      <c r="E467" s="221" t="s">
        <v>1</v>
      </c>
      <c r="F467" s="222" t="s">
        <v>346</v>
      </c>
      <c r="G467" s="220"/>
      <c r="H467" s="223">
        <v>425.004920038357</v>
      </c>
      <c r="I467" s="224"/>
      <c r="J467" s="220"/>
      <c r="K467" s="220"/>
      <c r="L467" s="225"/>
      <c r="M467" s="226"/>
      <c r="N467" s="227"/>
      <c r="O467" s="227"/>
      <c r="P467" s="227"/>
      <c r="Q467" s="227"/>
      <c r="R467" s="227"/>
      <c r="S467" s="227"/>
      <c r="T467" s="228"/>
      <c r="AT467" s="229" t="s">
        <v>339</v>
      </c>
      <c r="AU467" s="229" t="s">
        <v>86</v>
      </c>
      <c r="AV467" s="14" t="s">
        <v>328</v>
      </c>
      <c r="AW467" s="14" t="s">
        <v>31</v>
      </c>
      <c r="AX467" s="14" t="s">
        <v>84</v>
      </c>
      <c r="AY467" s="229" t="s">
        <v>321</v>
      </c>
    </row>
    <row r="468" spans="1:65" s="2" customFormat="1" ht="37.9" customHeight="1">
      <c r="A468" s="35"/>
      <c r="B468" s="36"/>
      <c r="C468" s="194" t="s">
        <v>757</v>
      </c>
      <c r="D468" s="194" t="s">
        <v>323</v>
      </c>
      <c r="E468" s="195" t="s">
        <v>758</v>
      </c>
      <c r="F468" s="196" t="s">
        <v>759</v>
      </c>
      <c r="G468" s="197" t="s">
        <v>337</v>
      </c>
      <c r="H468" s="198">
        <v>425.005</v>
      </c>
      <c r="I468" s="199"/>
      <c r="J468" s="200">
        <f>ROUND(I468*H468,2)</f>
        <v>0</v>
      </c>
      <c r="K468" s="196" t="s">
        <v>327</v>
      </c>
      <c r="L468" s="40"/>
      <c r="M468" s="201" t="s">
        <v>1</v>
      </c>
      <c r="N468" s="202" t="s">
        <v>42</v>
      </c>
      <c r="O468" s="72"/>
      <c r="P468" s="203">
        <f>O468*H468</f>
        <v>0</v>
      </c>
      <c r="Q468" s="203">
        <v>0</v>
      </c>
      <c r="R468" s="203">
        <f>Q468*H468</f>
        <v>0</v>
      </c>
      <c r="S468" s="203">
        <v>0</v>
      </c>
      <c r="T468" s="204">
        <f>S468*H468</f>
        <v>0</v>
      </c>
      <c r="U468" s="35"/>
      <c r="V468" s="35"/>
      <c r="W468" s="35"/>
      <c r="X468" s="35"/>
      <c r="Y468" s="35"/>
      <c r="Z468" s="35"/>
      <c r="AA468" s="35"/>
      <c r="AB468" s="35"/>
      <c r="AC468" s="35"/>
      <c r="AD468" s="35"/>
      <c r="AE468" s="35"/>
      <c r="AR468" s="205" t="s">
        <v>328</v>
      </c>
      <c r="AT468" s="205" t="s">
        <v>323</v>
      </c>
      <c r="AU468" s="205" t="s">
        <v>86</v>
      </c>
      <c r="AY468" s="18" t="s">
        <v>321</v>
      </c>
      <c r="BE468" s="206">
        <f>IF(N468="základní",J468,0)</f>
        <v>0</v>
      </c>
      <c r="BF468" s="206">
        <f>IF(N468="snížená",J468,0)</f>
        <v>0</v>
      </c>
      <c r="BG468" s="206">
        <f>IF(N468="zákl. přenesená",J468,0)</f>
        <v>0</v>
      </c>
      <c r="BH468" s="206">
        <f>IF(N468="sníž. přenesená",J468,0)</f>
        <v>0</v>
      </c>
      <c r="BI468" s="206">
        <f>IF(N468="nulová",J468,0)</f>
        <v>0</v>
      </c>
      <c r="BJ468" s="18" t="s">
        <v>84</v>
      </c>
      <c r="BK468" s="206">
        <f>ROUND(I468*H468,2)</f>
        <v>0</v>
      </c>
      <c r="BL468" s="18" t="s">
        <v>328</v>
      </c>
      <c r="BM468" s="205" t="s">
        <v>760</v>
      </c>
    </row>
    <row r="469" spans="1:65" s="2" customFormat="1" ht="37.9" customHeight="1">
      <c r="A469" s="35"/>
      <c r="B469" s="36"/>
      <c r="C469" s="194" t="s">
        <v>761</v>
      </c>
      <c r="D469" s="194" t="s">
        <v>323</v>
      </c>
      <c r="E469" s="195" t="s">
        <v>762</v>
      </c>
      <c r="F469" s="196" t="s">
        <v>763</v>
      </c>
      <c r="G469" s="197" t="s">
        <v>337</v>
      </c>
      <c r="H469" s="198">
        <v>1373.867</v>
      </c>
      <c r="I469" s="199"/>
      <c r="J469" s="200">
        <f>ROUND(I469*H469,2)</f>
        <v>0</v>
      </c>
      <c r="K469" s="196" t="s">
        <v>327</v>
      </c>
      <c r="L469" s="40"/>
      <c r="M469" s="201" t="s">
        <v>1</v>
      </c>
      <c r="N469" s="202" t="s">
        <v>42</v>
      </c>
      <c r="O469" s="72"/>
      <c r="P469" s="203">
        <f>O469*H469</f>
        <v>0</v>
      </c>
      <c r="Q469" s="203">
        <v>3.32E-3</v>
      </c>
      <c r="R469" s="203">
        <f>Q469*H469</f>
        <v>4.5612384400000003</v>
      </c>
      <c r="S469" s="203">
        <v>0</v>
      </c>
      <c r="T469" s="204">
        <f>S469*H469</f>
        <v>0</v>
      </c>
      <c r="U469" s="35"/>
      <c r="V469" s="35"/>
      <c r="W469" s="35"/>
      <c r="X469" s="35"/>
      <c r="Y469" s="35"/>
      <c r="Z469" s="35"/>
      <c r="AA469" s="35"/>
      <c r="AB469" s="35"/>
      <c r="AC469" s="35"/>
      <c r="AD469" s="35"/>
      <c r="AE469" s="35"/>
      <c r="AR469" s="205" t="s">
        <v>328</v>
      </c>
      <c r="AT469" s="205" t="s">
        <v>323</v>
      </c>
      <c r="AU469" s="205" t="s">
        <v>86</v>
      </c>
      <c r="AY469" s="18" t="s">
        <v>321</v>
      </c>
      <c r="BE469" s="206">
        <f>IF(N469="základní",J469,0)</f>
        <v>0</v>
      </c>
      <c r="BF469" s="206">
        <f>IF(N469="snížená",J469,0)</f>
        <v>0</v>
      </c>
      <c r="BG469" s="206">
        <f>IF(N469="zákl. přenesená",J469,0)</f>
        <v>0</v>
      </c>
      <c r="BH469" s="206">
        <f>IF(N469="sníž. přenesená",J469,0)</f>
        <v>0</v>
      </c>
      <c r="BI469" s="206">
        <f>IF(N469="nulová",J469,0)</f>
        <v>0</v>
      </c>
      <c r="BJ469" s="18" t="s">
        <v>84</v>
      </c>
      <c r="BK469" s="206">
        <f>ROUND(I469*H469,2)</f>
        <v>0</v>
      </c>
      <c r="BL469" s="18" t="s">
        <v>328</v>
      </c>
      <c r="BM469" s="205" t="s">
        <v>764</v>
      </c>
    </row>
    <row r="470" spans="1:65" s="15" customFormat="1" ht="11.25">
      <c r="B470" s="230"/>
      <c r="C470" s="231"/>
      <c r="D470" s="209" t="s">
        <v>339</v>
      </c>
      <c r="E470" s="232" t="s">
        <v>1</v>
      </c>
      <c r="F470" s="233" t="s">
        <v>745</v>
      </c>
      <c r="G470" s="231"/>
      <c r="H470" s="232" t="s">
        <v>1</v>
      </c>
      <c r="I470" s="234"/>
      <c r="J470" s="231"/>
      <c r="K470" s="231"/>
      <c r="L470" s="235"/>
      <c r="M470" s="236"/>
      <c r="N470" s="237"/>
      <c r="O470" s="237"/>
      <c r="P470" s="237"/>
      <c r="Q470" s="237"/>
      <c r="R470" s="237"/>
      <c r="S470" s="237"/>
      <c r="T470" s="238"/>
      <c r="AT470" s="239" t="s">
        <v>339</v>
      </c>
      <c r="AU470" s="239" t="s">
        <v>86</v>
      </c>
      <c r="AV470" s="15" t="s">
        <v>84</v>
      </c>
      <c r="AW470" s="15" t="s">
        <v>31</v>
      </c>
      <c r="AX470" s="15" t="s">
        <v>77</v>
      </c>
      <c r="AY470" s="239" t="s">
        <v>321</v>
      </c>
    </row>
    <row r="471" spans="1:65" s="13" customFormat="1" ht="11.25">
      <c r="B471" s="207"/>
      <c r="C471" s="208"/>
      <c r="D471" s="209" t="s">
        <v>339</v>
      </c>
      <c r="E471" s="210" t="s">
        <v>1</v>
      </c>
      <c r="F471" s="211" t="s">
        <v>765</v>
      </c>
      <c r="G471" s="208"/>
      <c r="H471" s="212">
        <v>17.153095888601399</v>
      </c>
      <c r="I471" s="213"/>
      <c r="J471" s="208"/>
      <c r="K471" s="208"/>
      <c r="L471" s="214"/>
      <c r="M471" s="215"/>
      <c r="N471" s="216"/>
      <c r="O471" s="216"/>
      <c r="P471" s="216"/>
      <c r="Q471" s="216"/>
      <c r="R471" s="216"/>
      <c r="S471" s="216"/>
      <c r="T471" s="217"/>
      <c r="AT471" s="218" t="s">
        <v>339</v>
      </c>
      <c r="AU471" s="218" t="s">
        <v>86</v>
      </c>
      <c r="AV471" s="13" t="s">
        <v>86</v>
      </c>
      <c r="AW471" s="13" t="s">
        <v>31</v>
      </c>
      <c r="AX471" s="13" t="s">
        <v>77</v>
      </c>
      <c r="AY471" s="218" t="s">
        <v>321</v>
      </c>
    </row>
    <row r="472" spans="1:65" s="15" customFormat="1" ht="11.25">
      <c r="B472" s="230"/>
      <c r="C472" s="231"/>
      <c r="D472" s="209" t="s">
        <v>339</v>
      </c>
      <c r="E472" s="232" t="s">
        <v>1</v>
      </c>
      <c r="F472" s="233" t="s">
        <v>716</v>
      </c>
      <c r="G472" s="231"/>
      <c r="H472" s="232" t="s">
        <v>1</v>
      </c>
      <c r="I472" s="234"/>
      <c r="J472" s="231"/>
      <c r="K472" s="231"/>
      <c r="L472" s="235"/>
      <c r="M472" s="236"/>
      <c r="N472" s="237"/>
      <c r="O472" s="237"/>
      <c r="P472" s="237"/>
      <c r="Q472" s="237"/>
      <c r="R472" s="237"/>
      <c r="S472" s="237"/>
      <c r="T472" s="238"/>
      <c r="AT472" s="239" t="s">
        <v>339</v>
      </c>
      <c r="AU472" s="239" t="s">
        <v>86</v>
      </c>
      <c r="AV472" s="15" t="s">
        <v>84</v>
      </c>
      <c r="AW472" s="15" t="s">
        <v>31</v>
      </c>
      <c r="AX472" s="15" t="s">
        <v>77</v>
      </c>
      <c r="AY472" s="239" t="s">
        <v>321</v>
      </c>
    </row>
    <row r="473" spans="1:65" s="13" customFormat="1" ht="11.25">
      <c r="B473" s="207"/>
      <c r="C473" s="208"/>
      <c r="D473" s="209" t="s">
        <v>339</v>
      </c>
      <c r="E473" s="210" t="s">
        <v>1</v>
      </c>
      <c r="F473" s="211" t="s">
        <v>766</v>
      </c>
      <c r="G473" s="208"/>
      <c r="H473" s="212">
        <v>90.2265410111048</v>
      </c>
      <c r="I473" s="213"/>
      <c r="J473" s="208"/>
      <c r="K473" s="208"/>
      <c r="L473" s="214"/>
      <c r="M473" s="215"/>
      <c r="N473" s="216"/>
      <c r="O473" s="216"/>
      <c r="P473" s="216"/>
      <c r="Q473" s="216"/>
      <c r="R473" s="216"/>
      <c r="S473" s="216"/>
      <c r="T473" s="217"/>
      <c r="AT473" s="218" t="s">
        <v>339</v>
      </c>
      <c r="AU473" s="218" t="s">
        <v>86</v>
      </c>
      <c r="AV473" s="13" t="s">
        <v>86</v>
      </c>
      <c r="AW473" s="13" t="s">
        <v>31</v>
      </c>
      <c r="AX473" s="13" t="s">
        <v>77</v>
      </c>
      <c r="AY473" s="218" t="s">
        <v>321</v>
      </c>
    </row>
    <row r="474" spans="1:65" s="15" customFormat="1" ht="11.25">
      <c r="B474" s="230"/>
      <c r="C474" s="231"/>
      <c r="D474" s="209" t="s">
        <v>339</v>
      </c>
      <c r="E474" s="232" t="s">
        <v>1</v>
      </c>
      <c r="F474" s="233" t="s">
        <v>722</v>
      </c>
      <c r="G474" s="231"/>
      <c r="H474" s="232" t="s">
        <v>1</v>
      </c>
      <c r="I474" s="234"/>
      <c r="J474" s="231"/>
      <c r="K474" s="231"/>
      <c r="L474" s="235"/>
      <c r="M474" s="236"/>
      <c r="N474" s="237"/>
      <c r="O474" s="237"/>
      <c r="P474" s="237"/>
      <c r="Q474" s="237"/>
      <c r="R474" s="237"/>
      <c r="S474" s="237"/>
      <c r="T474" s="238"/>
      <c r="AT474" s="239" t="s">
        <v>339</v>
      </c>
      <c r="AU474" s="239" t="s">
        <v>86</v>
      </c>
      <c r="AV474" s="15" t="s">
        <v>84</v>
      </c>
      <c r="AW474" s="15" t="s">
        <v>31</v>
      </c>
      <c r="AX474" s="15" t="s">
        <v>77</v>
      </c>
      <c r="AY474" s="239" t="s">
        <v>321</v>
      </c>
    </row>
    <row r="475" spans="1:65" s="13" customFormat="1" ht="11.25">
      <c r="B475" s="207"/>
      <c r="C475" s="208"/>
      <c r="D475" s="209" t="s">
        <v>339</v>
      </c>
      <c r="E475" s="210" t="s">
        <v>1</v>
      </c>
      <c r="F475" s="211" t="s">
        <v>767</v>
      </c>
      <c r="G475" s="208"/>
      <c r="H475" s="212">
        <v>29.530970943745999</v>
      </c>
      <c r="I475" s="213"/>
      <c r="J475" s="208"/>
      <c r="K475" s="208"/>
      <c r="L475" s="214"/>
      <c r="M475" s="215"/>
      <c r="N475" s="216"/>
      <c r="O475" s="216"/>
      <c r="P475" s="216"/>
      <c r="Q475" s="216"/>
      <c r="R475" s="216"/>
      <c r="S475" s="216"/>
      <c r="T475" s="217"/>
      <c r="AT475" s="218" t="s">
        <v>339</v>
      </c>
      <c r="AU475" s="218" t="s">
        <v>86</v>
      </c>
      <c r="AV475" s="13" t="s">
        <v>86</v>
      </c>
      <c r="AW475" s="13" t="s">
        <v>31</v>
      </c>
      <c r="AX475" s="13" t="s">
        <v>77</v>
      </c>
      <c r="AY475" s="218" t="s">
        <v>321</v>
      </c>
    </row>
    <row r="476" spans="1:65" s="15" customFormat="1" ht="11.25">
      <c r="B476" s="230"/>
      <c r="C476" s="231"/>
      <c r="D476" s="209" t="s">
        <v>339</v>
      </c>
      <c r="E476" s="232" t="s">
        <v>1</v>
      </c>
      <c r="F476" s="233" t="s">
        <v>724</v>
      </c>
      <c r="G476" s="231"/>
      <c r="H476" s="232" t="s">
        <v>1</v>
      </c>
      <c r="I476" s="234"/>
      <c r="J476" s="231"/>
      <c r="K476" s="231"/>
      <c r="L476" s="235"/>
      <c r="M476" s="236"/>
      <c r="N476" s="237"/>
      <c r="O476" s="237"/>
      <c r="P476" s="237"/>
      <c r="Q476" s="237"/>
      <c r="R476" s="237"/>
      <c r="S476" s="237"/>
      <c r="T476" s="238"/>
      <c r="AT476" s="239" t="s">
        <v>339</v>
      </c>
      <c r="AU476" s="239" t="s">
        <v>86</v>
      </c>
      <c r="AV476" s="15" t="s">
        <v>84</v>
      </c>
      <c r="AW476" s="15" t="s">
        <v>31</v>
      </c>
      <c r="AX476" s="15" t="s">
        <v>77</v>
      </c>
      <c r="AY476" s="239" t="s">
        <v>321</v>
      </c>
    </row>
    <row r="477" spans="1:65" s="13" customFormat="1" ht="11.25">
      <c r="B477" s="207"/>
      <c r="C477" s="208"/>
      <c r="D477" s="209" t="s">
        <v>339</v>
      </c>
      <c r="E477" s="210" t="s">
        <v>1</v>
      </c>
      <c r="F477" s="211" t="s">
        <v>768</v>
      </c>
      <c r="G477" s="208"/>
      <c r="H477" s="212">
        <v>3.6521014597983799</v>
      </c>
      <c r="I477" s="213"/>
      <c r="J477" s="208"/>
      <c r="K477" s="208"/>
      <c r="L477" s="214"/>
      <c r="M477" s="215"/>
      <c r="N477" s="216"/>
      <c r="O477" s="216"/>
      <c r="P477" s="216"/>
      <c r="Q477" s="216"/>
      <c r="R477" s="216"/>
      <c r="S477" s="216"/>
      <c r="T477" s="217"/>
      <c r="AT477" s="218" t="s">
        <v>339</v>
      </c>
      <c r="AU477" s="218" t="s">
        <v>86</v>
      </c>
      <c r="AV477" s="13" t="s">
        <v>86</v>
      </c>
      <c r="AW477" s="13" t="s">
        <v>31</v>
      </c>
      <c r="AX477" s="13" t="s">
        <v>77</v>
      </c>
      <c r="AY477" s="218" t="s">
        <v>321</v>
      </c>
    </row>
    <row r="478" spans="1:65" s="15" customFormat="1" ht="11.25">
      <c r="B478" s="230"/>
      <c r="C478" s="231"/>
      <c r="D478" s="209" t="s">
        <v>339</v>
      </c>
      <c r="E478" s="232" t="s">
        <v>1</v>
      </c>
      <c r="F478" s="233" t="s">
        <v>731</v>
      </c>
      <c r="G478" s="231"/>
      <c r="H478" s="232" t="s">
        <v>1</v>
      </c>
      <c r="I478" s="234"/>
      <c r="J478" s="231"/>
      <c r="K478" s="231"/>
      <c r="L478" s="235"/>
      <c r="M478" s="236"/>
      <c r="N478" s="237"/>
      <c r="O478" s="237"/>
      <c r="P478" s="237"/>
      <c r="Q478" s="237"/>
      <c r="R478" s="237"/>
      <c r="S478" s="237"/>
      <c r="T478" s="238"/>
      <c r="AT478" s="239" t="s">
        <v>339</v>
      </c>
      <c r="AU478" s="239" t="s">
        <v>86</v>
      </c>
      <c r="AV478" s="15" t="s">
        <v>84</v>
      </c>
      <c r="AW478" s="15" t="s">
        <v>31</v>
      </c>
      <c r="AX478" s="15" t="s">
        <v>77</v>
      </c>
      <c r="AY478" s="239" t="s">
        <v>321</v>
      </c>
    </row>
    <row r="479" spans="1:65" s="13" customFormat="1" ht="11.25">
      <c r="B479" s="207"/>
      <c r="C479" s="208"/>
      <c r="D479" s="209" t="s">
        <v>339</v>
      </c>
      <c r="E479" s="210" t="s">
        <v>1</v>
      </c>
      <c r="F479" s="211" t="s">
        <v>769</v>
      </c>
      <c r="G479" s="208"/>
      <c r="H479" s="212">
        <v>836.44904401833799</v>
      </c>
      <c r="I479" s="213"/>
      <c r="J479" s="208"/>
      <c r="K479" s="208"/>
      <c r="L479" s="214"/>
      <c r="M479" s="215"/>
      <c r="N479" s="216"/>
      <c r="O479" s="216"/>
      <c r="P479" s="216"/>
      <c r="Q479" s="216"/>
      <c r="R479" s="216"/>
      <c r="S479" s="216"/>
      <c r="T479" s="217"/>
      <c r="AT479" s="218" t="s">
        <v>339</v>
      </c>
      <c r="AU479" s="218" t="s">
        <v>86</v>
      </c>
      <c r="AV479" s="13" t="s">
        <v>86</v>
      </c>
      <c r="AW479" s="13" t="s">
        <v>31</v>
      </c>
      <c r="AX479" s="13" t="s">
        <v>77</v>
      </c>
      <c r="AY479" s="218" t="s">
        <v>321</v>
      </c>
    </row>
    <row r="480" spans="1:65" s="13" customFormat="1" ht="11.25">
      <c r="B480" s="207"/>
      <c r="C480" s="208"/>
      <c r="D480" s="209" t="s">
        <v>339</v>
      </c>
      <c r="E480" s="210" t="s">
        <v>1</v>
      </c>
      <c r="F480" s="211" t="s">
        <v>770</v>
      </c>
      <c r="G480" s="208"/>
      <c r="H480" s="212">
        <v>14.3408174003056</v>
      </c>
      <c r="I480" s="213"/>
      <c r="J480" s="208"/>
      <c r="K480" s="208"/>
      <c r="L480" s="214"/>
      <c r="M480" s="215"/>
      <c r="N480" s="216"/>
      <c r="O480" s="216"/>
      <c r="P480" s="216"/>
      <c r="Q480" s="216"/>
      <c r="R480" s="216"/>
      <c r="S480" s="216"/>
      <c r="T480" s="217"/>
      <c r="AT480" s="218" t="s">
        <v>339</v>
      </c>
      <c r="AU480" s="218" t="s">
        <v>86</v>
      </c>
      <c r="AV480" s="13" t="s">
        <v>86</v>
      </c>
      <c r="AW480" s="13" t="s">
        <v>31</v>
      </c>
      <c r="AX480" s="13" t="s">
        <v>77</v>
      </c>
      <c r="AY480" s="218" t="s">
        <v>321</v>
      </c>
    </row>
    <row r="481" spans="1:65" s="13" customFormat="1" ht="11.25">
      <c r="B481" s="207"/>
      <c r="C481" s="208"/>
      <c r="D481" s="209" t="s">
        <v>339</v>
      </c>
      <c r="E481" s="210" t="s">
        <v>1</v>
      </c>
      <c r="F481" s="211" t="s">
        <v>771</v>
      </c>
      <c r="G481" s="208"/>
      <c r="H481" s="212">
        <v>-35.480206980825201</v>
      </c>
      <c r="I481" s="213"/>
      <c r="J481" s="208"/>
      <c r="K481" s="208"/>
      <c r="L481" s="214"/>
      <c r="M481" s="215"/>
      <c r="N481" s="216"/>
      <c r="O481" s="216"/>
      <c r="P481" s="216"/>
      <c r="Q481" s="216"/>
      <c r="R481" s="216"/>
      <c r="S481" s="216"/>
      <c r="T481" s="217"/>
      <c r="AT481" s="218" t="s">
        <v>339</v>
      </c>
      <c r="AU481" s="218" t="s">
        <v>86</v>
      </c>
      <c r="AV481" s="13" t="s">
        <v>86</v>
      </c>
      <c r="AW481" s="13" t="s">
        <v>31</v>
      </c>
      <c r="AX481" s="13" t="s">
        <v>77</v>
      </c>
      <c r="AY481" s="218" t="s">
        <v>321</v>
      </c>
    </row>
    <row r="482" spans="1:65" s="15" customFormat="1" ht="11.25">
      <c r="B482" s="230"/>
      <c r="C482" s="231"/>
      <c r="D482" s="209" t="s">
        <v>339</v>
      </c>
      <c r="E482" s="232" t="s">
        <v>1</v>
      </c>
      <c r="F482" s="233" t="s">
        <v>735</v>
      </c>
      <c r="G482" s="231"/>
      <c r="H482" s="232" t="s">
        <v>1</v>
      </c>
      <c r="I482" s="234"/>
      <c r="J482" s="231"/>
      <c r="K482" s="231"/>
      <c r="L482" s="235"/>
      <c r="M482" s="236"/>
      <c r="N482" s="237"/>
      <c r="O482" s="237"/>
      <c r="P482" s="237"/>
      <c r="Q482" s="237"/>
      <c r="R482" s="237"/>
      <c r="S482" s="237"/>
      <c r="T482" s="238"/>
      <c r="AT482" s="239" t="s">
        <v>339</v>
      </c>
      <c r="AU482" s="239" t="s">
        <v>86</v>
      </c>
      <c r="AV482" s="15" t="s">
        <v>84</v>
      </c>
      <c r="AW482" s="15" t="s">
        <v>31</v>
      </c>
      <c r="AX482" s="15" t="s">
        <v>77</v>
      </c>
      <c r="AY482" s="239" t="s">
        <v>321</v>
      </c>
    </row>
    <row r="483" spans="1:65" s="13" customFormat="1" ht="11.25">
      <c r="B483" s="207"/>
      <c r="C483" s="208"/>
      <c r="D483" s="209" t="s">
        <v>339</v>
      </c>
      <c r="E483" s="210" t="s">
        <v>1</v>
      </c>
      <c r="F483" s="211" t="s">
        <v>772</v>
      </c>
      <c r="G483" s="208"/>
      <c r="H483" s="212">
        <v>419.40261925426501</v>
      </c>
      <c r="I483" s="213"/>
      <c r="J483" s="208"/>
      <c r="K483" s="208"/>
      <c r="L483" s="214"/>
      <c r="M483" s="215"/>
      <c r="N483" s="216"/>
      <c r="O483" s="216"/>
      <c r="P483" s="216"/>
      <c r="Q483" s="216"/>
      <c r="R483" s="216"/>
      <c r="S483" s="216"/>
      <c r="T483" s="217"/>
      <c r="AT483" s="218" t="s">
        <v>339</v>
      </c>
      <c r="AU483" s="218" t="s">
        <v>86</v>
      </c>
      <c r="AV483" s="13" t="s">
        <v>86</v>
      </c>
      <c r="AW483" s="13" t="s">
        <v>31</v>
      </c>
      <c r="AX483" s="13" t="s">
        <v>77</v>
      </c>
      <c r="AY483" s="218" t="s">
        <v>321</v>
      </c>
    </row>
    <row r="484" spans="1:65" s="15" customFormat="1" ht="11.25">
      <c r="B484" s="230"/>
      <c r="C484" s="231"/>
      <c r="D484" s="209" t="s">
        <v>339</v>
      </c>
      <c r="E484" s="232" t="s">
        <v>1</v>
      </c>
      <c r="F484" s="233" t="s">
        <v>773</v>
      </c>
      <c r="G484" s="231"/>
      <c r="H484" s="232" t="s">
        <v>1</v>
      </c>
      <c r="I484" s="234"/>
      <c r="J484" s="231"/>
      <c r="K484" s="231"/>
      <c r="L484" s="235"/>
      <c r="M484" s="236"/>
      <c r="N484" s="237"/>
      <c r="O484" s="237"/>
      <c r="P484" s="237"/>
      <c r="Q484" s="237"/>
      <c r="R484" s="237"/>
      <c r="S484" s="237"/>
      <c r="T484" s="238"/>
      <c r="AT484" s="239" t="s">
        <v>339</v>
      </c>
      <c r="AU484" s="239" t="s">
        <v>86</v>
      </c>
      <c r="AV484" s="15" t="s">
        <v>84</v>
      </c>
      <c r="AW484" s="15" t="s">
        <v>31</v>
      </c>
      <c r="AX484" s="15" t="s">
        <v>77</v>
      </c>
      <c r="AY484" s="239" t="s">
        <v>321</v>
      </c>
    </row>
    <row r="485" spans="1:65" s="13" customFormat="1" ht="11.25">
      <c r="B485" s="207"/>
      <c r="C485" s="208"/>
      <c r="D485" s="209" t="s">
        <v>339</v>
      </c>
      <c r="E485" s="210" t="s">
        <v>1</v>
      </c>
      <c r="F485" s="211" t="s">
        <v>754</v>
      </c>
      <c r="G485" s="208"/>
      <c r="H485" s="212">
        <v>-1.4079999999999999</v>
      </c>
      <c r="I485" s="213"/>
      <c r="J485" s="208"/>
      <c r="K485" s="208"/>
      <c r="L485" s="214"/>
      <c r="M485" s="215"/>
      <c r="N485" s="216"/>
      <c r="O485" s="216"/>
      <c r="P485" s="216"/>
      <c r="Q485" s="216"/>
      <c r="R485" s="216"/>
      <c r="S485" s="216"/>
      <c r="T485" s="217"/>
      <c r="AT485" s="218" t="s">
        <v>339</v>
      </c>
      <c r="AU485" s="218" t="s">
        <v>86</v>
      </c>
      <c r="AV485" s="13" t="s">
        <v>86</v>
      </c>
      <c r="AW485" s="13" t="s">
        <v>31</v>
      </c>
      <c r="AX485" s="13" t="s">
        <v>77</v>
      </c>
      <c r="AY485" s="218" t="s">
        <v>321</v>
      </c>
    </row>
    <row r="486" spans="1:65" s="14" customFormat="1" ht="11.25">
      <c r="B486" s="219"/>
      <c r="C486" s="220"/>
      <c r="D486" s="209" t="s">
        <v>339</v>
      </c>
      <c r="E486" s="221" t="s">
        <v>1</v>
      </c>
      <c r="F486" s="222" t="s">
        <v>346</v>
      </c>
      <c r="G486" s="220"/>
      <c r="H486" s="223">
        <v>1373.8669829953301</v>
      </c>
      <c r="I486" s="224"/>
      <c r="J486" s="220"/>
      <c r="K486" s="220"/>
      <c r="L486" s="225"/>
      <c r="M486" s="226"/>
      <c r="N486" s="227"/>
      <c r="O486" s="227"/>
      <c r="P486" s="227"/>
      <c r="Q486" s="227"/>
      <c r="R486" s="227"/>
      <c r="S486" s="227"/>
      <c r="T486" s="228"/>
      <c r="AT486" s="229" t="s">
        <v>339</v>
      </c>
      <c r="AU486" s="229" t="s">
        <v>86</v>
      </c>
      <c r="AV486" s="14" t="s">
        <v>328</v>
      </c>
      <c r="AW486" s="14" t="s">
        <v>31</v>
      </c>
      <c r="AX486" s="14" t="s">
        <v>84</v>
      </c>
      <c r="AY486" s="229" t="s">
        <v>321</v>
      </c>
    </row>
    <row r="487" spans="1:65" s="2" customFormat="1" ht="37.9" customHeight="1">
      <c r="A487" s="35"/>
      <c r="B487" s="36"/>
      <c r="C487" s="194" t="s">
        <v>774</v>
      </c>
      <c r="D487" s="194" t="s">
        <v>323</v>
      </c>
      <c r="E487" s="195" t="s">
        <v>775</v>
      </c>
      <c r="F487" s="196" t="s">
        <v>776</v>
      </c>
      <c r="G487" s="197" t="s">
        <v>337</v>
      </c>
      <c r="H487" s="198">
        <v>1373.867</v>
      </c>
      <c r="I487" s="199"/>
      <c r="J487" s="200">
        <f>ROUND(I487*H487,2)</f>
        <v>0</v>
      </c>
      <c r="K487" s="196" t="s">
        <v>327</v>
      </c>
      <c r="L487" s="40"/>
      <c r="M487" s="201" t="s">
        <v>1</v>
      </c>
      <c r="N487" s="202" t="s">
        <v>42</v>
      </c>
      <c r="O487" s="72"/>
      <c r="P487" s="203">
        <f>O487*H487</f>
        <v>0</v>
      </c>
      <c r="Q487" s="203">
        <v>0</v>
      </c>
      <c r="R487" s="203">
        <f>Q487*H487</f>
        <v>0</v>
      </c>
      <c r="S487" s="203">
        <v>0</v>
      </c>
      <c r="T487" s="204">
        <f>S487*H487</f>
        <v>0</v>
      </c>
      <c r="U487" s="35"/>
      <c r="V487" s="35"/>
      <c r="W487" s="35"/>
      <c r="X487" s="35"/>
      <c r="Y487" s="35"/>
      <c r="Z487" s="35"/>
      <c r="AA487" s="35"/>
      <c r="AB487" s="35"/>
      <c r="AC487" s="35"/>
      <c r="AD487" s="35"/>
      <c r="AE487" s="35"/>
      <c r="AR487" s="205" t="s">
        <v>328</v>
      </c>
      <c r="AT487" s="205" t="s">
        <v>323</v>
      </c>
      <c r="AU487" s="205" t="s">
        <v>86</v>
      </c>
      <c r="AY487" s="18" t="s">
        <v>321</v>
      </c>
      <c r="BE487" s="206">
        <f>IF(N487="základní",J487,0)</f>
        <v>0</v>
      </c>
      <c r="BF487" s="206">
        <f>IF(N487="snížená",J487,0)</f>
        <v>0</v>
      </c>
      <c r="BG487" s="206">
        <f>IF(N487="zákl. přenesená",J487,0)</f>
        <v>0</v>
      </c>
      <c r="BH487" s="206">
        <f>IF(N487="sníž. přenesená",J487,0)</f>
        <v>0</v>
      </c>
      <c r="BI487" s="206">
        <f>IF(N487="nulová",J487,0)</f>
        <v>0</v>
      </c>
      <c r="BJ487" s="18" t="s">
        <v>84</v>
      </c>
      <c r="BK487" s="206">
        <f>ROUND(I487*H487,2)</f>
        <v>0</v>
      </c>
      <c r="BL487" s="18" t="s">
        <v>328</v>
      </c>
      <c r="BM487" s="205" t="s">
        <v>777</v>
      </c>
    </row>
    <row r="488" spans="1:65" s="2" customFormat="1" ht="24.2" customHeight="1">
      <c r="A488" s="35"/>
      <c r="B488" s="36"/>
      <c r="C488" s="194" t="s">
        <v>778</v>
      </c>
      <c r="D488" s="194" t="s">
        <v>323</v>
      </c>
      <c r="E488" s="195" t="s">
        <v>779</v>
      </c>
      <c r="F488" s="196" t="s">
        <v>780</v>
      </c>
      <c r="G488" s="197" t="s">
        <v>542</v>
      </c>
      <c r="H488" s="198">
        <v>70.587000000000003</v>
      </c>
      <c r="I488" s="199"/>
      <c r="J488" s="200">
        <f>ROUND(I488*H488,2)</f>
        <v>0</v>
      </c>
      <c r="K488" s="196" t="s">
        <v>350</v>
      </c>
      <c r="L488" s="40"/>
      <c r="M488" s="201" t="s">
        <v>1</v>
      </c>
      <c r="N488" s="202" t="s">
        <v>42</v>
      </c>
      <c r="O488" s="72"/>
      <c r="P488" s="203">
        <f>O488*H488</f>
        <v>0</v>
      </c>
      <c r="Q488" s="203">
        <v>1.10907</v>
      </c>
      <c r="R488" s="203">
        <f>Q488*H488</f>
        <v>78.285924090000009</v>
      </c>
      <c r="S488" s="203">
        <v>0</v>
      </c>
      <c r="T488" s="204">
        <f>S488*H488</f>
        <v>0</v>
      </c>
      <c r="U488" s="35"/>
      <c r="V488" s="35"/>
      <c r="W488" s="35"/>
      <c r="X488" s="35"/>
      <c r="Y488" s="35"/>
      <c r="Z488" s="35"/>
      <c r="AA488" s="35"/>
      <c r="AB488" s="35"/>
      <c r="AC488" s="35"/>
      <c r="AD488" s="35"/>
      <c r="AE488" s="35"/>
      <c r="AR488" s="205" t="s">
        <v>328</v>
      </c>
      <c r="AT488" s="205" t="s">
        <v>323</v>
      </c>
      <c r="AU488" s="205" t="s">
        <v>86</v>
      </c>
      <c r="AY488" s="18" t="s">
        <v>321</v>
      </c>
      <c r="BE488" s="206">
        <f>IF(N488="základní",J488,0)</f>
        <v>0</v>
      </c>
      <c r="BF488" s="206">
        <f>IF(N488="snížená",J488,0)</f>
        <v>0</v>
      </c>
      <c r="BG488" s="206">
        <f>IF(N488="zákl. přenesená",J488,0)</f>
        <v>0</v>
      </c>
      <c r="BH488" s="206">
        <f>IF(N488="sníž. přenesená",J488,0)</f>
        <v>0</v>
      </c>
      <c r="BI488" s="206">
        <f>IF(N488="nulová",J488,0)</f>
        <v>0</v>
      </c>
      <c r="BJ488" s="18" t="s">
        <v>84</v>
      </c>
      <c r="BK488" s="206">
        <f>ROUND(I488*H488,2)</f>
        <v>0</v>
      </c>
      <c r="BL488" s="18" t="s">
        <v>328</v>
      </c>
      <c r="BM488" s="205" t="s">
        <v>781</v>
      </c>
    </row>
    <row r="489" spans="1:65" s="13" customFormat="1" ht="11.25">
      <c r="B489" s="207"/>
      <c r="C489" s="208"/>
      <c r="D489" s="209" t="s">
        <v>339</v>
      </c>
      <c r="E489" s="210" t="s">
        <v>1</v>
      </c>
      <c r="F489" s="211" t="s">
        <v>782</v>
      </c>
      <c r="G489" s="208"/>
      <c r="H489" s="212">
        <v>70.587356659838704</v>
      </c>
      <c r="I489" s="213"/>
      <c r="J489" s="208"/>
      <c r="K489" s="208"/>
      <c r="L489" s="214"/>
      <c r="M489" s="215"/>
      <c r="N489" s="216"/>
      <c r="O489" s="216"/>
      <c r="P489" s="216"/>
      <c r="Q489" s="216"/>
      <c r="R489" s="216"/>
      <c r="S489" s="216"/>
      <c r="T489" s="217"/>
      <c r="AT489" s="218" t="s">
        <v>339</v>
      </c>
      <c r="AU489" s="218" t="s">
        <v>86</v>
      </c>
      <c r="AV489" s="13" t="s">
        <v>86</v>
      </c>
      <c r="AW489" s="13" t="s">
        <v>31</v>
      </c>
      <c r="AX489" s="13" t="s">
        <v>84</v>
      </c>
      <c r="AY489" s="218" t="s">
        <v>321</v>
      </c>
    </row>
    <row r="490" spans="1:65" s="2" customFormat="1" ht="24.2" customHeight="1">
      <c r="A490" s="35"/>
      <c r="B490" s="36"/>
      <c r="C490" s="194" t="s">
        <v>783</v>
      </c>
      <c r="D490" s="194" t="s">
        <v>323</v>
      </c>
      <c r="E490" s="195" t="s">
        <v>784</v>
      </c>
      <c r="F490" s="196" t="s">
        <v>785</v>
      </c>
      <c r="G490" s="197" t="s">
        <v>628</v>
      </c>
      <c r="H490" s="198">
        <v>250</v>
      </c>
      <c r="I490" s="199"/>
      <c r="J490" s="200">
        <f>ROUND(I490*H490,2)</f>
        <v>0</v>
      </c>
      <c r="K490" s="196" t="s">
        <v>327</v>
      </c>
      <c r="L490" s="40"/>
      <c r="M490" s="201" t="s">
        <v>1</v>
      </c>
      <c r="N490" s="202" t="s">
        <v>42</v>
      </c>
      <c r="O490" s="72"/>
      <c r="P490" s="203">
        <f>O490*H490</f>
        <v>0</v>
      </c>
      <c r="Q490" s="203">
        <v>1.67E-3</v>
      </c>
      <c r="R490" s="203">
        <f>Q490*H490</f>
        <v>0.41750000000000004</v>
      </c>
      <c r="S490" s="203">
        <v>0</v>
      </c>
      <c r="T490" s="204">
        <f>S490*H490</f>
        <v>0</v>
      </c>
      <c r="U490" s="35"/>
      <c r="V490" s="35"/>
      <c r="W490" s="35"/>
      <c r="X490" s="35"/>
      <c r="Y490" s="35"/>
      <c r="Z490" s="35"/>
      <c r="AA490" s="35"/>
      <c r="AB490" s="35"/>
      <c r="AC490" s="35"/>
      <c r="AD490" s="35"/>
      <c r="AE490" s="35"/>
      <c r="AR490" s="205" t="s">
        <v>328</v>
      </c>
      <c r="AT490" s="205" t="s">
        <v>323</v>
      </c>
      <c r="AU490" s="205" t="s">
        <v>86</v>
      </c>
      <c r="AY490" s="18" t="s">
        <v>321</v>
      </c>
      <c r="BE490" s="206">
        <f>IF(N490="základní",J490,0)</f>
        <v>0</v>
      </c>
      <c r="BF490" s="206">
        <f>IF(N490="snížená",J490,0)</f>
        <v>0</v>
      </c>
      <c r="BG490" s="206">
        <f>IF(N490="zákl. přenesená",J490,0)</f>
        <v>0</v>
      </c>
      <c r="BH490" s="206">
        <f>IF(N490="sníž. přenesená",J490,0)</f>
        <v>0</v>
      </c>
      <c r="BI490" s="206">
        <f>IF(N490="nulová",J490,0)</f>
        <v>0</v>
      </c>
      <c r="BJ490" s="18" t="s">
        <v>84</v>
      </c>
      <c r="BK490" s="206">
        <f>ROUND(I490*H490,2)</f>
        <v>0</v>
      </c>
      <c r="BL490" s="18" t="s">
        <v>328</v>
      </c>
      <c r="BM490" s="205" t="s">
        <v>786</v>
      </c>
    </row>
    <row r="491" spans="1:65" s="2" customFormat="1" ht="24.2" customHeight="1">
      <c r="A491" s="35"/>
      <c r="B491" s="36"/>
      <c r="C491" s="194" t="s">
        <v>787</v>
      </c>
      <c r="D491" s="194" t="s">
        <v>323</v>
      </c>
      <c r="E491" s="195" t="s">
        <v>788</v>
      </c>
      <c r="F491" s="196" t="s">
        <v>789</v>
      </c>
      <c r="G491" s="197" t="s">
        <v>628</v>
      </c>
      <c r="H491" s="198">
        <v>110</v>
      </c>
      <c r="I491" s="199"/>
      <c r="J491" s="200">
        <f>ROUND(I491*H491,2)</f>
        <v>0</v>
      </c>
      <c r="K491" s="196" t="s">
        <v>327</v>
      </c>
      <c r="L491" s="40"/>
      <c r="M491" s="201" t="s">
        <v>1</v>
      </c>
      <c r="N491" s="202" t="s">
        <v>42</v>
      </c>
      <c r="O491" s="72"/>
      <c r="P491" s="203">
        <f>O491*H491</f>
        <v>0</v>
      </c>
      <c r="Q491" s="203">
        <v>2.0799999999999998E-3</v>
      </c>
      <c r="R491" s="203">
        <f>Q491*H491</f>
        <v>0.22879999999999998</v>
      </c>
      <c r="S491" s="203">
        <v>0</v>
      </c>
      <c r="T491" s="204">
        <f>S491*H491</f>
        <v>0</v>
      </c>
      <c r="U491" s="35"/>
      <c r="V491" s="35"/>
      <c r="W491" s="35"/>
      <c r="X491" s="35"/>
      <c r="Y491" s="35"/>
      <c r="Z491" s="35"/>
      <c r="AA491" s="35"/>
      <c r="AB491" s="35"/>
      <c r="AC491" s="35"/>
      <c r="AD491" s="35"/>
      <c r="AE491" s="35"/>
      <c r="AR491" s="205" t="s">
        <v>328</v>
      </c>
      <c r="AT491" s="205" t="s">
        <v>323</v>
      </c>
      <c r="AU491" s="205" t="s">
        <v>86</v>
      </c>
      <c r="AY491" s="18" t="s">
        <v>321</v>
      </c>
      <c r="BE491" s="206">
        <f>IF(N491="základní",J491,0)</f>
        <v>0</v>
      </c>
      <c r="BF491" s="206">
        <f>IF(N491="snížená",J491,0)</f>
        <v>0</v>
      </c>
      <c r="BG491" s="206">
        <f>IF(N491="zákl. přenesená",J491,0)</f>
        <v>0</v>
      </c>
      <c r="BH491" s="206">
        <f>IF(N491="sníž. přenesená",J491,0)</f>
        <v>0</v>
      </c>
      <c r="BI491" s="206">
        <f>IF(N491="nulová",J491,0)</f>
        <v>0</v>
      </c>
      <c r="BJ491" s="18" t="s">
        <v>84</v>
      </c>
      <c r="BK491" s="206">
        <f>ROUND(I491*H491,2)</f>
        <v>0</v>
      </c>
      <c r="BL491" s="18" t="s">
        <v>328</v>
      </c>
      <c r="BM491" s="205" t="s">
        <v>790</v>
      </c>
    </row>
    <row r="492" spans="1:65" s="2" customFormat="1" ht="33" customHeight="1">
      <c r="A492" s="35"/>
      <c r="B492" s="36"/>
      <c r="C492" s="194" t="s">
        <v>791</v>
      </c>
      <c r="D492" s="194" t="s">
        <v>323</v>
      </c>
      <c r="E492" s="195" t="s">
        <v>792</v>
      </c>
      <c r="F492" s="196" t="s">
        <v>793</v>
      </c>
      <c r="G492" s="197" t="s">
        <v>355</v>
      </c>
      <c r="H492" s="198">
        <v>30.866</v>
      </c>
      <c r="I492" s="199"/>
      <c r="J492" s="200">
        <f>ROUND(I492*H492,2)</f>
        <v>0</v>
      </c>
      <c r="K492" s="196" t="s">
        <v>350</v>
      </c>
      <c r="L492" s="40"/>
      <c r="M492" s="201" t="s">
        <v>1</v>
      </c>
      <c r="N492" s="202" t="s">
        <v>42</v>
      </c>
      <c r="O492" s="72"/>
      <c r="P492" s="203">
        <f>O492*H492</f>
        <v>0</v>
      </c>
      <c r="Q492" s="203">
        <v>2.3010199999999998</v>
      </c>
      <c r="R492" s="203">
        <f>Q492*H492</f>
        <v>71.02328331999999</v>
      </c>
      <c r="S492" s="203">
        <v>0</v>
      </c>
      <c r="T492" s="204">
        <f>S492*H492</f>
        <v>0</v>
      </c>
      <c r="U492" s="35"/>
      <c r="V492" s="35"/>
      <c r="W492" s="35"/>
      <c r="X492" s="35"/>
      <c r="Y492" s="35"/>
      <c r="Z492" s="35"/>
      <c r="AA492" s="35"/>
      <c r="AB492" s="35"/>
      <c r="AC492" s="35"/>
      <c r="AD492" s="35"/>
      <c r="AE492" s="35"/>
      <c r="AR492" s="205" t="s">
        <v>328</v>
      </c>
      <c r="AT492" s="205" t="s">
        <v>323</v>
      </c>
      <c r="AU492" s="205" t="s">
        <v>86</v>
      </c>
      <c r="AY492" s="18" t="s">
        <v>321</v>
      </c>
      <c r="BE492" s="206">
        <f>IF(N492="základní",J492,0)</f>
        <v>0</v>
      </c>
      <c r="BF492" s="206">
        <f>IF(N492="snížená",J492,0)</f>
        <v>0</v>
      </c>
      <c r="BG492" s="206">
        <f>IF(N492="zákl. přenesená",J492,0)</f>
        <v>0</v>
      </c>
      <c r="BH492" s="206">
        <f>IF(N492="sníž. přenesená",J492,0)</f>
        <v>0</v>
      </c>
      <c r="BI492" s="206">
        <f>IF(N492="nulová",J492,0)</f>
        <v>0</v>
      </c>
      <c r="BJ492" s="18" t="s">
        <v>84</v>
      </c>
      <c r="BK492" s="206">
        <f>ROUND(I492*H492,2)</f>
        <v>0</v>
      </c>
      <c r="BL492" s="18" t="s">
        <v>328</v>
      </c>
      <c r="BM492" s="205" t="s">
        <v>794</v>
      </c>
    </row>
    <row r="493" spans="1:65" s="15" customFormat="1" ht="11.25">
      <c r="B493" s="230"/>
      <c r="C493" s="231"/>
      <c r="D493" s="209" t="s">
        <v>339</v>
      </c>
      <c r="E493" s="232" t="s">
        <v>1</v>
      </c>
      <c r="F493" s="233" t="s">
        <v>795</v>
      </c>
      <c r="G493" s="231"/>
      <c r="H493" s="232" t="s">
        <v>1</v>
      </c>
      <c r="I493" s="234"/>
      <c r="J493" s="231"/>
      <c r="K493" s="231"/>
      <c r="L493" s="235"/>
      <c r="M493" s="236"/>
      <c r="N493" s="237"/>
      <c r="O493" s="237"/>
      <c r="P493" s="237"/>
      <c r="Q493" s="237"/>
      <c r="R493" s="237"/>
      <c r="S493" s="237"/>
      <c r="T493" s="238"/>
      <c r="AT493" s="239" t="s">
        <v>339</v>
      </c>
      <c r="AU493" s="239" t="s">
        <v>86</v>
      </c>
      <c r="AV493" s="15" t="s">
        <v>84</v>
      </c>
      <c r="AW493" s="15" t="s">
        <v>31</v>
      </c>
      <c r="AX493" s="15" t="s">
        <v>77</v>
      </c>
      <c r="AY493" s="239" t="s">
        <v>321</v>
      </c>
    </row>
    <row r="494" spans="1:65" s="13" customFormat="1" ht="11.25">
      <c r="B494" s="207"/>
      <c r="C494" s="208"/>
      <c r="D494" s="209" t="s">
        <v>339</v>
      </c>
      <c r="E494" s="210" t="s">
        <v>1</v>
      </c>
      <c r="F494" s="211" t="s">
        <v>796</v>
      </c>
      <c r="G494" s="208"/>
      <c r="H494" s="212">
        <v>28.652110398904199</v>
      </c>
      <c r="I494" s="213"/>
      <c r="J494" s="208"/>
      <c r="K494" s="208"/>
      <c r="L494" s="214"/>
      <c r="M494" s="215"/>
      <c r="N494" s="216"/>
      <c r="O494" s="216"/>
      <c r="P494" s="216"/>
      <c r="Q494" s="216"/>
      <c r="R494" s="216"/>
      <c r="S494" s="216"/>
      <c r="T494" s="217"/>
      <c r="AT494" s="218" t="s">
        <v>339</v>
      </c>
      <c r="AU494" s="218" t="s">
        <v>86</v>
      </c>
      <c r="AV494" s="13" t="s">
        <v>86</v>
      </c>
      <c r="AW494" s="13" t="s">
        <v>31</v>
      </c>
      <c r="AX494" s="13" t="s">
        <v>77</v>
      </c>
      <c r="AY494" s="218" t="s">
        <v>321</v>
      </c>
    </row>
    <row r="495" spans="1:65" s="15" customFormat="1" ht="11.25">
      <c r="B495" s="230"/>
      <c r="C495" s="231"/>
      <c r="D495" s="209" t="s">
        <v>339</v>
      </c>
      <c r="E495" s="232" t="s">
        <v>1</v>
      </c>
      <c r="F495" s="233" t="s">
        <v>797</v>
      </c>
      <c r="G495" s="231"/>
      <c r="H495" s="232" t="s">
        <v>1</v>
      </c>
      <c r="I495" s="234"/>
      <c r="J495" s="231"/>
      <c r="K495" s="231"/>
      <c r="L495" s="235"/>
      <c r="M495" s="236"/>
      <c r="N495" s="237"/>
      <c r="O495" s="237"/>
      <c r="P495" s="237"/>
      <c r="Q495" s="237"/>
      <c r="R495" s="237"/>
      <c r="S495" s="237"/>
      <c r="T495" s="238"/>
      <c r="AT495" s="239" t="s">
        <v>339</v>
      </c>
      <c r="AU495" s="239" t="s">
        <v>86</v>
      </c>
      <c r="AV495" s="15" t="s">
        <v>84</v>
      </c>
      <c r="AW495" s="15" t="s">
        <v>31</v>
      </c>
      <c r="AX495" s="15" t="s">
        <v>77</v>
      </c>
      <c r="AY495" s="239" t="s">
        <v>321</v>
      </c>
    </row>
    <row r="496" spans="1:65" s="13" customFormat="1" ht="11.25">
      <c r="B496" s="207"/>
      <c r="C496" s="208"/>
      <c r="D496" s="209" t="s">
        <v>339</v>
      </c>
      <c r="E496" s="210" t="s">
        <v>1</v>
      </c>
      <c r="F496" s="211" t="s">
        <v>798</v>
      </c>
      <c r="G496" s="208"/>
      <c r="H496" s="212">
        <v>1.4875</v>
      </c>
      <c r="I496" s="213"/>
      <c r="J496" s="208"/>
      <c r="K496" s="208"/>
      <c r="L496" s="214"/>
      <c r="M496" s="215"/>
      <c r="N496" s="216"/>
      <c r="O496" s="216"/>
      <c r="P496" s="216"/>
      <c r="Q496" s="216"/>
      <c r="R496" s="216"/>
      <c r="S496" s="216"/>
      <c r="T496" s="217"/>
      <c r="AT496" s="218" t="s">
        <v>339</v>
      </c>
      <c r="AU496" s="218" t="s">
        <v>86</v>
      </c>
      <c r="AV496" s="13" t="s">
        <v>86</v>
      </c>
      <c r="AW496" s="13" t="s">
        <v>31</v>
      </c>
      <c r="AX496" s="13" t="s">
        <v>77</v>
      </c>
      <c r="AY496" s="218" t="s">
        <v>321</v>
      </c>
    </row>
    <row r="497" spans="1:65" s="13" customFormat="1" ht="11.25">
      <c r="B497" s="207"/>
      <c r="C497" s="208"/>
      <c r="D497" s="209" t="s">
        <v>339</v>
      </c>
      <c r="E497" s="210" t="s">
        <v>1</v>
      </c>
      <c r="F497" s="211" t="s">
        <v>799</v>
      </c>
      <c r="G497" s="208"/>
      <c r="H497" s="212">
        <v>0.72649330114268795</v>
      </c>
      <c r="I497" s="213"/>
      <c r="J497" s="208"/>
      <c r="K497" s="208"/>
      <c r="L497" s="214"/>
      <c r="M497" s="215"/>
      <c r="N497" s="216"/>
      <c r="O497" s="216"/>
      <c r="P497" s="216"/>
      <c r="Q497" s="216"/>
      <c r="R497" s="216"/>
      <c r="S497" s="216"/>
      <c r="T497" s="217"/>
      <c r="AT497" s="218" t="s">
        <v>339</v>
      </c>
      <c r="AU497" s="218" t="s">
        <v>86</v>
      </c>
      <c r="AV497" s="13" t="s">
        <v>86</v>
      </c>
      <c r="AW497" s="13" t="s">
        <v>31</v>
      </c>
      <c r="AX497" s="13" t="s">
        <v>77</v>
      </c>
      <c r="AY497" s="218" t="s">
        <v>321</v>
      </c>
    </row>
    <row r="498" spans="1:65" s="16" customFormat="1" ht="11.25">
      <c r="B498" s="240"/>
      <c r="C498" s="241"/>
      <c r="D498" s="209" t="s">
        <v>339</v>
      </c>
      <c r="E498" s="242" t="s">
        <v>228</v>
      </c>
      <c r="F498" s="243" t="s">
        <v>391</v>
      </c>
      <c r="G498" s="241"/>
      <c r="H498" s="244">
        <v>30.866103700046899</v>
      </c>
      <c r="I498" s="245"/>
      <c r="J498" s="241"/>
      <c r="K498" s="241"/>
      <c r="L498" s="246"/>
      <c r="M498" s="247"/>
      <c r="N498" s="248"/>
      <c r="O498" s="248"/>
      <c r="P498" s="248"/>
      <c r="Q498" s="248"/>
      <c r="R498" s="248"/>
      <c r="S498" s="248"/>
      <c r="T498" s="249"/>
      <c r="AT498" s="250" t="s">
        <v>339</v>
      </c>
      <c r="AU498" s="250" t="s">
        <v>86</v>
      </c>
      <c r="AV498" s="16" t="s">
        <v>334</v>
      </c>
      <c r="AW498" s="16" t="s">
        <v>31</v>
      </c>
      <c r="AX498" s="16" t="s">
        <v>77</v>
      </c>
      <c r="AY498" s="250" t="s">
        <v>321</v>
      </c>
    </row>
    <row r="499" spans="1:65" s="14" customFormat="1" ht="11.25">
      <c r="B499" s="219"/>
      <c r="C499" s="220"/>
      <c r="D499" s="209" t="s">
        <v>339</v>
      </c>
      <c r="E499" s="221" t="s">
        <v>1</v>
      </c>
      <c r="F499" s="222" t="s">
        <v>346</v>
      </c>
      <c r="G499" s="220"/>
      <c r="H499" s="223">
        <v>30.866103700046899</v>
      </c>
      <c r="I499" s="224"/>
      <c r="J499" s="220"/>
      <c r="K499" s="220"/>
      <c r="L499" s="225"/>
      <c r="M499" s="226"/>
      <c r="N499" s="227"/>
      <c r="O499" s="227"/>
      <c r="P499" s="227"/>
      <c r="Q499" s="227"/>
      <c r="R499" s="227"/>
      <c r="S499" s="227"/>
      <c r="T499" s="228"/>
      <c r="AT499" s="229" t="s">
        <v>339</v>
      </c>
      <c r="AU499" s="229" t="s">
        <v>86</v>
      </c>
      <c r="AV499" s="14" t="s">
        <v>328</v>
      </c>
      <c r="AW499" s="14" t="s">
        <v>31</v>
      </c>
      <c r="AX499" s="14" t="s">
        <v>84</v>
      </c>
      <c r="AY499" s="229" t="s">
        <v>321</v>
      </c>
    </row>
    <row r="500" spans="1:65" s="2" customFormat="1" ht="16.5" customHeight="1">
      <c r="A500" s="35"/>
      <c r="B500" s="36"/>
      <c r="C500" s="194" t="s">
        <v>800</v>
      </c>
      <c r="D500" s="194" t="s">
        <v>323</v>
      </c>
      <c r="E500" s="195" t="s">
        <v>801</v>
      </c>
      <c r="F500" s="196" t="s">
        <v>802</v>
      </c>
      <c r="G500" s="197" t="s">
        <v>337</v>
      </c>
      <c r="H500" s="198">
        <v>14.856</v>
      </c>
      <c r="I500" s="199"/>
      <c r="J500" s="200">
        <f>ROUND(I500*H500,2)</f>
        <v>0</v>
      </c>
      <c r="K500" s="196" t="s">
        <v>350</v>
      </c>
      <c r="L500" s="40"/>
      <c r="M500" s="201" t="s">
        <v>1</v>
      </c>
      <c r="N500" s="202" t="s">
        <v>42</v>
      </c>
      <c r="O500" s="72"/>
      <c r="P500" s="203">
        <f>O500*H500</f>
        <v>0</v>
      </c>
      <c r="Q500" s="203">
        <v>1.3520000000000001E-2</v>
      </c>
      <c r="R500" s="203">
        <f>Q500*H500</f>
        <v>0.20085312</v>
      </c>
      <c r="S500" s="203">
        <v>0</v>
      </c>
      <c r="T500" s="204">
        <f>S500*H500</f>
        <v>0</v>
      </c>
      <c r="U500" s="35"/>
      <c r="V500" s="35"/>
      <c r="W500" s="35"/>
      <c r="X500" s="35"/>
      <c r="Y500" s="35"/>
      <c r="Z500" s="35"/>
      <c r="AA500" s="35"/>
      <c r="AB500" s="35"/>
      <c r="AC500" s="35"/>
      <c r="AD500" s="35"/>
      <c r="AE500" s="35"/>
      <c r="AR500" s="205" t="s">
        <v>328</v>
      </c>
      <c r="AT500" s="205" t="s">
        <v>323</v>
      </c>
      <c r="AU500" s="205" t="s">
        <v>86</v>
      </c>
      <c r="AY500" s="18" t="s">
        <v>321</v>
      </c>
      <c r="BE500" s="206">
        <f>IF(N500="základní",J500,0)</f>
        <v>0</v>
      </c>
      <c r="BF500" s="206">
        <f>IF(N500="snížená",J500,0)</f>
        <v>0</v>
      </c>
      <c r="BG500" s="206">
        <f>IF(N500="zákl. přenesená",J500,0)</f>
        <v>0</v>
      </c>
      <c r="BH500" s="206">
        <f>IF(N500="sníž. přenesená",J500,0)</f>
        <v>0</v>
      </c>
      <c r="BI500" s="206">
        <f>IF(N500="nulová",J500,0)</f>
        <v>0</v>
      </c>
      <c r="BJ500" s="18" t="s">
        <v>84</v>
      </c>
      <c r="BK500" s="206">
        <f>ROUND(I500*H500,2)</f>
        <v>0</v>
      </c>
      <c r="BL500" s="18" t="s">
        <v>328</v>
      </c>
      <c r="BM500" s="205" t="s">
        <v>803</v>
      </c>
    </row>
    <row r="501" spans="1:65" s="15" customFormat="1" ht="11.25">
      <c r="B501" s="230"/>
      <c r="C501" s="231"/>
      <c r="D501" s="209" t="s">
        <v>339</v>
      </c>
      <c r="E501" s="232" t="s">
        <v>1</v>
      </c>
      <c r="F501" s="233" t="s">
        <v>795</v>
      </c>
      <c r="G501" s="231"/>
      <c r="H501" s="232" t="s">
        <v>1</v>
      </c>
      <c r="I501" s="234"/>
      <c r="J501" s="231"/>
      <c r="K501" s="231"/>
      <c r="L501" s="235"/>
      <c r="M501" s="236"/>
      <c r="N501" s="237"/>
      <c r="O501" s="237"/>
      <c r="P501" s="237"/>
      <c r="Q501" s="237"/>
      <c r="R501" s="237"/>
      <c r="S501" s="237"/>
      <c r="T501" s="238"/>
      <c r="AT501" s="239" t="s">
        <v>339</v>
      </c>
      <c r="AU501" s="239" t="s">
        <v>86</v>
      </c>
      <c r="AV501" s="15" t="s">
        <v>84</v>
      </c>
      <c r="AW501" s="15" t="s">
        <v>31</v>
      </c>
      <c r="AX501" s="15" t="s">
        <v>77</v>
      </c>
      <c r="AY501" s="239" t="s">
        <v>321</v>
      </c>
    </row>
    <row r="502" spans="1:65" s="13" customFormat="1" ht="11.25">
      <c r="B502" s="207"/>
      <c r="C502" s="208"/>
      <c r="D502" s="209" t="s">
        <v>339</v>
      </c>
      <c r="E502" s="210" t="s">
        <v>1</v>
      </c>
      <c r="F502" s="211" t="s">
        <v>804</v>
      </c>
      <c r="G502" s="208"/>
      <c r="H502" s="212">
        <v>6.0004419683568999</v>
      </c>
      <c r="I502" s="213"/>
      <c r="J502" s="208"/>
      <c r="K502" s="208"/>
      <c r="L502" s="214"/>
      <c r="M502" s="215"/>
      <c r="N502" s="216"/>
      <c r="O502" s="216"/>
      <c r="P502" s="216"/>
      <c r="Q502" s="216"/>
      <c r="R502" s="216"/>
      <c r="S502" s="216"/>
      <c r="T502" s="217"/>
      <c r="AT502" s="218" t="s">
        <v>339</v>
      </c>
      <c r="AU502" s="218" t="s">
        <v>86</v>
      </c>
      <c r="AV502" s="13" t="s">
        <v>86</v>
      </c>
      <c r="AW502" s="13" t="s">
        <v>31</v>
      </c>
      <c r="AX502" s="13" t="s">
        <v>77</v>
      </c>
      <c r="AY502" s="218" t="s">
        <v>321</v>
      </c>
    </row>
    <row r="503" spans="1:65" s="15" customFormat="1" ht="11.25">
      <c r="B503" s="230"/>
      <c r="C503" s="231"/>
      <c r="D503" s="209" t="s">
        <v>339</v>
      </c>
      <c r="E503" s="232" t="s">
        <v>1</v>
      </c>
      <c r="F503" s="233" t="s">
        <v>797</v>
      </c>
      <c r="G503" s="231"/>
      <c r="H503" s="232" t="s">
        <v>1</v>
      </c>
      <c r="I503" s="234"/>
      <c r="J503" s="231"/>
      <c r="K503" s="231"/>
      <c r="L503" s="235"/>
      <c r="M503" s="236"/>
      <c r="N503" s="237"/>
      <c r="O503" s="237"/>
      <c r="P503" s="237"/>
      <c r="Q503" s="237"/>
      <c r="R503" s="237"/>
      <c r="S503" s="237"/>
      <c r="T503" s="238"/>
      <c r="AT503" s="239" t="s">
        <v>339</v>
      </c>
      <c r="AU503" s="239" t="s">
        <v>86</v>
      </c>
      <c r="AV503" s="15" t="s">
        <v>84</v>
      </c>
      <c r="AW503" s="15" t="s">
        <v>31</v>
      </c>
      <c r="AX503" s="15" t="s">
        <v>77</v>
      </c>
      <c r="AY503" s="239" t="s">
        <v>321</v>
      </c>
    </row>
    <row r="504" spans="1:65" s="13" customFormat="1" ht="11.25">
      <c r="B504" s="207"/>
      <c r="C504" s="208"/>
      <c r="D504" s="209" t="s">
        <v>339</v>
      </c>
      <c r="E504" s="210" t="s">
        <v>1</v>
      </c>
      <c r="F504" s="211" t="s">
        <v>805</v>
      </c>
      <c r="G504" s="208"/>
      <c r="H504" s="212">
        <v>5.95</v>
      </c>
      <c r="I504" s="213"/>
      <c r="J504" s="208"/>
      <c r="K504" s="208"/>
      <c r="L504" s="214"/>
      <c r="M504" s="215"/>
      <c r="N504" s="216"/>
      <c r="O504" s="216"/>
      <c r="P504" s="216"/>
      <c r="Q504" s="216"/>
      <c r="R504" s="216"/>
      <c r="S504" s="216"/>
      <c r="T504" s="217"/>
      <c r="AT504" s="218" t="s">
        <v>339</v>
      </c>
      <c r="AU504" s="218" t="s">
        <v>86</v>
      </c>
      <c r="AV504" s="13" t="s">
        <v>86</v>
      </c>
      <c r="AW504" s="13" t="s">
        <v>31</v>
      </c>
      <c r="AX504" s="13" t="s">
        <v>77</v>
      </c>
      <c r="AY504" s="218" t="s">
        <v>321</v>
      </c>
    </row>
    <row r="505" spans="1:65" s="13" customFormat="1" ht="11.25">
      <c r="B505" s="207"/>
      <c r="C505" s="208"/>
      <c r="D505" s="209" t="s">
        <v>339</v>
      </c>
      <c r="E505" s="210" t="s">
        <v>1</v>
      </c>
      <c r="F505" s="211" t="s">
        <v>806</v>
      </c>
      <c r="G505" s="208"/>
      <c r="H505" s="212">
        <v>2.90597320457075</v>
      </c>
      <c r="I505" s="213"/>
      <c r="J505" s="208"/>
      <c r="K505" s="208"/>
      <c r="L505" s="214"/>
      <c r="M505" s="215"/>
      <c r="N505" s="216"/>
      <c r="O505" s="216"/>
      <c r="P505" s="216"/>
      <c r="Q505" s="216"/>
      <c r="R505" s="216"/>
      <c r="S505" s="216"/>
      <c r="T505" s="217"/>
      <c r="AT505" s="218" t="s">
        <v>339</v>
      </c>
      <c r="AU505" s="218" t="s">
        <v>86</v>
      </c>
      <c r="AV505" s="13" t="s">
        <v>86</v>
      </c>
      <c r="AW505" s="13" t="s">
        <v>31</v>
      </c>
      <c r="AX505" s="13" t="s">
        <v>77</v>
      </c>
      <c r="AY505" s="218" t="s">
        <v>321</v>
      </c>
    </row>
    <row r="506" spans="1:65" s="14" customFormat="1" ht="11.25">
      <c r="B506" s="219"/>
      <c r="C506" s="220"/>
      <c r="D506" s="209" t="s">
        <v>339</v>
      </c>
      <c r="E506" s="221" t="s">
        <v>1</v>
      </c>
      <c r="F506" s="222" t="s">
        <v>346</v>
      </c>
      <c r="G506" s="220"/>
      <c r="H506" s="223">
        <v>14.856415172927701</v>
      </c>
      <c r="I506" s="224"/>
      <c r="J506" s="220"/>
      <c r="K506" s="220"/>
      <c r="L506" s="225"/>
      <c r="M506" s="226"/>
      <c r="N506" s="227"/>
      <c r="O506" s="227"/>
      <c r="P506" s="227"/>
      <c r="Q506" s="227"/>
      <c r="R506" s="227"/>
      <c r="S506" s="227"/>
      <c r="T506" s="228"/>
      <c r="AT506" s="229" t="s">
        <v>339</v>
      </c>
      <c r="AU506" s="229" t="s">
        <v>86</v>
      </c>
      <c r="AV506" s="14" t="s">
        <v>328</v>
      </c>
      <c r="AW506" s="14" t="s">
        <v>31</v>
      </c>
      <c r="AX506" s="14" t="s">
        <v>84</v>
      </c>
      <c r="AY506" s="229" t="s">
        <v>321</v>
      </c>
    </row>
    <row r="507" spans="1:65" s="2" customFormat="1" ht="16.5" customHeight="1">
      <c r="A507" s="35"/>
      <c r="B507" s="36"/>
      <c r="C507" s="194" t="s">
        <v>807</v>
      </c>
      <c r="D507" s="194" t="s">
        <v>323</v>
      </c>
      <c r="E507" s="195" t="s">
        <v>808</v>
      </c>
      <c r="F507" s="196" t="s">
        <v>809</v>
      </c>
      <c r="G507" s="197" t="s">
        <v>337</v>
      </c>
      <c r="H507" s="198">
        <v>14.856</v>
      </c>
      <c r="I507" s="199"/>
      <c r="J507" s="200">
        <f>ROUND(I507*H507,2)</f>
        <v>0</v>
      </c>
      <c r="K507" s="196" t="s">
        <v>350</v>
      </c>
      <c r="L507" s="40"/>
      <c r="M507" s="201" t="s">
        <v>1</v>
      </c>
      <c r="N507" s="202" t="s">
        <v>42</v>
      </c>
      <c r="O507" s="72"/>
      <c r="P507" s="203">
        <f>O507*H507</f>
        <v>0</v>
      </c>
      <c r="Q507" s="203">
        <v>0</v>
      </c>
      <c r="R507" s="203">
        <f>Q507*H507</f>
        <v>0</v>
      </c>
      <c r="S507" s="203">
        <v>0</v>
      </c>
      <c r="T507" s="204">
        <f>S507*H507</f>
        <v>0</v>
      </c>
      <c r="U507" s="35"/>
      <c r="V507" s="35"/>
      <c r="W507" s="35"/>
      <c r="X507" s="35"/>
      <c r="Y507" s="35"/>
      <c r="Z507" s="35"/>
      <c r="AA507" s="35"/>
      <c r="AB507" s="35"/>
      <c r="AC507" s="35"/>
      <c r="AD507" s="35"/>
      <c r="AE507" s="35"/>
      <c r="AR507" s="205" t="s">
        <v>328</v>
      </c>
      <c r="AT507" s="205" t="s">
        <v>323</v>
      </c>
      <c r="AU507" s="205" t="s">
        <v>86</v>
      </c>
      <c r="AY507" s="18" t="s">
        <v>321</v>
      </c>
      <c r="BE507" s="206">
        <f>IF(N507="základní",J507,0)</f>
        <v>0</v>
      </c>
      <c r="BF507" s="206">
        <f>IF(N507="snížená",J507,0)</f>
        <v>0</v>
      </c>
      <c r="BG507" s="206">
        <f>IF(N507="zákl. přenesená",J507,0)</f>
        <v>0</v>
      </c>
      <c r="BH507" s="206">
        <f>IF(N507="sníž. přenesená",J507,0)</f>
        <v>0</v>
      </c>
      <c r="BI507" s="206">
        <f>IF(N507="nulová",J507,0)</f>
        <v>0</v>
      </c>
      <c r="BJ507" s="18" t="s">
        <v>84</v>
      </c>
      <c r="BK507" s="206">
        <f>ROUND(I507*H507,2)</f>
        <v>0</v>
      </c>
      <c r="BL507" s="18" t="s">
        <v>328</v>
      </c>
      <c r="BM507" s="205" t="s">
        <v>810</v>
      </c>
    </row>
    <row r="508" spans="1:65" s="12" customFormat="1" ht="22.9" customHeight="1">
      <c r="B508" s="178"/>
      <c r="C508" s="179"/>
      <c r="D508" s="180" t="s">
        <v>76</v>
      </c>
      <c r="E508" s="192" t="s">
        <v>347</v>
      </c>
      <c r="F508" s="192" t="s">
        <v>811</v>
      </c>
      <c r="G508" s="179"/>
      <c r="H508" s="179"/>
      <c r="I508" s="182"/>
      <c r="J508" s="193">
        <f>BK508</f>
        <v>0</v>
      </c>
      <c r="K508" s="179"/>
      <c r="L508" s="184"/>
      <c r="M508" s="185"/>
      <c r="N508" s="186"/>
      <c r="O508" s="186"/>
      <c r="P508" s="187">
        <f>SUM(P509:P512)</f>
        <v>0</v>
      </c>
      <c r="Q508" s="186"/>
      <c r="R508" s="187">
        <f>SUM(R509:R512)</f>
        <v>3.9967733999999995</v>
      </c>
      <c r="S508" s="186"/>
      <c r="T508" s="188">
        <f>SUM(T509:T512)</f>
        <v>0</v>
      </c>
      <c r="AR508" s="189" t="s">
        <v>84</v>
      </c>
      <c r="AT508" s="190" t="s">
        <v>76</v>
      </c>
      <c r="AU508" s="190" t="s">
        <v>84</v>
      </c>
      <c r="AY508" s="189" t="s">
        <v>321</v>
      </c>
      <c r="BK508" s="191">
        <f>SUM(BK509:BK512)</f>
        <v>0</v>
      </c>
    </row>
    <row r="509" spans="1:65" s="2" customFormat="1" ht="24.2" customHeight="1">
      <c r="A509" s="35"/>
      <c r="B509" s="36"/>
      <c r="C509" s="194" t="s">
        <v>812</v>
      </c>
      <c r="D509" s="194" t="s">
        <v>323</v>
      </c>
      <c r="E509" s="195" t="s">
        <v>813</v>
      </c>
      <c r="F509" s="196" t="s">
        <v>814</v>
      </c>
      <c r="G509" s="197" t="s">
        <v>337</v>
      </c>
      <c r="H509" s="198">
        <v>21.97</v>
      </c>
      <c r="I509" s="199"/>
      <c r="J509" s="200">
        <f>ROUND(I509*H509,2)</f>
        <v>0</v>
      </c>
      <c r="K509" s="196" t="s">
        <v>350</v>
      </c>
      <c r="L509" s="40"/>
      <c r="M509" s="201" t="s">
        <v>1</v>
      </c>
      <c r="N509" s="202" t="s">
        <v>42</v>
      </c>
      <c r="O509" s="72"/>
      <c r="P509" s="203">
        <f>O509*H509</f>
        <v>0</v>
      </c>
      <c r="Q509" s="203">
        <v>8.9219999999999994E-2</v>
      </c>
      <c r="R509" s="203">
        <f>Q509*H509</f>
        <v>1.9601633999999997</v>
      </c>
      <c r="S509" s="203">
        <v>0</v>
      </c>
      <c r="T509" s="204">
        <f>S509*H509</f>
        <v>0</v>
      </c>
      <c r="U509" s="35"/>
      <c r="V509" s="35"/>
      <c r="W509" s="35"/>
      <c r="X509" s="35"/>
      <c r="Y509" s="35"/>
      <c r="Z509" s="35"/>
      <c r="AA509" s="35"/>
      <c r="AB509" s="35"/>
      <c r="AC509" s="35"/>
      <c r="AD509" s="35"/>
      <c r="AE509" s="35"/>
      <c r="AR509" s="205" t="s">
        <v>328</v>
      </c>
      <c r="AT509" s="205" t="s">
        <v>323</v>
      </c>
      <c r="AU509" s="205" t="s">
        <v>86</v>
      </c>
      <c r="AY509" s="18" t="s">
        <v>321</v>
      </c>
      <c r="BE509" s="206">
        <f>IF(N509="základní",J509,0)</f>
        <v>0</v>
      </c>
      <c r="BF509" s="206">
        <f>IF(N509="snížená",J509,0)</f>
        <v>0</v>
      </c>
      <c r="BG509" s="206">
        <f>IF(N509="zákl. přenesená",J509,0)</f>
        <v>0</v>
      </c>
      <c r="BH509" s="206">
        <f>IF(N509="sníž. přenesená",J509,0)</f>
        <v>0</v>
      </c>
      <c r="BI509" s="206">
        <f>IF(N509="nulová",J509,0)</f>
        <v>0</v>
      </c>
      <c r="BJ509" s="18" t="s">
        <v>84</v>
      </c>
      <c r="BK509" s="206">
        <f>ROUND(I509*H509,2)</f>
        <v>0</v>
      </c>
      <c r="BL509" s="18" t="s">
        <v>328</v>
      </c>
      <c r="BM509" s="205" t="s">
        <v>815</v>
      </c>
    </row>
    <row r="510" spans="1:65" s="13" customFormat="1" ht="11.25">
      <c r="B510" s="207"/>
      <c r="C510" s="208"/>
      <c r="D510" s="209" t="s">
        <v>339</v>
      </c>
      <c r="E510" s="210" t="s">
        <v>1</v>
      </c>
      <c r="F510" s="211" t="s">
        <v>816</v>
      </c>
      <c r="G510" s="208"/>
      <c r="H510" s="212">
        <v>21.97</v>
      </c>
      <c r="I510" s="213"/>
      <c r="J510" s="208"/>
      <c r="K510" s="208"/>
      <c r="L510" s="214"/>
      <c r="M510" s="215"/>
      <c r="N510" s="216"/>
      <c r="O510" s="216"/>
      <c r="P510" s="216"/>
      <c r="Q510" s="216"/>
      <c r="R510" s="216"/>
      <c r="S510" s="216"/>
      <c r="T510" s="217"/>
      <c r="AT510" s="218" t="s">
        <v>339</v>
      </c>
      <c r="AU510" s="218" t="s">
        <v>86</v>
      </c>
      <c r="AV510" s="13" t="s">
        <v>86</v>
      </c>
      <c r="AW510" s="13" t="s">
        <v>31</v>
      </c>
      <c r="AX510" s="13" t="s">
        <v>84</v>
      </c>
      <c r="AY510" s="218" t="s">
        <v>321</v>
      </c>
    </row>
    <row r="511" spans="1:65" s="2" customFormat="1" ht="16.5" customHeight="1">
      <c r="A511" s="35"/>
      <c r="B511" s="36"/>
      <c r="C511" s="251" t="s">
        <v>817</v>
      </c>
      <c r="D511" s="251" t="s">
        <v>583</v>
      </c>
      <c r="E511" s="252" t="s">
        <v>818</v>
      </c>
      <c r="F511" s="253" t="s">
        <v>819</v>
      </c>
      <c r="G511" s="254" t="s">
        <v>337</v>
      </c>
      <c r="H511" s="255">
        <v>22.629000000000001</v>
      </c>
      <c r="I511" s="256"/>
      <c r="J511" s="257">
        <f>ROUND(I511*H511,2)</f>
        <v>0</v>
      </c>
      <c r="K511" s="253" t="s">
        <v>327</v>
      </c>
      <c r="L511" s="258"/>
      <c r="M511" s="259" t="s">
        <v>1</v>
      </c>
      <c r="N511" s="260" t="s">
        <v>42</v>
      </c>
      <c r="O511" s="72"/>
      <c r="P511" s="203">
        <f>O511*H511</f>
        <v>0</v>
      </c>
      <c r="Q511" s="203">
        <v>0.09</v>
      </c>
      <c r="R511" s="203">
        <f>Q511*H511</f>
        <v>2.03661</v>
      </c>
      <c r="S511" s="203">
        <v>0</v>
      </c>
      <c r="T511" s="204">
        <f>S511*H511</f>
        <v>0</v>
      </c>
      <c r="U511" s="35"/>
      <c r="V511" s="35"/>
      <c r="W511" s="35"/>
      <c r="X511" s="35"/>
      <c r="Y511" s="35"/>
      <c r="Z511" s="35"/>
      <c r="AA511" s="35"/>
      <c r="AB511" s="35"/>
      <c r="AC511" s="35"/>
      <c r="AD511" s="35"/>
      <c r="AE511" s="35"/>
      <c r="AR511" s="205" t="s">
        <v>364</v>
      </c>
      <c r="AT511" s="205" t="s">
        <v>583</v>
      </c>
      <c r="AU511" s="205" t="s">
        <v>86</v>
      </c>
      <c r="AY511" s="18" t="s">
        <v>321</v>
      </c>
      <c r="BE511" s="206">
        <f>IF(N511="základní",J511,0)</f>
        <v>0</v>
      </c>
      <c r="BF511" s="206">
        <f>IF(N511="snížená",J511,0)</f>
        <v>0</v>
      </c>
      <c r="BG511" s="206">
        <f>IF(N511="zákl. přenesená",J511,0)</f>
        <v>0</v>
      </c>
      <c r="BH511" s="206">
        <f>IF(N511="sníž. přenesená",J511,0)</f>
        <v>0</v>
      </c>
      <c r="BI511" s="206">
        <f>IF(N511="nulová",J511,0)</f>
        <v>0</v>
      </c>
      <c r="BJ511" s="18" t="s">
        <v>84</v>
      </c>
      <c r="BK511" s="206">
        <f>ROUND(I511*H511,2)</f>
        <v>0</v>
      </c>
      <c r="BL511" s="18" t="s">
        <v>328</v>
      </c>
      <c r="BM511" s="205" t="s">
        <v>820</v>
      </c>
    </row>
    <row r="512" spans="1:65" s="13" customFormat="1" ht="11.25">
      <c r="B512" s="207"/>
      <c r="C512" s="208"/>
      <c r="D512" s="209" t="s">
        <v>339</v>
      </c>
      <c r="E512" s="208"/>
      <c r="F512" s="211" t="s">
        <v>821</v>
      </c>
      <c r="G512" s="208"/>
      <c r="H512" s="212">
        <v>22.629000000000001</v>
      </c>
      <c r="I512" s="213"/>
      <c r="J512" s="208"/>
      <c r="K512" s="208"/>
      <c r="L512" s="214"/>
      <c r="M512" s="215"/>
      <c r="N512" s="216"/>
      <c r="O512" s="216"/>
      <c r="P512" s="216"/>
      <c r="Q512" s="216"/>
      <c r="R512" s="216"/>
      <c r="S512" s="216"/>
      <c r="T512" s="217"/>
      <c r="AT512" s="218" t="s">
        <v>339</v>
      </c>
      <c r="AU512" s="218" t="s">
        <v>86</v>
      </c>
      <c r="AV512" s="13" t="s">
        <v>86</v>
      </c>
      <c r="AW512" s="13" t="s">
        <v>4</v>
      </c>
      <c r="AX512" s="13" t="s">
        <v>84</v>
      </c>
      <c r="AY512" s="218" t="s">
        <v>321</v>
      </c>
    </row>
    <row r="513" spans="1:65" s="12" customFormat="1" ht="22.9" customHeight="1">
      <c r="B513" s="178"/>
      <c r="C513" s="179"/>
      <c r="D513" s="180" t="s">
        <v>76</v>
      </c>
      <c r="E513" s="192" t="s">
        <v>352</v>
      </c>
      <c r="F513" s="192" t="s">
        <v>822</v>
      </c>
      <c r="G513" s="179"/>
      <c r="H513" s="179"/>
      <c r="I513" s="182"/>
      <c r="J513" s="193">
        <f>BK513</f>
        <v>0</v>
      </c>
      <c r="K513" s="179"/>
      <c r="L513" s="184"/>
      <c r="M513" s="185"/>
      <c r="N513" s="186"/>
      <c r="O513" s="186"/>
      <c r="P513" s="187">
        <f>SUM(P514:P686)</f>
        <v>0</v>
      </c>
      <c r="Q513" s="186"/>
      <c r="R513" s="187">
        <f>SUM(R514:R686)</f>
        <v>267.30812262999996</v>
      </c>
      <c r="S513" s="186"/>
      <c r="T513" s="188">
        <f>SUM(T514:T686)</f>
        <v>0</v>
      </c>
      <c r="AR513" s="189" t="s">
        <v>84</v>
      </c>
      <c r="AT513" s="190" t="s">
        <v>76</v>
      </c>
      <c r="AU513" s="190" t="s">
        <v>84</v>
      </c>
      <c r="AY513" s="189" t="s">
        <v>321</v>
      </c>
      <c r="BK513" s="191">
        <f>SUM(BK514:BK686)</f>
        <v>0</v>
      </c>
    </row>
    <row r="514" spans="1:65" s="2" customFormat="1" ht="33" customHeight="1">
      <c r="A514" s="35"/>
      <c r="B514" s="36"/>
      <c r="C514" s="194" t="s">
        <v>823</v>
      </c>
      <c r="D514" s="194" t="s">
        <v>323</v>
      </c>
      <c r="E514" s="195" t="s">
        <v>824</v>
      </c>
      <c r="F514" s="196" t="s">
        <v>825</v>
      </c>
      <c r="G514" s="197" t="s">
        <v>337</v>
      </c>
      <c r="H514" s="198">
        <v>20.891999999999999</v>
      </c>
      <c r="I514" s="199"/>
      <c r="J514" s="200">
        <f>ROUND(I514*H514,2)</f>
        <v>0</v>
      </c>
      <c r="K514" s="196" t="s">
        <v>327</v>
      </c>
      <c r="L514" s="40"/>
      <c r="M514" s="201" t="s">
        <v>1</v>
      </c>
      <c r="N514" s="202" t="s">
        <v>42</v>
      </c>
      <c r="O514" s="72"/>
      <c r="P514" s="203">
        <f>O514*H514</f>
        <v>0</v>
      </c>
      <c r="Q514" s="203">
        <v>4.3800000000000002E-3</v>
      </c>
      <c r="R514" s="203">
        <f>Q514*H514</f>
        <v>9.1506959999999998E-2</v>
      </c>
      <c r="S514" s="203">
        <v>0</v>
      </c>
      <c r="T514" s="204">
        <f>S514*H514</f>
        <v>0</v>
      </c>
      <c r="U514" s="35"/>
      <c r="V514" s="35"/>
      <c r="W514" s="35"/>
      <c r="X514" s="35"/>
      <c r="Y514" s="35"/>
      <c r="Z514" s="35"/>
      <c r="AA514" s="35"/>
      <c r="AB514" s="35"/>
      <c r="AC514" s="35"/>
      <c r="AD514" s="35"/>
      <c r="AE514" s="35"/>
      <c r="AR514" s="205" t="s">
        <v>328</v>
      </c>
      <c r="AT514" s="205" t="s">
        <v>323</v>
      </c>
      <c r="AU514" s="205" t="s">
        <v>86</v>
      </c>
      <c r="AY514" s="18" t="s">
        <v>321</v>
      </c>
      <c r="BE514" s="206">
        <f>IF(N514="základní",J514,0)</f>
        <v>0</v>
      </c>
      <c r="BF514" s="206">
        <f>IF(N514="snížená",J514,0)</f>
        <v>0</v>
      </c>
      <c r="BG514" s="206">
        <f>IF(N514="zákl. přenesená",J514,0)</f>
        <v>0</v>
      </c>
      <c r="BH514" s="206">
        <f>IF(N514="sníž. přenesená",J514,0)</f>
        <v>0</v>
      </c>
      <c r="BI514" s="206">
        <f>IF(N514="nulová",J514,0)</f>
        <v>0</v>
      </c>
      <c r="BJ514" s="18" t="s">
        <v>84</v>
      </c>
      <c r="BK514" s="206">
        <f>ROUND(I514*H514,2)</f>
        <v>0</v>
      </c>
      <c r="BL514" s="18" t="s">
        <v>328</v>
      </c>
      <c r="BM514" s="205" t="s">
        <v>826</v>
      </c>
    </row>
    <row r="515" spans="1:65" s="15" customFormat="1" ht="11.25">
      <c r="B515" s="230"/>
      <c r="C515" s="231"/>
      <c r="D515" s="209" t="s">
        <v>339</v>
      </c>
      <c r="E515" s="232" t="s">
        <v>1</v>
      </c>
      <c r="F515" s="233" t="s">
        <v>827</v>
      </c>
      <c r="G515" s="231"/>
      <c r="H515" s="232" t="s">
        <v>1</v>
      </c>
      <c r="I515" s="234"/>
      <c r="J515" s="231"/>
      <c r="K515" s="231"/>
      <c r="L515" s="235"/>
      <c r="M515" s="236"/>
      <c r="N515" s="237"/>
      <c r="O515" s="237"/>
      <c r="P515" s="237"/>
      <c r="Q515" s="237"/>
      <c r="R515" s="237"/>
      <c r="S515" s="237"/>
      <c r="T515" s="238"/>
      <c r="AT515" s="239" t="s">
        <v>339</v>
      </c>
      <c r="AU515" s="239" t="s">
        <v>86</v>
      </c>
      <c r="AV515" s="15" t="s">
        <v>84</v>
      </c>
      <c r="AW515" s="15" t="s">
        <v>31</v>
      </c>
      <c r="AX515" s="15" t="s">
        <v>77</v>
      </c>
      <c r="AY515" s="239" t="s">
        <v>321</v>
      </c>
    </row>
    <row r="516" spans="1:65" s="13" customFormat="1" ht="11.25">
      <c r="B516" s="207"/>
      <c r="C516" s="208"/>
      <c r="D516" s="209" t="s">
        <v>339</v>
      </c>
      <c r="E516" s="210" t="s">
        <v>1</v>
      </c>
      <c r="F516" s="211" t="s">
        <v>828</v>
      </c>
      <c r="G516" s="208"/>
      <c r="H516" s="212">
        <v>29.382727040404699</v>
      </c>
      <c r="I516" s="213"/>
      <c r="J516" s="208"/>
      <c r="K516" s="208"/>
      <c r="L516" s="214"/>
      <c r="M516" s="215"/>
      <c r="N516" s="216"/>
      <c r="O516" s="216"/>
      <c r="P516" s="216"/>
      <c r="Q516" s="216"/>
      <c r="R516" s="216"/>
      <c r="S516" s="216"/>
      <c r="T516" s="217"/>
      <c r="AT516" s="218" t="s">
        <v>339</v>
      </c>
      <c r="AU516" s="218" t="s">
        <v>86</v>
      </c>
      <c r="AV516" s="13" t="s">
        <v>86</v>
      </c>
      <c r="AW516" s="13" t="s">
        <v>31</v>
      </c>
      <c r="AX516" s="13" t="s">
        <v>77</v>
      </c>
      <c r="AY516" s="218" t="s">
        <v>321</v>
      </c>
    </row>
    <row r="517" spans="1:65" s="13" customFormat="1" ht="11.25">
      <c r="B517" s="207"/>
      <c r="C517" s="208"/>
      <c r="D517" s="209" t="s">
        <v>339</v>
      </c>
      <c r="E517" s="210" t="s">
        <v>1</v>
      </c>
      <c r="F517" s="211" t="s">
        <v>829</v>
      </c>
      <c r="G517" s="208"/>
      <c r="H517" s="212">
        <v>-8.4911358940312205</v>
      </c>
      <c r="I517" s="213"/>
      <c r="J517" s="208"/>
      <c r="K517" s="208"/>
      <c r="L517" s="214"/>
      <c r="M517" s="215"/>
      <c r="N517" s="216"/>
      <c r="O517" s="216"/>
      <c r="P517" s="216"/>
      <c r="Q517" s="216"/>
      <c r="R517" s="216"/>
      <c r="S517" s="216"/>
      <c r="T517" s="217"/>
      <c r="AT517" s="218" t="s">
        <v>339</v>
      </c>
      <c r="AU517" s="218" t="s">
        <v>86</v>
      </c>
      <c r="AV517" s="13" t="s">
        <v>86</v>
      </c>
      <c r="AW517" s="13" t="s">
        <v>31</v>
      </c>
      <c r="AX517" s="13" t="s">
        <v>77</v>
      </c>
      <c r="AY517" s="218" t="s">
        <v>321</v>
      </c>
    </row>
    <row r="518" spans="1:65" s="16" customFormat="1" ht="11.25">
      <c r="B518" s="240"/>
      <c r="C518" s="241"/>
      <c r="D518" s="209" t="s">
        <v>339</v>
      </c>
      <c r="E518" s="242" t="s">
        <v>248</v>
      </c>
      <c r="F518" s="243" t="s">
        <v>391</v>
      </c>
      <c r="G518" s="241"/>
      <c r="H518" s="244">
        <v>20.8915911463735</v>
      </c>
      <c r="I518" s="245"/>
      <c r="J518" s="241"/>
      <c r="K518" s="241"/>
      <c r="L518" s="246"/>
      <c r="M518" s="247"/>
      <c r="N518" s="248"/>
      <c r="O518" s="248"/>
      <c r="P518" s="248"/>
      <c r="Q518" s="248"/>
      <c r="R518" s="248"/>
      <c r="S518" s="248"/>
      <c r="T518" s="249"/>
      <c r="AT518" s="250" t="s">
        <v>339</v>
      </c>
      <c r="AU518" s="250" t="s">
        <v>86</v>
      </c>
      <c r="AV518" s="16" t="s">
        <v>334</v>
      </c>
      <c r="AW518" s="16" t="s">
        <v>31</v>
      </c>
      <c r="AX518" s="16" t="s">
        <v>77</v>
      </c>
      <c r="AY518" s="250" t="s">
        <v>321</v>
      </c>
    </row>
    <row r="519" spans="1:65" s="14" customFormat="1" ht="11.25">
      <c r="B519" s="219"/>
      <c r="C519" s="220"/>
      <c r="D519" s="209" t="s">
        <v>339</v>
      </c>
      <c r="E519" s="221" t="s">
        <v>1</v>
      </c>
      <c r="F519" s="222" t="s">
        <v>346</v>
      </c>
      <c r="G519" s="220"/>
      <c r="H519" s="223">
        <v>20.8915911463735</v>
      </c>
      <c r="I519" s="224"/>
      <c r="J519" s="220"/>
      <c r="K519" s="220"/>
      <c r="L519" s="225"/>
      <c r="M519" s="226"/>
      <c r="N519" s="227"/>
      <c r="O519" s="227"/>
      <c r="P519" s="227"/>
      <c r="Q519" s="227"/>
      <c r="R519" s="227"/>
      <c r="S519" s="227"/>
      <c r="T519" s="228"/>
      <c r="AT519" s="229" t="s">
        <v>339</v>
      </c>
      <c r="AU519" s="229" t="s">
        <v>86</v>
      </c>
      <c r="AV519" s="14" t="s">
        <v>328</v>
      </c>
      <c r="AW519" s="14" t="s">
        <v>31</v>
      </c>
      <c r="AX519" s="14" t="s">
        <v>84</v>
      </c>
      <c r="AY519" s="229" t="s">
        <v>321</v>
      </c>
    </row>
    <row r="520" spans="1:65" s="2" customFormat="1" ht="24.2" customHeight="1">
      <c r="A520" s="35"/>
      <c r="B520" s="36"/>
      <c r="C520" s="194" t="s">
        <v>830</v>
      </c>
      <c r="D520" s="194" t="s">
        <v>323</v>
      </c>
      <c r="E520" s="195" t="s">
        <v>831</v>
      </c>
      <c r="F520" s="196" t="s">
        <v>832</v>
      </c>
      <c r="G520" s="197" t="s">
        <v>337</v>
      </c>
      <c r="H520" s="198">
        <v>20.891999999999999</v>
      </c>
      <c r="I520" s="199"/>
      <c r="J520" s="200">
        <f>ROUND(I520*H520,2)</f>
        <v>0</v>
      </c>
      <c r="K520" s="196" t="s">
        <v>350</v>
      </c>
      <c r="L520" s="40"/>
      <c r="M520" s="201" t="s">
        <v>1</v>
      </c>
      <c r="N520" s="202" t="s">
        <v>42</v>
      </c>
      <c r="O520" s="72"/>
      <c r="P520" s="203">
        <f>O520*H520</f>
        <v>0</v>
      </c>
      <c r="Q520" s="203">
        <v>3.3600000000000001E-3</v>
      </c>
      <c r="R520" s="203">
        <f>Q520*H520</f>
        <v>7.0197120000000002E-2</v>
      </c>
      <c r="S520" s="203">
        <v>0</v>
      </c>
      <c r="T520" s="204">
        <f>S520*H520</f>
        <v>0</v>
      </c>
      <c r="U520" s="35"/>
      <c r="V520" s="35"/>
      <c r="W520" s="35"/>
      <c r="X520" s="35"/>
      <c r="Y520" s="35"/>
      <c r="Z520" s="35"/>
      <c r="AA520" s="35"/>
      <c r="AB520" s="35"/>
      <c r="AC520" s="35"/>
      <c r="AD520" s="35"/>
      <c r="AE520" s="35"/>
      <c r="AR520" s="205" t="s">
        <v>328</v>
      </c>
      <c r="AT520" s="205" t="s">
        <v>323</v>
      </c>
      <c r="AU520" s="205" t="s">
        <v>86</v>
      </c>
      <c r="AY520" s="18" t="s">
        <v>321</v>
      </c>
      <c r="BE520" s="206">
        <f>IF(N520="základní",J520,0)</f>
        <v>0</v>
      </c>
      <c r="BF520" s="206">
        <f>IF(N520="snížená",J520,0)</f>
        <v>0</v>
      </c>
      <c r="BG520" s="206">
        <f>IF(N520="zákl. přenesená",J520,0)</f>
        <v>0</v>
      </c>
      <c r="BH520" s="206">
        <f>IF(N520="sníž. přenesená",J520,0)</f>
        <v>0</v>
      </c>
      <c r="BI520" s="206">
        <f>IF(N520="nulová",J520,0)</f>
        <v>0</v>
      </c>
      <c r="BJ520" s="18" t="s">
        <v>84</v>
      </c>
      <c r="BK520" s="206">
        <f>ROUND(I520*H520,2)</f>
        <v>0</v>
      </c>
      <c r="BL520" s="18" t="s">
        <v>328</v>
      </c>
      <c r="BM520" s="205" t="s">
        <v>833</v>
      </c>
    </row>
    <row r="521" spans="1:65" s="13" customFormat="1" ht="11.25">
      <c r="B521" s="207"/>
      <c r="C521" s="208"/>
      <c r="D521" s="209" t="s">
        <v>339</v>
      </c>
      <c r="E521" s="210" t="s">
        <v>1</v>
      </c>
      <c r="F521" s="211" t="s">
        <v>248</v>
      </c>
      <c r="G521" s="208"/>
      <c r="H521" s="212">
        <v>20.8915911463735</v>
      </c>
      <c r="I521" s="213"/>
      <c r="J521" s="208"/>
      <c r="K521" s="208"/>
      <c r="L521" s="214"/>
      <c r="M521" s="215"/>
      <c r="N521" s="216"/>
      <c r="O521" s="216"/>
      <c r="P521" s="216"/>
      <c r="Q521" s="216"/>
      <c r="R521" s="216"/>
      <c r="S521" s="216"/>
      <c r="T521" s="217"/>
      <c r="AT521" s="218" t="s">
        <v>339</v>
      </c>
      <c r="AU521" s="218" t="s">
        <v>86</v>
      </c>
      <c r="AV521" s="13" t="s">
        <v>86</v>
      </c>
      <c r="AW521" s="13" t="s">
        <v>31</v>
      </c>
      <c r="AX521" s="13" t="s">
        <v>84</v>
      </c>
      <c r="AY521" s="218" t="s">
        <v>321</v>
      </c>
    </row>
    <row r="522" spans="1:65" s="2" customFormat="1" ht="33" customHeight="1">
      <c r="A522" s="35"/>
      <c r="B522" s="36"/>
      <c r="C522" s="194" t="s">
        <v>834</v>
      </c>
      <c r="D522" s="194" t="s">
        <v>323</v>
      </c>
      <c r="E522" s="195" t="s">
        <v>835</v>
      </c>
      <c r="F522" s="196" t="s">
        <v>836</v>
      </c>
      <c r="G522" s="197" t="s">
        <v>337</v>
      </c>
      <c r="H522" s="198">
        <v>10.191000000000001</v>
      </c>
      <c r="I522" s="199"/>
      <c r="J522" s="200">
        <f>ROUND(I522*H522,2)</f>
        <v>0</v>
      </c>
      <c r="K522" s="196" t="s">
        <v>327</v>
      </c>
      <c r="L522" s="40"/>
      <c r="M522" s="201" t="s">
        <v>1</v>
      </c>
      <c r="N522" s="202" t="s">
        <v>42</v>
      </c>
      <c r="O522" s="72"/>
      <c r="P522" s="203">
        <f>O522*H522</f>
        <v>0</v>
      </c>
      <c r="Q522" s="203">
        <v>4.3800000000000002E-3</v>
      </c>
      <c r="R522" s="203">
        <f>Q522*H522</f>
        <v>4.4636580000000002E-2</v>
      </c>
      <c r="S522" s="203">
        <v>0</v>
      </c>
      <c r="T522" s="204">
        <f>S522*H522</f>
        <v>0</v>
      </c>
      <c r="U522" s="35"/>
      <c r="V522" s="35"/>
      <c r="W522" s="35"/>
      <c r="X522" s="35"/>
      <c r="Y522" s="35"/>
      <c r="Z522" s="35"/>
      <c r="AA522" s="35"/>
      <c r="AB522" s="35"/>
      <c r="AC522" s="35"/>
      <c r="AD522" s="35"/>
      <c r="AE522" s="35"/>
      <c r="AR522" s="205" t="s">
        <v>328</v>
      </c>
      <c r="AT522" s="205" t="s">
        <v>323</v>
      </c>
      <c r="AU522" s="205" t="s">
        <v>86</v>
      </c>
      <c r="AY522" s="18" t="s">
        <v>321</v>
      </c>
      <c r="BE522" s="206">
        <f>IF(N522="základní",J522,0)</f>
        <v>0</v>
      </c>
      <c r="BF522" s="206">
        <f>IF(N522="snížená",J522,0)</f>
        <v>0</v>
      </c>
      <c r="BG522" s="206">
        <f>IF(N522="zákl. přenesená",J522,0)</f>
        <v>0</v>
      </c>
      <c r="BH522" s="206">
        <f>IF(N522="sníž. přenesená",J522,0)</f>
        <v>0</v>
      </c>
      <c r="BI522" s="206">
        <f>IF(N522="nulová",J522,0)</f>
        <v>0</v>
      </c>
      <c r="BJ522" s="18" t="s">
        <v>84</v>
      </c>
      <c r="BK522" s="206">
        <f>ROUND(I522*H522,2)</f>
        <v>0</v>
      </c>
      <c r="BL522" s="18" t="s">
        <v>328</v>
      </c>
      <c r="BM522" s="205" t="s">
        <v>837</v>
      </c>
    </row>
    <row r="523" spans="1:65" s="15" customFormat="1" ht="11.25">
      <c r="B523" s="230"/>
      <c r="C523" s="231"/>
      <c r="D523" s="209" t="s">
        <v>339</v>
      </c>
      <c r="E523" s="232" t="s">
        <v>1</v>
      </c>
      <c r="F523" s="233" t="s">
        <v>838</v>
      </c>
      <c r="G523" s="231"/>
      <c r="H523" s="232" t="s">
        <v>1</v>
      </c>
      <c r="I523" s="234"/>
      <c r="J523" s="231"/>
      <c r="K523" s="231"/>
      <c r="L523" s="235"/>
      <c r="M523" s="236"/>
      <c r="N523" s="237"/>
      <c r="O523" s="237"/>
      <c r="P523" s="237"/>
      <c r="Q523" s="237"/>
      <c r="R523" s="237"/>
      <c r="S523" s="237"/>
      <c r="T523" s="238"/>
      <c r="AT523" s="239" t="s">
        <v>339</v>
      </c>
      <c r="AU523" s="239" t="s">
        <v>86</v>
      </c>
      <c r="AV523" s="15" t="s">
        <v>84</v>
      </c>
      <c r="AW523" s="15" t="s">
        <v>31</v>
      </c>
      <c r="AX523" s="15" t="s">
        <v>77</v>
      </c>
      <c r="AY523" s="239" t="s">
        <v>321</v>
      </c>
    </row>
    <row r="524" spans="1:65" s="13" customFormat="1" ht="11.25">
      <c r="B524" s="207"/>
      <c r="C524" s="208"/>
      <c r="D524" s="209" t="s">
        <v>339</v>
      </c>
      <c r="E524" s="210" t="s">
        <v>1</v>
      </c>
      <c r="F524" s="211" t="s">
        <v>839</v>
      </c>
      <c r="G524" s="208"/>
      <c r="H524" s="212">
        <v>10.1905411700826</v>
      </c>
      <c r="I524" s="213"/>
      <c r="J524" s="208"/>
      <c r="K524" s="208"/>
      <c r="L524" s="214"/>
      <c r="M524" s="215"/>
      <c r="N524" s="216"/>
      <c r="O524" s="216"/>
      <c r="P524" s="216"/>
      <c r="Q524" s="216"/>
      <c r="R524" s="216"/>
      <c r="S524" s="216"/>
      <c r="T524" s="217"/>
      <c r="AT524" s="218" t="s">
        <v>339</v>
      </c>
      <c r="AU524" s="218" t="s">
        <v>86</v>
      </c>
      <c r="AV524" s="13" t="s">
        <v>86</v>
      </c>
      <c r="AW524" s="13" t="s">
        <v>31</v>
      </c>
      <c r="AX524" s="13" t="s">
        <v>77</v>
      </c>
      <c r="AY524" s="218" t="s">
        <v>321</v>
      </c>
    </row>
    <row r="525" spans="1:65" s="16" customFormat="1" ht="11.25">
      <c r="B525" s="240"/>
      <c r="C525" s="241"/>
      <c r="D525" s="209" t="s">
        <v>339</v>
      </c>
      <c r="E525" s="242" t="s">
        <v>246</v>
      </c>
      <c r="F525" s="243" t="s">
        <v>391</v>
      </c>
      <c r="G525" s="241"/>
      <c r="H525" s="244">
        <v>10.1905411700826</v>
      </c>
      <c r="I525" s="245"/>
      <c r="J525" s="241"/>
      <c r="K525" s="241"/>
      <c r="L525" s="246"/>
      <c r="M525" s="247"/>
      <c r="N525" s="248"/>
      <c r="O525" s="248"/>
      <c r="P525" s="248"/>
      <c r="Q525" s="248"/>
      <c r="R525" s="248"/>
      <c r="S525" s="248"/>
      <c r="T525" s="249"/>
      <c r="AT525" s="250" t="s">
        <v>339</v>
      </c>
      <c r="AU525" s="250" t="s">
        <v>86</v>
      </c>
      <c r="AV525" s="16" t="s">
        <v>334</v>
      </c>
      <c r="AW525" s="16" t="s">
        <v>31</v>
      </c>
      <c r="AX525" s="16" t="s">
        <v>77</v>
      </c>
      <c r="AY525" s="250" t="s">
        <v>321</v>
      </c>
    </row>
    <row r="526" spans="1:65" s="14" customFormat="1" ht="11.25">
      <c r="B526" s="219"/>
      <c r="C526" s="220"/>
      <c r="D526" s="209" t="s">
        <v>339</v>
      </c>
      <c r="E526" s="221" t="s">
        <v>1</v>
      </c>
      <c r="F526" s="222" t="s">
        <v>346</v>
      </c>
      <c r="G526" s="220"/>
      <c r="H526" s="223">
        <v>10.1905411700826</v>
      </c>
      <c r="I526" s="224"/>
      <c r="J526" s="220"/>
      <c r="K526" s="220"/>
      <c r="L526" s="225"/>
      <c r="M526" s="226"/>
      <c r="N526" s="227"/>
      <c r="O526" s="227"/>
      <c r="P526" s="227"/>
      <c r="Q526" s="227"/>
      <c r="R526" s="227"/>
      <c r="S526" s="227"/>
      <c r="T526" s="228"/>
      <c r="AT526" s="229" t="s">
        <v>339</v>
      </c>
      <c r="AU526" s="229" t="s">
        <v>86</v>
      </c>
      <c r="AV526" s="14" t="s">
        <v>328</v>
      </c>
      <c r="AW526" s="14" t="s">
        <v>31</v>
      </c>
      <c r="AX526" s="14" t="s">
        <v>84</v>
      </c>
      <c r="AY526" s="229" t="s">
        <v>321</v>
      </c>
    </row>
    <row r="527" spans="1:65" s="2" customFormat="1" ht="49.15" customHeight="1">
      <c r="A527" s="35"/>
      <c r="B527" s="36"/>
      <c r="C527" s="194" t="s">
        <v>840</v>
      </c>
      <c r="D527" s="194" t="s">
        <v>323</v>
      </c>
      <c r="E527" s="195" t="s">
        <v>841</v>
      </c>
      <c r="F527" s="196" t="s">
        <v>842</v>
      </c>
      <c r="G527" s="197" t="s">
        <v>337</v>
      </c>
      <c r="H527" s="198">
        <v>248.58099999999999</v>
      </c>
      <c r="I527" s="199"/>
      <c r="J527" s="200">
        <f>ROUND(I527*H527,2)</f>
        <v>0</v>
      </c>
      <c r="K527" s="196" t="s">
        <v>327</v>
      </c>
      <c r="L527" s="40"/>
      <c r="M527" s="201" t="s">
        <v>1</v>
      </c>
      <c r="N527" s="202" t="s">
        <v>42</v>
      </c>
      <c r="O527" s="72"/>
      <c r="P527" s="203">
        <f>O527*H527</f>
        <v>0</v>
      </c>
      <c r="Q527" s="203">
        <v>8.3499999999999998E-3</v>
      </c>
      <c r="R527" s="203">
        <f>Q527*H527</f>
        <v>2.0756513499999998</v>
      </c>
      <c r="S527" s="203">
        <v>0</v>
      </c>
      <c r="T527" s="204">
        <f>S527*H527</f>
        <v>0</v>
      </c>
      <c r="U527" s="35"/>
      <c r="V527" s="35"/>
      <c r="W527" s="35"/>
      <c r="X527" s="35"/>
      <c r="Y527" s="35"/>
      <c r="Z527" s="35"/>
      <c r="AA527" s="35"/>
      <c r="AB527" s="35"/>
      <c r="AC527" s="35"/>
      <c r="AD527" s="35"/>
      <c r="AE527" s="35"/>
      <c r="AR527" s="205" t="s">
        <v>328</v>
      </c>
      <c r="AT527" s="205" t="s">
        <v>323</v>
      </c>
      <c r="AU527" s="205" t="s">
        <v>86</v>
      </c>
      <c r="AY527" s="18" t="s">
        <v>321</v>
      </c>
      <c r="BE527" s="206">
        <f>IF(N527="základní",J527,0)</f>
        <v>0</v>
      </c>
      <c r="BF527" s="206">
        <f>IF(N527="snížená",J527,0)</f>
        <v>0</v>
      </c>
      <c r="BG527" s="206">
        <f>IF(N527="zákl. přenesená",J527,0)</f>
        <v>0</v>
      </c>
      <c r="BH527" s="206">
        <f>IF(N527="sníž. přenesená",J527,0)</f>
        <v>0</v>
      </c>
      <c r="BI527" s="206">
        <f>IF(N527="nulová",J527,0)</f>
        <v>0</v>
      </c>
      <c r="BJ527" s="18" t="s">
        <v>84</v>
      </c>
      <c r="BK527" s="206">
        <f>ROUND(I527*H527,2)</f>
        <v>0</v>
      </c>
      <c r="BL527" s="18" t="s">
        <v>328</v>
      </c>
      <c r="BM527" s="205" t="s">
        <v>843</v>
      </c>
    </row>
    <row r="528" spans="1:65" s="15" customFormat="1" ht="11.25">
      <c r="B528" s="230"/>
      <c r="C528" s="231"/>
      <c r="D528" s="209" t="s">
        <v>339</v>
      </c>
      <c r="E528" s="232" t="s">
        <v>1</v>
      </c>
      <c r="F528" s="233" t="s">
        <v>844</v>
      </c>
      <c r="G528" s="231"/>
      <c r="H528" s="232" t="s">
        <v>1</v>
      </c>
      <c r="I528" s="234"/>
      <c r="J528" s="231"/>
      <c r="K528" s="231"/>
      <c r="L528" s="235"/>
      <c r="M528" s="236"/>
      <c r="N528" s="237"/>
      <c r="O528" s="237"/>
      <c r="P528" s="237"/>
      <c r="Q528" s="237"/>
      <c r="R528" s="237"/>
      <c r="S528" s="237"/>
      <c r="T528" s="238"/>
      <c r="AT528" s="239" t="s">
        <v>339</v>
      </c>
      <c r="AU528" s="239" t="s">
        <v>86</v>
      </c>
      <c r="AV528" s="15" t="s">
        <v>84</v>
      </c>
      <c r="AW528" s="15" t="s">
        <v>31</v>
      </c>
      <c r="AX528" s="15" t="s">
        <v>77</v>
      </c>
      <c r="AY528" s="239" t="s">
        <v>321</v>
      </c>
    </row>
    <row r="529" spans="2:51" s="15" customFormat="1" ht="11.25">
      <c r="B529" s="230"/>
      <c r="C529" s="231"/>
      <c r="D529" s="209" t="s">
        <v>339</v>
      </c>
      <c r="E529" s="232" t="s">
        <v>1</v>
      </c>
      <c r="F529" s="233" t="s">
        <v>845</v>
      </c>
      <c r="G529" s="231"/>
      <c r="H529" s="232" t="s">
        <v>1</v>
      </c>
      <c r="I529" s="234"/>
      <c r="J529" s="231"/>
      <c r="K529" s="231"/>
      <c r="L529" s="235"/>
      <c r="M529" s="236"/>
      <c r="N529" s="237"/>
      <c r="O529" s="237"/>
      <c r="P529" s="237"/>
      <c r="Q529" s="237"/>
      <c r="R529" s="237"/>
      <c r="S529" s="237"/>
      <c r="T529" s="238"/>
      <c r="AT529" s="239" t="s">
        <v>339</v>
      </c>
      <c r="AU529" s="239" t="s">
        <v>86</v>
      </c>
      <c r="AV529" s="15" t="s">
        <v>84</v>
      </c>
      <c r="AW529" s="15" t="s">
        <v>31</v>
      </c>
      <c r="AX529" s="15" t="s">
        <v>77</v>
      </c>
      <c r="AY529" s="239" t="s">
        <v>321</v>
      </c>
    </row>
    <row r="530" spans="2:51" s="13" customFormat="1" ht="11.25">
      <c r="B530" s="207"/>
      <c r="C530" s="208"/>
      <c r="D530" s="209" t="s">
        <v>339</v>
      </c>
      <c r="E530" s="210" t="s">
        <v>1</v>
      </c>
      <c r="F530" s="211" t="s">
        <v>846</v>
      </c>
      <c r="G530" s="208"/>
      <c r="H530" s="212">
        <v>134.83087350677599</v>
      </c>
      <c r="I530" s="213"/>
      <c r="J530" s="208"/>
      <c r="K530" s="208"/>
      <c r="L530" s="214"/>
      <c r="M530" s="215"/>
      <c r="N530" s="216"/>
      <c r="O530" s="216"/>
      <c r="P530" s="216"/>
      <c r="Q530" s="216"/>
      <c r="R530" s="216"/>
      <c r="S530" s="216"/>
      <c r="T530" s="217"/>
      <c r="AT530" s="218" t="s">
        <v>339</v>
      </c>
      <c r="AU530" s="218" t="s">
        <v>86</v>
      </c>
      <c r="AV530" s="13" t="s">
        <v>86</v>
      </c>
      <c r="AW530" s="13" t="s">
        <v>31</v>
      </c>
      <c r="AX530" s="13" t="s">
        <v>77</v>
      </c>
      <c r="AY530" s="218" t="s">
        <v>321</v>
      </c>
    </row>
    <row r="531" spans="2:51" s="15" customFormat="1" ht="11.25">
      <c r="B531" s="230"/>
      <c r="C531" s="231"/>
      <c r="D531" s="209" t="s">
        <v>339</v>
      </c>
      <c r="E531" s="232" t="s">
        <v>1</v>
      </c>
      <c r="F531" s="233" t="s">
        <v>847</v>
      </c>
      <c r="G531" s="231"/>
      <c r="H531" s="232" t="s">
        <v>1</v>
      </c>
      <c r="I531" s="234"/>
      <c r="J531" s="231"/>
      <c r="K531" s="231"/>
      <c r="L531" s="235"/>
      <c r="M531" s="236"/>
      <c r="N531" s="237"/>
      <c r="O531" s="237"/>
      <c r="P531" s="237"/>
      <c r="Q531" s="237"/>
      <c r="R531" s="237"/>
      <c r="S531" s="237"/>
      <c r="T531" s="238"/>
      <c r="AT531" s="239" t="s">
        <v>339</v>
      </c>
      <c r="AU531" s="239" t="s">
        <v>86</v>
      </c>
      <c r="AV531" s="15" t="s">
        <v>84</v>
      </c>
      <c r="AW531" s="15" t="s">
        <v>31</v>
      </c>
      <c r="AX531" s="15" t="s">
        <v>77</v>
      </c>
      <c r="AY531" s="239" t="s">
        <v>321</v>
      </c>
    </row>
    <row r="532" spans="2:51" s="13" customFormat="1" ht="11.25">
      <c r="B532" s="207"/>
      <c r="C532" s="208"/>
      <c r="D532" s="209" t="s">
        <v>339</v>
      </c>
      <c r="E532" s="210" t="s">
        <v>1</v>
      </c>
      <c r="F532" s="211" t="s">
        <v>848</v>
      </c>
      <c r="G532" s="208"/>
      <c r="H532" s="212">
        <v>15.6686933597801</v>
      </c>
      <c r="I532" s="213"/>
      <c r="J532" s="208"/>
      <c r="K532" s="208"/>
      <c r="L532" s="214"/>
      <c r="M532" s="215"/>
      <c r="N532" s="216"/>
      <c r="O532" s="216"/>
      <c r="P532" s="216"/>
      <c r="Q532" s="216"/>
      <c r="R532" s="216"/>
      <c r="S532" s="216"/>
      <c r="T532" s="217"/>
      <c r="AT532" s="218" t="s">
        <v>339</v>
      </c>
      <c r="AU532" s="218" t="s">
        <v>86</v>
      </c>
      <c r="AV532" s="13" t="s">
        <v>86</v>
      </c>
      <c r="AW532" s="13" t="s">
        <v>31</v>
      </c>
      <c r="AX532" s="13" t="s">
        <v>77</v>
      </c>
      <c r="AY532" s="218" t="s">
        <v>321</v>
      </c>
    </row>
    <row r="533" spans="2:51" s="13" customFormat="1" ht="11.25">
      <c r="B533" s="207"/>
      <c r="C533" s="208"/>
      <c r="D533" s="209" t="s">
        <v>339</v>
      </c>
      <c r="E533" s="210" t="s">
        <v>1</v>
      </c>
      <c r="F533" s="211" t="s">
        <v>849</v>
      </c>
      <c r="G533" s="208"/>
      <c r="H533" s="212">
        <v>37.380000000000003</v>
      </c>
      <c r="I533" s="213"/>
      <c r="J533" s="208"/>
      <c r="K533" s="208"/>
      <c r="L533" s="214"/>
      <c r="M533" s="215"/>
      <c r="N533" s="216"/>
      <c r="O533" s="216"/>
      <c r="P533" s="216"/>
      <c r="Q533" s="216"/>
      <c r="R533" s="216"/>
      <c r="S533" s="216"/>
      <c r="T533" s="217"/>
      <c r="AT533" s="218" t="s">
        <v>339</v>
      </c>
      <c r="AU533" s="218" t="s">
        <v>86</v>
      </c>
      <c r="AV533" s="13" t="s">
        <v>86</v>
      </c>
      <c r="AW533" s="13" t="s">
        <v>31</v>
      </c>
      <c r="AX533" s="13" t="s">
        <v>77</v>
      </c>
      <c r="AY533" s="218" t="s">
        <v>321</v>
      </c>
    </row>
    <row r="534" spans="2:51" s="13" customFormat="1" ht="11.25">
      <c r="B534" s="207"/>
      <c r="C534" s="208"/>
      <c r="D534" s="209" t="s">
        <v>339</v>
      </c>
      <c r="E534" s="210" t="s">
        <v>1</v>
      </c>
      <c r="F534" s="211" t="s">
        <v>850</v>
      </c>
      <c r="G534" s="208"/>
      <c r="H534" s="212">
        <v>-2.31</v>
      </c>
      <c r="I534" s="213"/>
      <c r="J534" s="208"/>
      <c r="K534" s="208"/>
      <c r="L534" s="214"/>
      <c r="M534" s="215"/>
      <c r="N534" s="216"/>
      <c r="O534" s="216"/>
      <c r="P534" s="216"/>
      <c r="Q534" s="216"/>
      <c r="R534" s="216"/>
      <c r="S534" s="216"/>
      <c r="T534" s="217"/>
      <c r="AT534" s="218" t="s">
        <v>339</v>
      </c>
      <c r="AU534" s="218" t="s">
        <v>86</v>
      </c>
      <c r="AV534" s="13" t="s">
        <v>86</v>
      </c>
      <c r="AW534" s="13" t="s">
        <v>31</v>
      </c>
      <c r="AX534" s="13" t="s">
        <v>77</v>
      </c>
      <c r="AY534" s="218" t="s">
        <v>321</v>
      </c>
    </row>
    <row r="535" spans="2:51" s="16" customFormat="1" ht="11.25">
      <c r="B535" s="240"/>
      <c r="C535" s="241"/>
      <c r="D535" s="209" t="s">
        <v>339</v>
      </c>
      <c r="E535" s="242" t="s">
        <v>250</v>
      </c>
      <c r="F535" s="243" t="s">
        <v>391</v>
      </c>
      <c r="G535" s="241"/>
      <c r="H535" s="244">
        <v>185.56956686655599</v>
      </c>
      <c r="I535" s="245"/>
      <c r="J535" s="241"/>
      <c r="K535" s="241"/>
      <c r="L535" s="246"/>
      <c r="M535" s="247"/>
      <c r="N535" s="248"/>
      <c r="O535" s="248"/>
      <c r="P535" s="248"/>
      <c r="Q535" s="248"/>
      <c r="R535" s="248"/>
      <c r="S535" s="248"/>
      <c r="T535" s="249"/>
      <c r="AT535" s="250" t="s">
        <v>339</v>
      </c>
      <c r="AU535" s="250" t="s">
        <v>86</v>
      </c>
      <c r="AV535" s="16" t="s">
        <v>334</v>
      </c>
      <c r="AW535" s="16" t="s">
        <v>31</v>
      </c>
      <c r="AX535" s="16" t="s">
        <v>77</v>
      </c>
      <c r="AY535" s="250" t="s">
        <v>321</v>
      </c>
    </row>
    <row r="536" spans="2:51" s="15" customFormat="1" ht="11.25">
      <c r="B536" s="230"/>
      <c r="C536" s="231"/>
      <c r="D536" s="209" t="s">
        <v>339</v>
      </c>
      <c r="E536" s="232" t="s">
        <v>1</v>
      </c>
      <c r="F536" s="233" t="s">
        <v>851</v>
      </c>
      <c r="G536" s="231"/>
      <c r="H536" s="232" t="s">
        <v>1</v>
      </c>
      <c r="I536" s="234"/>
      <c r="J536" s="231"/>
      <c r="K536" s="231"/>
      <c r="L536" s="235"/>
      <c r="M536" s="236"/>
      <c r="N536" s="237"/>
      <c r="O536" s="237"/>
      <c r="P536" s="237"/>
      <c r="Q536" s="237"/>
      <c r="R536" s="237"/>
      <c r="S536" s="237"/>
      <c r="T536" s="238"/>
      <c r="AT536" s="239" t="s">
        <v>339</v>
      </c>
      <c r="AU536" s="239" t="s">
        <v>86</v>
      </c>
      <c r="AV536" s="15" t="s">
        <v>84</v>
      </c>
      <c r="AW536" s="15" t="s">
        <v>31</v>
      </c>
      <c r="AX536" s="15" t="s">
        <v>77</v>
      </c>
      <c r="AY536" s="239" t="s">
        <v>321</v>
      </c>
    </row>
    <row r="537" spans="2:51" s="13" customFormat="1" ht="11.25">
      <c r="B537" s="207"/>
      <c r="C537" s="208"/>
      <c r="D537" s="209" t="s">
        <v>339</v>
      </c>
      <c r="E537" s="210" t="s">
        <v>1</v>
      </c>
      <c r="F537" s="211" t="s">
        <v>852</v>
      </c>
      <c r="G537" s="208"/>
      <c r="H537" s="212">
        <v>75.435922798003105</v>
      </c>
      <c r="I537" s="213"/>
      <c r="J537" s="208"/>
      <c r="K537" s="208"/>
      <c r="L537" s="214"/>
      <c r="M537" s="215"/>
      <c r="N537" s="216"/>
      <c r="O537" s="216"/>
      <c r="P537" s="216"/>
      <c r="Q537" s="216"/>
      <c r="R537" s="216"/>
      <c r="S537" s="216"/>
      <c r="T537" s="217"/>
      <c r="AT537" s="218" t="s">
        <v>339</v>
      </c>
      <c r="AU537" s="218" t="s">
        <v>86</v>
      </c>
      <c r="AV537" s="13" t="s">
        <v>86</v>
      </c>
      <c r="AW537" s="13" t="s">
        <v>31</v>
      </c>
      <c r="AX537" s="13" t="s">
        <v>77</v>
      </c>
      <c r="AY537" s="218" t="s">
        <v>321</v>
      </c>
    </row>
    <row r="538" spans="2:51" s="15" customFormat="1" ht="11.25">
      <c r="B538" s="230"/>
      <c r="C538" s="231"/>
      <c r="D538" s="209" t="s">
        <v>339</v>
      </c>
      <c r="E538" s="232" t="s">
        <v>1</v>
      </c>
      <c r="F538" s="233" t="s">
        <v>853</v>
      </c>
      <c r="G538" s="231"/>
      <c r="H538" s="232" t="s">
        <v>1</v>
      </c>
      <c r="I538" s="234"/>
      <c r="J538" s="231"/>
      <c r="K538" s="231"/>
      <c r="L538" s="235"/>
      <c r="M538" s="236"/>
      <c r="N538" s="237"/>
      <c r="O538" s="237"/>
      <c r="P538" s="237"/>
      <c r="Q538" s="237"/>
      <c r="R538" s="237"/>
      <c r="S538" s="237"/>
      <c r="T538" s="238"/>
      <c r="AT538" s="239" t="s">
        <v>339</v>
      </c>
      <c r="AU538" s="239" t="s">
        <v>86</v>
      </c>
      <c r="AV538" s="15" t="s">
        <v>84</v>
      </c>
      <c r="AW538" s="15" t="s">
        <v>31</v>
      </c>
      <c r="AX538" s="15" t="s">
        <v>77</v>
      </c>
      <c r="AY538" s="239" t="s">
        <v>321</v>
      </c>
    </row>
    <row r="539" spans="2:51" s="13" customFormat="1" ht="11.25">
      <c r="B539" s="207"/>
      <c r="C539" s="208"/>
      <c r="D539" s="209" t="s">
        <v>339</v>
      </c>
      <c r="E539" s="210" t="s">
        <v>1</v>
      </c>
      <c r="F539" s="211" t="s">
        <v>854</v>
      </c>
      <c r="G539" s="208"/>
      <c r="H539" s="212">
        <v>-18.569954175370501</v>
      </c>
      <c r="I539" s="213"/>
      <c r="J539" s="208"/>
      <c r="K539" s="208"/>
      <c r="L539" s="214"/>
      <c r="M539" s="215"/>
      <c r="N539" s="216"/>
      <c r="O539" s="216"/>
      <c r="P539" s="216"/>
      <c r="Q539" s="216"/>
      <c r="R539" s="216"/>
      <c r="S539" s="216"/>
      <c r="T539" s="217"/>
      <c r="AT539" s="218" t="s">
        <v>339</v>
      </c>
      <c r="AU539" s="218" t="s">
        <v>86</v>
      </c>
      <c r="AV539" s="13" t="s">
        <v>86</v>
      </c>
      <c r="AW539" s="13" t="s">
        <v>31</v>
      </c>
      <c r="AX539" s="13" t="s">
        <v>77</v>
      </c>
      <c r="AY539" s="218" t="s">
        <v>321</v>
      </c>
    </row>
    <row r="540" spans="2:51" s="15" customFormat="1" ht="11.25">
      <c r="B540" s="230"/>
      <c r="C540" s="231"/>
      <c r="D540" s="209" t="s">
        <v>339</v>
      </c>
      <c r="E540" s="232" t="s">
        <v>1</v>
      </c>
      <c r="F540" s="233" t="s">
        <v>855</v>
      </c>
      <c r="G540" s="231"/>
      <c r="H540" s="232" t="s">
        <v>1</v>
      </c>
      <c r="I540" s="234"/>
      <c r="J540" s="231"/>
      <c r="K540" s="231"/>
      <c r="L540" s="235"/>
      <c r="M540" s="236"/>
      <c r="N540" s="237"/>
      <c r="O540" s="237"/>
      <c r="P540" s="237"/>
      <c r="Q540" s="237"/>
      <c r="R540" s="237"/>
      <c r="S540" s="237"/>
      <c r="T540" s="238"/>
      <c r="AT540" s="239" t="s">
        <v>339</v>
      </c>
      <c r="AU540" s="239" t="s">
        <v>86</v>
      </c>
      <c r="AV540" s="15" t="s">
        <v>84</v>
      </c>
      <c r="AW540" s="15" t="s">
        <v>31</v>
      </c>
      <c r="AX540" s="15" t="s">
        <v>77</v>
      </c>
      <c r="AY540" s="239" t="s">
        <v>321</v>
      </c>
    </row>
    <row r="541" spans="2:51" s="13" customFormat="1" ht="11.25">
      <c r="B541" s="207"/>
      <c r="C541" s="208"/>
      <c r="D541" s="209" t="s">
        <v>339</v>
      </c>
      <c r="E541" s="210" t="s">
        <v>1</v>
      </c>
      <c r="F541" s="211" t="s">
        <v>856</v>
      </c>
      <c r="G541" s="208"/>
      <c r="H541" s="212">
        <v>10.258263103257001</v>
      </c>
      <c r="I541" s="213"/>
      <c r="J541" s="208"/>
      <c r="K541" s="208"/>
      <c r="L541" s="214"/>
      <c r="M541" s="215"/>
      <c r="N541" s="216"/>
      <c r="O541" s="216"/>
      <c r="P541" s="216"/>
      <c r="Q541" s="216"/>
      <c r="R541" s="216"/>
      <c r="S541" s="216"/>
      <c r="T541" s="217"/>
      <c r="AT541" s="218" t="s">
        <v>339</v>
      </c>
      <c r="AU541" s="218" t="s">
        <v>86</v>
      </c>
      <c r="AV541" s="13" t="s">
        <v>86</v>
      </c>
      <c r="AW541" s="13" t="s">
        <v>31</v>
      </c>
      <c r="AX541" s="13" t="s">
        <v>77</v>
      </c>
      <c r="AY541" s="218" t="s">
        <v>321</v>
      </c>
    </row>
    <row r="542" spans="2:51" s="15" customFormat="1" ht="11.25">
      <c r="B542" s="230"/>
      <c r="C542" s="231"/>
      <c r="D542" s="209" t="s">
        <v>339</v>
      </c>
      <c r="E542" s="232" t="s">
        <v>1</v>
      </c>
      <c r="F542" s="233" t="s">
        <v>857</v>
      </c>
      <c r="G542" s="231"/>
      <c r="H542" s="232" t="s">
        <v>1</v>
      </c>
      <c r="I542" s="234"/>
      <c r="J542" s="231"/>
      <c r="K542" s="231"/>
      <c r="L542" s="235"/>
      <c r="M542" s="236"/>
      <c r="N542" s="237"/>
      <c r="O542" s="237"/>
      <c r="P542" s="237"/>
      <c r="Q542" s="237"/>
      <c r="R542" s="237"/>
      <c r="S542" s="237"/>
      <c r="T542" s="238"/>
      <c r="AT542" s="239" t="s">
        <v>339</v>
      </c>
      <c r="AU542" s="239" t="s">
        <v>86</v>
      </c>
      <c r="AV542" s="15" t="s">
        <v>84</v>
      </c>
      <c r="AW542" s="15" t="s">
        <v>31</v>
      </c>
      <c r="AX542" s="15" t="s">
        <v>77</v>
      </c>
      <c r="AY542" s="239" t="s">
        <v>321</v>
      </c>
    </row>
    <row r="543" spans="2:51" s="13" customFormat="1" ht="11.25">
      <c r="B543" s="207"/>
      <c r="C543" s="208"/>
      <c r="D543" s="209" t="s">
        <v>339</v>
      </c>
      <c r="E543" s="210" t="s">
        <v>1</v>
      </c>
      <c r="F543" s="211" t="s">
        <v>858</v>
      </c>
      <c r="G543" s="208"/>
      <c r="H543" s="212">
        <v>-4.1128315516285001</v>
      </c>
      <c r="I543" s="213"/>
      <c r="J543" s="208"/>
      <c r="K543" s="208"/>
      <c r="L543" s="214"/>
      <c r="M543" s="215"/>
      <c r="N543" s="216"/>
      <c r="O543" s="216"/>
      <c r="P543" s="216"/>
      <c r="Q543" s="216"/>
      <c r="R543" s="216"/>
      <c r="S543" s="216"/>
      <c r="T543" s="217"/>
      <c r="AT543" s="218" t="s">
        <v>339</v>
      </c>
      <c r="AU543" s="218" t="s">
        <v>86</v>
      </c>
      <c r="AV543" s="13" t="s">
        <v>86</v>
      </c>
      <c r="AW543" s="13" t="s">
        <v>31</v>
      </c>
      <c r="AX543" s="13" t="s">
        <v>77</v>
      </c>
      <c r="AY543" s="218" t="s">
        <v>321</v>
      </c>
    </row>
    <row r="544" spans="2:51" s="16" customFormat="1" ht="11.25">
      <c r="B544" s="240"/>
      <c r="C544" s="241"/>
      <c r="D544" s="209" t="s">
        <v>339</v>
      </c>
      <c r="E544" s="242" t="s">
        <v>252</v>
      </c>
      <c r="F544" s="243" t="s">
        <v>391</v>
      </c>
      <c r="G544" s="241"/>
      <c r="H544" s="244">
        <v>63.011400174261098</v>
      </c>
      <c r="I544" s="245"/>
      <c r="J544" s="241"/>
      <c r="K544" s="241"/>
      <c r="L544" s="246"/>
      <c r="M544" s="247"/>
      <c r="N544" s="248"/>
      <c r="O544" s="248"/>
      <c r="P544" s="248"/>
      <c r="Q544" s="248"/>
      <c r="R544" s="248"/>
      <c r="S544" s="248"/>
      <c r="T544" s="249"/>
      <c r="AT544" s="250" t="s">
        <v>339</v>
      </c>
      <c r="AU544" s="250" t="s">
        <v>86</v>
      </c>
      <c r="AV544" s="16" t="s">
        <v>334</v>
      </c>
      <c r="AW544" s="16" t="s">
        <v>31</v>
      </c>
      <c r="AX544" s="16" t="s">
        <v>77</v>
      </c>
      <c r="AY544" s="250" t="s">
        <v>321</v>
      </c>
    </row>
    <row r="545" spans="1:65" s="14" customFormat="1" ht="11.25">
      <c r="B545" s="219"/>
      <c r="C545" s="220"/>
      <c r="D545" s="209" t="s">
        <v>339</v>
      </c>
      <c r="E545" s="221" t="s">
        <v>1</v>
      </c>
      <c r="F545" s="222" t="s">
        <v>346</v>
      </c>
      <c r="G545" s="220"/>
      <c r="H545" s="223">
        <v>248.580967040817</v>
      </c>
      <c r="I545" s="224"/>
      <c r="J545" s="220"/>
      <c r="K545" s="220"/>
      <c r="L545" s="225"/>
      <c r="M545" s="226"/>
      <c r="N545" s="227"/>
      <c r="O545" s="227"/>
      <c r="P545" s="227"/>
      <c r="Q545" s="227"/>
      <c r="R545" s="227"/>
      <c r="S545" s="227"/>
      <c r="T545" s="228"/>
      <c r="AT545" s="229" t="s">
        <v>339</v>
      </c>
      <c r="AU545" s="229" t="s">
        <v>86</v>
      </c>
      <c r="AV545" s="14" t="s">
        <v>328</v>
      </c>
      <c r="AW545" s="14" t="s">
        <v>31</v>
      </c>
      <c r="AX545" s="14" t="s">
        <v>84</v>
      </c>
      <c r="AY545" s="229" t="s">
        <v>321</v>
      </c>
    </row>
    <row r="546" spans="1:65" s="2" customFormat="1" ht="24.2" customHeight="1">
      <c r="A546" s="35"/>
      <c r="B546" s="36"/>
      <c r="C546" s="251" t="s">
        <v>859</v>
      </c>
      <c r="D546" s="251" t="s">
        <v>583</v>
      </c>
      <c r="E546" s="252" t="s">
        <v>860</v>
      </c>
      <c r="F546" s="253" t="s">
        <v>861</v>
      </c>
      <c r="G546" s="254" t="s">
        <v>337</v>
      </c>
      <c r="H546" s="255">
        <v>261.01</v>
      </c>
      <c r="I546" s="256"/>
      <c r="J546" s="257">
        <f>ROUND(I546*H546,2)</f>
        <v>0</v>
      </c>
      <c r="K546" s="253" t="s">
        <v>350</v>
      </c>
      <c r="L546" s="258"/>
      <c r="M546" s="259" t="s">
        <v>1</v>
      </c>
      <c r="N546" s="260" t="s">
        <v>42</v>
      </c>
      <c r="O546" s="72"/>
      <c r="P546" s="203">
        <f>O546*H546</f>
        <v>0</v>
      </c>
      <c r="Q546" s="203">
        <v>1.5E-3</v>
      </c>
      <c r="R546" s="203">
        <f>Q546*H546</f>
        <v>0.391515</v>
      </c>
      <c r="S546" s="203">
        <v>0</v>
      </c>
      <c r="T546" s="204">
        <f>S546*H546</f>
        <v>0</v>
      </c>
      <c r="U546" s="35"/>
      <c r="V546" s="35"/>
      <c r="W546" s="35"/>
      <c r="X546" s="35"/>
      <c r="Y546" s="35"/>
      <c r="Z546" s="35"/>
      <c r="AA546" s="35"/>
      <c r="AB546" s="35"/>
      <c r="AC546" s="35"/>
      <c r="AD546" s="35"/>
      <c r="AE546" s="35"/>
      <c r="AR546" s="205" t="s">
        <v>364</v>
      </c>
      <c r="AT546" s="205" t="s">
        <v>583</v>
      </c>
      <c r="AU546" s="205" t="s">
        <v>86</v>
      </c>
      <c r="AY546" s="18" t="s">
        <v>321</v>
      </c>
      <c r="BE546" s="206">
        <f>IF(N546="základní",J546,0)</f>
        <v>0</v>
      </c>
      <c r="BF546" s="206">
        <f>IF(N546="snížená",J546,0)</f>
        <v>0</v>
      </c>
      <c r="BG546" s="206">
        <f>IF(N546="zákl. přenesená",J546,0)</f>
        <v>0</v>
      </c>
      <c r="BH546" s="206">
        <f>IF(N546="sníž. přenesená",J546,0)</f>
        <v>0</v>
      </c>
      <c r="BI546" s="206">
        <f>IF(N546="nulová",J546,0)</f>
        <v>0</v>
      </c>
      <c r="BJ546" s="18" t="s">
        <v>84</v>
      </c>
      <c r="BK546" s="206">
        <f>ROUND(I546*H546,2)</f>
        <v>0</v>
      </c>
      <c r="BL546" s="18" t="s">
        <v>328</v>
      </c>
      <c r="BM546" s="205" t="s">
        <v>862</v>
      </c>
    </row>
    <row r="547" spans="1:65" s="13" customFormat="1" ht="11.25">
      <c r="B547" s="207"/>
      <c r="C547" s="208"/>
      <c r="D547" s="209" t="s">
        <v>339</v>
      </c>
      <c r="E547" s="208"/>
      <c r="F547" s="211" t="s">
        <v>863</v>
      </c>
      <c r="G547" s="208"/>
      <c r="H547" s="212">
        <v>261.01</v>
      </c>
      <c r="I547" s="213"/>
      <c r="J547" s="208"/>
      <c r="K547" s="208"/>
      <c r="L547" s="214"/>
      <c r="M547" s="215"/>
      <c r="N547" s="216"/>
      <c r="O547" s="216"/>
      <c r="P547" s="216"/>
      <c r="Q547" s="216"/>
      <c r="R547" s="216"/>
      <c r="S547" s="216"/>
      <c r="T547" s="217"/>
      <c r="AT547" s="218" t="s">
        <v>339</v>
      </c>
      <c r="AU547" s="218" t="s">
        <v>86</v>
      </c>
      <c r="AV547" s="13" t="s">
        <v>86</v>
      </c>
      <c r="AW547" s="13" t="s">
        <v>4</v>
      </c>
      <c r="AX547" s="13" t="s">
        <v>84</v>
      </c>
      <c r="AY547" s="218" t="s">
        <v>321</v>
      </c>
    </row>
    <row r="548" spans="1:65" s="2" customFormat="1" ht="49.15" customHeight="1">
      <c r="A548" s="35"/>
      <c r="B548" s="36"/>
      <c r="C548" s="194" t="s">
        <v>864</v>
      </c>
      <c r="D548" s="194" t="s">
        <v>323</v>
      </c>
      <c r="E548" s="195" t="s">
        <v>865</v>
      </c>
      <c r="F548" s="196" t="s">
        <v>866</v>
      </c>
      <c r="G548" s="197" t="s">
        <v>337</v>
      </c>
      <c r="H548" s="198">
        <v>59.75</v>
      </c>
      <c r="I548" s="199"/>
      <c r="J548" s="200">
        <f>ROUND(I548*H548,2)</f>
        <v>0</v>
      </c>
      <c r="K548" s="196" t="s">
        <v>327</v>
      </c>
      <c r="L548" s="40"/>
      <c r="M548" s="201" t="s">
        <v>1</v>
      </c>
      <c r="N548" s="202" t="s">
        <v>42</v>
      </c>
      <c r="O548" s="72"/>
      <c r="P548" s="203">
        <f>O548*H548</f>
        <v>0</v>
      </c>
      <c r="Q548" s="203">
        <v>8.5199999999999998E-3</v>
      </c>
      <c r="R548" s="203">
        <f>Q548*H548</f>
        <v>0.50907000000000002</v>
      </c>
      <c r="S548" s="203">
        <v>0</v>
      </c>
      <c r="T548" s="204">
        <f>S548*H548</f>
        <v>0</v>
      </c>
      <c r="U548" s="35"/>
      <c r="V548" s="35"/>
      <c r="W548" s="35"/>
      <c r="X548" s="35"/>
      <c r="Y548" s="35"/>
      <c r="Z548" s="35"/>
      <c r="AA548" s="35"/>
      <c r="AB548" s="35"/>
      <c r="AC548" s="35"/>
      <c r="AD548" s="35"/>
      <c r="AE548" s="35"/>
      <c r="AR548" s="205" t="s">
        <v>328</v>
      </c>
      <c r="AT548" s="205" t="s">
        <v>323</v>
      </c>
      <c r="AU548" s="205" t="s">
        <v>86</v>
      </c>
      <c r="AY548" s="18" t="s">
        <v>321</v>
      </c>
      <c r="BE548" s="206">
        <f>IF(N548="základní",J548,0)</f>
        <v>0</v>
      </c>
      <c r="BF548" s="206">
        <f>IF(N548="snížená",J548,0)</f>
        <v>0</v>
      </c>
      <c r="BG548" s="206">
        <f>IF(N548="zákl. přenesená",J548,0)</f>
        <v>0</v>
      </c>
      <c r="BH548" s="206">
        <f>IF(N548="sníž. přenesená",J548,0)</f>
        <v>0</v>
      </c>
      <c r="BI548" s="206">
        <f>IF(N548="nulová",J548,0)</f>
        <v>0</v>
      </c>
      <c r="BJ548" s="18" t="s">
        <v>84</v>
      </c>
      <c r="BK548" s="206">
        <f>ROUND(I548*H548,2)</f>
        <v>0</v>
      </c>
      <c r="BL548" s="18" t="s">
        <v>328</v>
      </c>
      <c r="BM548" s="205" t="s">
        <v>867</v>
      </c>
    </row>
    <row r="549" spans="1:65" s="15" customFormat="1" ht="11.25">
      <c r="B549" s="230"/>
      <c r="C549" s="231"/>
      <c r="D549" s="209" t="s">
        <v>339</v>
      </c>
      <c r="E549" s="232" t="s">
        <v>1</v>
      </c>
      <c r="F549" s="233" t="s">
        <v>868</v>
      </c>
      <c r="G549" s="231"/>
      <c r="H549" s="232" t="s">
        <v>1</v>
      </c>
      <c r="I549" s="234"/>
      <c r="J549" s="231"/>
      <c r="K549" s="231"/>
      <c r="L549" s="235"/>
      <c r="M549" s="236"/>
      <c r="N549" s="237"/>
      <c r="O549" s="237"/>
      <c r="P549" s="237"/>
      <c r="Q549" s="237"/>
      <c r="R549" s="237"/>
      <c r="S549" s="237"/>
      <c r="T549" s="238"/>
      <c r="AT549" s="239" t="s">
        <v>339</v>
      </c>
      <c r="AU549" s="239" t="s">
        <v>86</v>
      </c>
      <c r="AV549" s="15" t="s">
        <v>84</v>
      </c>
      <c r="AW549" s="15" t="s">
        <v>31</v>
      </c>
      <c r="AX549" s="15" t="s">
        <v>77</v>
      </c>
      <c r="AY549" s="239" t="s">
        <v>321</v>
      </c>
    </row>
    <row r="550" spans="1:65" s="15" customFormat="1" ht="11.25">
      <c r="B550" s="230"/>
      <c r="C550" s="231"/>
      <c r="D550" s="209" t="s">
        <v>339</v>
      </c>
      <c r="E550" s="232" t="s">
        <v>1</v>
      </c>
      <c r="F550" s="233" t="s">
        <v>857</v>
      </c>
      <c r="G550" s="231"/>
      <c r="H550" s="232" t="s">
        <v>1</v>
      </c>
      <c r="I550" s="234"/>
      <c r="J550" s="231"/>
      <c r="K550" s="231"/>
      <c r="L550" s="235"/>
      <c r="M550" s="236"/>
      <c r="N550" s="237"/>
      <c r="O550" s="237"/>
      <c r="P550" s="237"/>
      <c r="Q550" s="237"/>
      <c r="R550" s="237"/>
      <c r="S550" s="237"/>
      <c r="T550" s="238"/>
      <c r="AT550" s="239" t="s">
        <v>339</v>
      </c>
      <c r="AU550" s="239" t="s">
        <v>86</v>
      </c>
      <c r="AV550" s="15" t="s">
        <v>84</v>
      </c>
      <c r="AW550" s="15" t="s">
        <v>31</v>
      </c>
      <c r="AX550" s="15" t="s">
        <v>77</v>
      </c>
      <c r="AY550" s="239" t="s">
        <v>321</v>
      </c>
    </row>
    <row r="551" spans="1:65" s="13" customFormat="1" ht="11.25">
      <c r="B551" s="207"/>
      <c r="C551" s="208"/>
      <c r="D551" s="209" t="s">
        <v>339</v>
      </c>
      <c r="E551" s="210" t="s">
        <v>1</v>
      </c>
      <c r="F551" s="211" t="s">
        <v>869</v>
      </c>
      <c r="G551" s="208"/>
      <c r="H551" s="212">
        <v>4.1128315516285001</v>
      </c>
      <c r="I551" s="213"/>
      <c r="J551" s="208"/>
      <c r="K551" s="208"/>
      <c r="L551" s="214"/>
      <c r="M551" s="215"/>
      <c r="N551" s="216"/>
      <c r="O551" s="216"/>
      <c r="P551" s="216"/>
      <c r="Q551" s="216"/>
      <c r="R551" s="216"/>
      <c r="S551" s="216"/>
      <c r="T551" s="217"/>
      <c r="AT551" s="218" t="s">
        <v>339</v>
      </c>
      <c r="AU551" s="218" t="s">
        <v>86</v>
      </c>
      <c r="AV551" s="13" t="s">
        <v>86</v>
      </c>
      <c r="AW551" s="13" t="s">
        <v>31</v>
      </c>
      <c r="AX551" s="13" t="s">
        <v>77</v>
      </c>
      <c r="AY551" s="218" t="s">
        <v>321</v>
      </c>
    </row>
    <row r="552" spans="1:65" s="16" customFormat="1" ht="11.25">
      <c r="B552" s="240"/>
      <c r="C552" s="241"/>
      <c r="D552" s="209" t="s">
        <v>339</v>
      </c>
      <c r="E552" s="242" t="s">
        <v>254</v>
      </c>
      <c r="F552" s="243" t="s">
        <v>391</v>
      </c>
      <c r="G552" s="241"/>
      <c r="H552" s="244">
        <v>4.1128315516285001</v>
      </c>
      <c r="I552" s="245"/>
      <c r="J552" s="241"/>
      <c r="K552" s="241"/>
      <c r="L552" s="246"/>
      <c r="M552" s="247"/>
      <c r="N552" s="248"/>
      <c r="O552" s="248"/>
      <c r="P552" s="248"/>
      <c r="Q552" s="248"/>
      <c r="R552" s="248"/>
      <c r="S552" s="248"/>
      <c r="T552" s="249"/>
      <c r="AT552" s="250" t="s">
        <v>339</v>
      </c>
      <c r="AU552" s="250" t="s">
        <v>86</v>
      </c>
      <c r="AV552" s="16" t="s">
        <v>334</v>
      </c>
      <c r="AW552" s="16" t="s">
        <v>31</v>
      </c>
      <c r="AX552" s="16" t="s">
        <v>77</v>
      </c>
      <c r="AY552" s="250" t="s">
        <v>321</v>
      </c>
    </row>
    <row r="553" spans="1:65" s="15" customFormat="1" ht="11.25">
      <c r="B553" s="230"/>
      <c r="C553" s="231"/>
      <c r="D553" s="209" t="s">
        <v>339</v>
      </c>
      <c r="E553" s="232" t="s">
        <v>1</v>
      </c>
      <c r="F553" s="233" t="s">
        <v>870</v>
      </c>
      <c r="G553" s="231"/>
      <c r="H553" s="232" t="s">
        <v>1</v>
      </c>
      <c r="I553" s="234"/>
      <c r="J553" s="231"/>
      <c r="K553" s="231"/>
      <c r="L553" s="235"/>
      <c r="M553" s="236"/>
      <c r="N553" s="237"/>
      <c r="O553" s="237"/>
      <c r="P553" s="237"/>
      <c r="Q553" s="237"/>
      <c r="R553" s="237"/>
      <c r="S553" s="237"/>
      <c r="T553" s="238"/>
      <c r="AT553" s="239" t="s">
        <v>339</v>
      </c>
      <c r="AU553" s="239" t="s">
        <v>86</v>
      </c>
      <c r="AV553" s="15" t="s">
        <v>84</v>
      </c>
      <c r="AW553" s="15" t="s">
        <v>31</v>
      </c>
      <c r="AX553" s="15" t="s">
        <v>77</v>
      </c>
      <c r="AY553" s="239" t="s">
        <v>321</v>
      </c>
    </row>
    <row r="554" spans="1:65" s="15" customFormat="1" ht="11.25">
      <c r="B554" s="230"/>
      <c r="C554" s="231"/>
      <c r="D554" s="209" t="s">
        <v>339</v>
      </c>
      <c r="E554" s="232" t="s">
        <v>1</v>
      </c>
      <c r="F554" s="233" t="s">
        <v>871</v>
      </c>
      <c r="G554" s="231"/>
      <c r="H554" s="232" t="s">
        <v>1</v>
      </c>
      <c r="I554" s="234"/>
      <c r="J554" s="231"/>
      <c r="K554" s="231"/>
      <c r="L554" s="235"/>
      <c r="M554" s="236"/>
      <c r="N554" s="237"/>
      <c r="O554" s="237"/>
      <c r="P554" s="237"/>
      <c r="Q554" s="237"/>
      <c r="R554" s="237"/>
      <c r="S554" s="237"/>
      <c r="T554" s="238"/>
      <c r="AT554" s="239" t="s">
        <v>339</v>
      </c>
      <c r="AU554" s="239" t="s">
        <v>86</v>
      </c>
      <c r="AV554" s="15" t="s">
        <v>84</v>
      </c>
      <c r="AW554" s="15" t="s">
        <v>31</v>
      </c>
      <c r="AX554" s="15" t="s">
        <v>77</v>
      </c>
      <c r="AY554" s="239" t="s">
        <v>321</v>
      </c>
    </row>
    <row r="555" spans="1:65" s="13" customFormat="1" ht="11.25">
      <c r="B555" s="207"/>
      <c r="C555" s="208"/>
      <c r="D555" s="209" t="s">
        <v>339</v>
      </c>
      <c r="E555" s="210" t="s">
        <v>1</v>
      </c>
      <c r="F555" s="211" t="s">
        <v>872</v>
      </c>
      <c r="G555" s="208"/>
      <c r="H555" s="212">
        <v>55.637605895078899</v>
      </c>
      <c r="I555" s="213"/>
      <c r="J555" s="208"/>
      <c r="K555" s="208"/>
      <c r="L555" s="214"/>
      <c r="M555" s="215"/>
      <c r="N555" s="216"/>
      <c r="O555" s="216"/>
      <c r="P555" s="216"/>
      <c r="Q555" s="216"/>
      <c r="R555" s="216"/>
      <c r="S555" s="216"/>
      <c r="T555" s="217"/>
      <c r="AT555" s="218" t="s">
        <v>339</v>
      </c>
      <c r="AU555" s="218" t="s">
        <v>86</v>
      </c>
      <c r="AV555" s="13" t="s">
        <v>86</v>
      </c>
      <c r="AW555" s="13" t="s">
        <v>31</v>
      </c>
      <c r="AX555" s="13" t="s">
        <v>77</v>
      </c>
      <c r="AY555" s="218" t="s">
        <v>321</v>
      </c>
    </row>
    <row r="556" spans="1:65" s="16" customFormat="1" ht="11.25">
      <c r="B556" s="240"/>
      <c r="C556" s="241"/>
      <c r="D556" s="209" t="s">
        <v>339</v>
      </c>
      <c r="E556" s="242" t="s">
        <v>256</v>
      </c>
      <c r="F556" s="243" t="s">
        <v>391</v>
      </c>
      <c r="G556" s="241"/>
      <c r="H556" s="244">
        <v>55.637605895078899</v>
      </c>
      <c r="I556" s="245"/>
      <c r="J556" s="241"/>
      <c r="K556" s="241"/>
      <c r="L556" s="246"/>
      <c r="M556" s="247"/>
      <c r="N556" s="248"/>
      <c r="O556" s="248"/>
      <c r="P556" s="248"/>
      <c r="Q556" s="248"/>
      <c r="R556" s="248"/>
      <c r="S556" s="248"/>
      <c r="T556" s="249"/>
      <c r="AT556" s="250" t="s">
        <v>339</v>
      </c>
      <c r="AU556" s="250" t="s">
        <v>86</v>
      </c>
      <c r="AV556" s="16" t="s">
        <v>334</v>
      </c>
      <c r="AW556" s="16" t="s">
        <v>31</v>
      </c>
      <c r="AX556" s="16" t="s">
        <v>77</v>
      </c>
      <c r="AY556" s="250" t="s">
        <v>321</v>
      </c>
    </row>
    <row r="557" spans="1:65" s="14" customFormat="1" ht="11.25">
      <c r="B557" s="219"/>
      <c r="C557" s="220"/>
      <c r="D557" s="209" t="s">
        <v>339</v>
      </c>
      <c r="E557" s="221" t="s">
        <v>1</v>
      </c>
      <c r="F557" s="222" t="s">
        <v>346</v>
      </c>
      <c r="G557" s="220"/>
      <c r="H557" s="223">
        <v>59.750437446707402</v>
      </c>
      <c r="I557" s="224"/>
      <c r="J557" s="220"/>
      <c r="K557" s="220"/>
      <c r="L557" s="225"/>
      <c r="M557" s="226"/>
      <c r="N557" s="227"/>
      <c r="O557" s="227"/>
      <c r="P557" s="227"/>
      <c r="Q557" s="227"/>
      <c r="R557" s="227"/>
      <c r="S557" s="227"/>
      <c r="T557" s="228"/>
      <c r="AT557" s="229" t="s">
        <v>339</v>
      </c>
      <c r="AU557" s="229" t="s">
        <v>86</v>
      </c>
      <c r="AV557" s="14" t="s">
        <v>328</v>
      </c>
      <c r="AW557" s="14" t="s">
        <v>31</v>
      </c>
      <c r="AX557" s="14" t="s">
        <v>84</v>
      </c>
      <c r="AY557" s="229" t="s">
        <v>321</v>
      </c>
    </row>
    <row r="558" spans="1:65" s="2" customFormat="1" ht="24.2" customHeight="1">
      <c r="A558" s="35"/>
      <c r="B558" s="36"/>
      <c r="C558" s="251" t="s">
        <v>873</v>
      </c>
      <c r="D558" s="251" t="s">
        <v>583</v>
      </c>
      <c r="E558" s="252" t="s">
        <v>874</v>
      </c>
      <c r="F558" s="253" t="s">
        <v>875</v>
      </c>
      <c r="G558" s="254" t="s">
        <v>337</v>
      </c>
      <c r="H558" s="255">
        <v>62.738</v>
      </c>
      <c r="I558" s="256"/>
      <c r="J558" s="257">
        <f>ROUND(I558*H558,2)</f>
        <v>0</v>
      </c>
      <c r="K558" s="253" t="s">
        <v>350</v>
      </c>
      <c r="L558" s="258"/>
      <c r="M558" s="259" t="s">
        <v>1</v>
      </c>
      <c r="N558" s="260" t="s">
        <v>42</v>
      </c>
      <c r="O558" s="72"/>
      <c r="P558" s="203">
        <f>O558*H558</f>
        <v>0</v>
      </c>
      <c r="Q558" s="203">
        <v>3.0000000000000001E-3</v>
      </c>
      <c r="R558" s="203">
        <f>Q558*H558</f>
        <v>0.18821399999999999</v>
      </c>
      <c r="S558" s="203">
        <v>0</v>
      </c>
      <c r="T558" s="204">
        <f>S558*H558</f>
        <v>0</v>
      </c>
      <c r="U558" s="35"/>
      <c r="V558" s="35"/>
      <c r="W558" s="35"/>
      <c r="X558" s="35"/>
      <c r="Y558" s="35"/>
      <c r="Z558" s="35"/>
      <c r="AA558" s="35"/>
      <c r="AB558" s="35"/>
      <c r="AC558" s="35"/>
      <c r="AD558" s="35"/>
      <c r="AE558" s="35"/>
      <c r="AR558" s="205" t="s">
        <v>364</v>
      </c>
      <c r="AT558" s="205" t="s">
        <v>583</v>
      </c>
      <c r="AU558" s="205" t="s">
        <v>86</v>
      </c>
      <c r="AY558" s="18" t="s">
        <v>321</v>
      </c>
      <c r="BE558" s="206">
        <f>IF(N558="základní",J558,0)</f>
        <v>0</v>
      </c>
      <c r="BF558" s="206">
        <f>IF(N558="snížená",J558,0)</f>
        <v>0</v>
      </c>
      <c r="BG558" s="206">
        <f>IF(N558="zákl. přenesená",J558,0)</f>
        <v>0</v>
      </c>
      <c r="BH558" s="206">
        <f>IF(N558="sníž. přenesená",J558,0)</f>
        <v>0</v>
      </c>
      <c r="BI558" s="206">
        <f>IF(N558="nulová",J558,0)</f>
        <v>0</v>
      </c>
      <c r="BJ558" s="18" t="s">
        <v>84</v>
      </c>
      <c r="BK558" s="206">
        <f>ROUND(I558*H558,2)</f>
        <v>0</v>
      </c>
      <c r="BL558" s="18" t="s">
        <v>328</v>
      </c>
      <c r="BM558" s="205" t="s">
        <v>876</v>
      </c>
    </row>
    <row r="559" spans="1:65" s="13" customFormat="1" ht="11.25">
      <c r="B559" s="207"/>
      <c r="C559" s="208"/>
      <c r="D559" s="209" t="s">
        <v>339</v>
      </c>
      <c r="E559" s="208"/>
      <c r="F559" s="211" t="s">
        <v>877</v>
      </c>
      <c r="G559" s="208"/>
      <c r="H559" s="212">
        <v>62.738</v>
      </c>
      <c r="I559" s="213"/>
      <c r="J559" s="208"/>
      <c r="K559" s="208"/>
      <c r="L559" s="214"/>
      <c r="M559" s="215"/>
      <c r="N559" s="216"/>
      <c r="O559" s="216"/>
      <c r="P559" s="216"/>
      <c r="Q559" s="216"/>
      <c r="R559" s="216"/>
      <c r="S559" s="216"/>
      <c r="T559" s="217"/>
      <c r="AT559" s="218" t="s">
        <v>339</v>
      </c>
      <c r="AU559" s="218" t="s">
        <v>86</v>
      </c>
      <c r="AV559" s="13" t="s">
        <v>86</v>
      </c>
      <c r="AW559" s="13" t="s">
        <v>4</v>
      </c>
      <c r="AX559" s="13" t="s">
        <v>84</v>
      </c>
      <c r="AY559" s="218" t="s">
        <v>321</v>
      </c>
    </row>
    <row r="560" spans="1:65" s="2" customFormat="1" ht="24.2" customHeight="1">
      <c r="A560" s="35"/>
      <c r="B560" s="36"/>
      <c r="C560" s="194" t="s">
        <v>878</v>
      </c>
      <c r="D560" s="194" t="s">
        <v>323</v>
      </c>
      <c r="E560" s="195" t="s">
        <v>879</v>
      </c>
      <c r="F560" s="196" t="s">
        <v>880</v>
      </c>
      <c r="G560" s="197" t="s">
        <v>337</v>
      </c>
      <c r="H560" s="198">
        <v>63.011000000000003</v>
      </c>
      <c r="I560" s="199"/>
      <c r="J560" s="200">
        <f>ROUND(I560*H560,2)</f>
        <v>0</v>
      </c>
      <c r="K560" s="196" t="s">
        <v>350</v>
      </c>
      <c r="L560" s="40"/>
      <c r="M560" s="201" t="s">
        <v>1</v>
      </c>
      <c r="N560" s="202" t="s">
        <v>42</v>
      </c>
      <c r="O560" s="72"/>
      <c r="P560" s="203">
        <f>O560*H560</f>
        <v>0</v>
      </c>
      <c r="Q560" s="203">
        <v>3.7799999999999999E-3</v>
      </c>
      <c r="R560" s="203">
        <f>Q560*H560</f>
        <v>0.23818158</v>
      </c>
      <c r="S560" s="203">
        <v>0</v>
      </c>
      <c r="T560" s="204">
        <f>S560*H560</f>
        <v>0</v>
      </c>
      <c r="U560" s="35"/>
      <c r="V560" s="35"/>
      <c r="W560" s="35"/>
      <c r="X560" s="35"/>
      <c r="Y560" s="35"/>
      <c r="Z560" s="35"/>
      <c r="AA560" s="35"/>
      <c r="AB560" s="35"/>
      <c r="AC560" s="35"/>
      <c r="AD560" s="35"/>
      <c r="AE560" s="35"/>
      <c r="AR560" s="205" t="s">
        <v>328</v>
      </c>
      <c r="AT560" s="205" t="s">
        <v>323</v>
      </c>
      <c r="AU560" s="205" t="s">
        <v>86</v>
      </c>
      <c r="AY560" s="18" t="s">
        <v>321</v>
      </c>
      <c r="BE560" s="206">
        <f>IF(N560="základní",J560,0)</f>
        <v>0</v>
      </c>
      <c r="BF560" s="206">
        <f>IF(N560="snížená",J560,0)</f>
        <v>0</v>
      </c>
      <c r="BG560" s="206">
        <f>IF(N560="zákl. přenesená",J560,0)</f>
        <v>0</v>
      </c>
      <c r="BH560" s="206">
        <f>IF(N560="sníž. přenesená",J560,0)</f>
        <v>0</v>
      </c>
      <c r="BI560" s="206">
        <f>IF(N560="nulová",J560,0)</f>
        <v>0</v>
      </c>
      <c r="BJ560" s="18" t="s">
        <v>84</v>
      </c>
      <c r="BK560" s="206">
        <f>ROUND(I560*H560,2)</f>
        <v>0</v>
      </c>
      <c r="BL560" s="18" t="s">
        <v>328</v>
      </c>
      <c r="BM560" s="205" t="s">
        <v>881</v>
      </c>
    </row>
    <row r="561" spans="1:65" s="13" customFormat="1" ht="11.25">
      <c r="B561" s="207"/>
      <c r="C561" s="208"/>
      <c r="D561" s="209" t="s">
        <v>339</v>
      </c>
      <c r="E561" s="210" t="s">
        <v>1</v>
      </c>
      <c r="F561" s="211" t="s">
        <v>882</v>
      </c>
      <c r="G561" s="208"/>
      <c r="H561" s="212">
        <v>63.011400174261098</v>
      </c>
      <c r="I561" s="213"/>
      <c r="J561" s="208"/>
      <c r="K561" s="208"/>
      <c r="L561" s="214"/>
      <c r="M561" s="215"/>
      <c r="N561" s="216"/>
      <c r="O561" s="216"/>
      <c r="P561" s="216"/>
      <c r="Q561" s="216"/>
      <c r="R561" s="216"/>
      <c r="S561" s="216"/>
      <c r="T561" s="217"/>
      <c r="AT561" s="218" t="s">
        <v>339</v>
      </c>
      <c r="AU561" s="218" t="s">
        <v>86</v>
      </c>
      <c r="AV561" s="13" t="s">
        <v>86</v>
      </c>
      <c r="AW561" s="13" t="s">
        <v>31</v>
      </c>
      <c r="AX561" s="13" t="s">
        <v>84</v>
      </c>
      <c r="AY561" s="218" t="s">
        <v>321</v>
      </c>
    </row>
    <row r="562" spans="1:65" s="2" customFormat="1" ht="24.2" customHeight="1">
      <c r="A562" s="35"/>
      <c r="B562" s="36"/>
      <c r="C562" s="194" t="s">
        <v>883</v>
      </c>
      <c r="D562" s="194" t="s">
        <v>323</v>
      </c>
      <c r="E562" s="195" t="s">
        <v>884</v>
      </c>
      <c r="F562" s="196" t="s">
        <v>885</v>
      </c>
      <c r="G562" s="197" t="s">
        <v>628</v>
      </c>
      <c r="H562" s="198">
        <v>55.637999999999998</v>
      </c>
      <c r="I562" s="199"/>
      <c r="J562" s="200">
        <f>ROUND(I562*H562,2)</f>
        <v>0</v>
      </c>
      <c r="K562" s="196" t="s">
        <v>350</v>
      </c>
      <c r="L562" s="40"/>
      <c r="M562" s="201" t="s">
        <v>1</v>
      </c>
      <c r="N562" s="202" t="s">
        <v>42</v>
      </c>
      <c r="O562" s="72"/>
      <c r="P562" s="203">
        <f>O562*H562</f>
        <v>0</v>
      </c>
      <c r="Q562" s="203">
        <v>3.0000000000000001E-5</v>
      </c>
      <c r="R562" s="203">
        <f>Q562*H562</f>
        <v>1.6691399999999999E-3</v>
      </c>
      <c r="S562" s="203">
        <v>0</v>
      </c>
      <c r="T562" s="204">
        <f>S562*H562</f>
        <v>0</v>
      </c>
      <c r="U562" s="35"/>
      <c r="V562" s="35"/>
      <c r="W562" s="35"/>
      <c r="X562" s="35"/>
      <c r="Y562" s="35"/>
      <c r="Z562" s="35"/>
      <c r="AA562" s="35"/>
      <c r="AB562" s="35"/>
      <c r="AC562" s="35"/>
      <c r="AD562" s="35"/>
      <c r="AE562" s="35"/>
      <c r="AR562" s="205" t="s">
        <v>328</v>
      </c>
      <c r="AT562" s="205" t="s">
        <v>323</v>
      </c>
      <c r="AU562" s="205" t="s">
        <v>86</v>
      </c>
      <c r="AY562" s="18" t="s">
        <v>321</v>
      </c>
      <c r="BE562" s="206">
        <f>IF(N562="základní",J562,0)</f>
        <v>0</v>
      </c>
      <c r="BF562" s="206">
        <f>IF(N562="snížená",J562,0)</f>
        <v>0</v>
      </c>
      <c r="BG562" s="206">
        <f>IF(N562="zákl. přenesená",J562,0)</f>
        <v>0</v>
      </c>
      <c r="BH562" s="206">
        <f>IF(N562="sníž. přenesená",J562,0)</f>
        <v>0</v>
      </c>
      <c r="BI562" s="206">
        <f>IF(N562="nulová",J562,0)</f>
        <v>0</v>
      </c>
      <c r="BJ562" s="18" t="s">
        <v>84</v>
      </c>
      <c r="BK562" s="206">
        <f>ROUND(I562*H562,2)</f>
        <v>0</v>
      </c>
      <c r="BL562" s="18" t="s">
        <v>328</v>
      </c>
      <c r="BM562" s="205" t="s">
        <v>886</v>
      </c>
    </row>
    <row r="563" spans="1:65" s="15" customFormat="1" ht="11.25">
      <c r="B563" s="230"/>
      <c r="C563" s="231"/>
      <c r="D563" s="209" t="s">
        <v>339</v>
      </c>
      <c r="E563" s="232" t="s">
        <v>1</v>
      </c>
      <c r="F563" s="233" t="s">
        <v>870</v>
      </c>
      <c r="G563" s="231"/>
      <c r="H563" s="232" t="s">
        <v>1</v>
      </c>
      <c r="I563" s="234"/>
      <c r="J563" s="231"/>
      <c r="K563" s="231"/>
      <c r="L563" s="235"/>
      <c r="M563" s="236"/>
      <c r="N563" s="237"/>
      <c r="O563" s="237"/>
      <c r="P563" s="237"/>
      <c r="Q563" s="237"/>
      <c r="R563" s="237"/>
      <c r="S563" s="237"/>
      <c r="T563" s="238"/>
      <c r="AT563" s="239" t="s">
        <v>339</v>
      </c>
      <c r="AU563" s="239" t="s">
        <v>86</v>
      </c>
      <c r="AV563" s="15" t="s">
        <v>84</v>
      </c>
      <c r="AW563" s="15" t="s">
        <v>31</v>
      </c>
      <c r="AX563" s="15" t="s">
        <v>77</v>
      </c>
      <c r="AY563" s="239" t="s">
        <v>321</v>
      </c>
    </row>
    <row r="564" spans="1:65" s="15" customFormat="1" ht="11.25">
      <c r="B564" s="230"/>
      <c r="C564" s="231"/>
      <c r="D564" s="209" t="s">
        <v>339</v>
      </c>
      <c r="E564" s="232" t="s">
        <v>1</v>
      </c>
      <c r="F564" s="233" t="s">
        <v>871</v>
      </c>
      <c r="G564" s="231"/>
      <c r="H564" s="232" t="s">
        <v>1</v>
      </c>
      <c r="I564" s="234"/>
      <c r="J564" s="231"/>
      <c r="K564" s="231"/>
      <c r="L564" s="235"/>
      <c r="M564" s="236"/>
      <c r="N564" s="237"/>
      <c r="O564" s="237"/>
      <c r="P564" s="237"/>
      <c r="Q564" s="237"/>
      <c r="R564" s="237"/>
      <c r="S564" s="237"/>
      <c r="T564" s="238"/>
      <c r="AT564" s="239" t="s">
        <v>339</v>
      </c>
      <c r="AU564" s="239" t="s">
        <v>86</v>
      </c>
      <c r="AV564" s="15" t="s">
        <v>84</v>
      </c>
      <c r="AW564" s="15" t="s">
        <v>31</v>
      </c>
      <c r="AX564" s="15" t="s">
        <v>77</v>
      </c>
      <c r="AY564" s="239" t="s">
        <v>321</v>
      </c>
    </row>
    <row r="565" spans="1:65" s="13" customFormat="1" ht="11.25">
      <c r="B565" s="207"/>
      <c r="C565" s="208"/>
      <c r="D565" s="209" t="s">
        <v>339</v>
      </c>
      <c r="E565" s="210" t="s">
        <v>1</v>
      </c>
      <c r="F565" s="211" t="s">
        <v>887</v>
      </c>
      <c r="G565" s="208"/>
      <c r="H565" s="212">
        <v>55.637605895078899</v>
      </c>
      <c r="I565" s="213"/>
      <c r="J565" s="208"/>
      <c r="K565" s="208"/>
      <c r="L565" s="214"/>
      <c r="M565" s="215"/>
      <c r="N565" s="216"/>
      <c r="O565" s="216"/>
      <c r="P565" s="216"/>
      <c r="Q565" s="216"/>
      <c r="R565" s="216"/>
      <c r="S565" s="216"/>
      <c r="T565" s="217"/>
      <c r="AT565" s="218" t="s">
        <v>339</v>
      </c>
      <c r="AU565" s="218" t="s">
        <v>86</v>
      </c>
      <c r="AV565" s="13" t="s">
        <v>86</v>
      </c>
      <c r="AW565" s="13" t="s">
        <v>31</v>
      </c>
      <c r="AX565" s="13" t="s">
        <v>84</v>
      </c>
      <c r="AY565" s="218" t="s">
        <v>321</v>
      </c>
    </row>
    <row r="566" spans="1:65" s="2" customFormat="1" ht="24.2" customHeight="1">
      <c r="A566" s="35"/>
      <c r="B566" s="36"/>
      <c r="C566" s="251" t="s">
        <v>888</v>
      </c>
      <c r="D566" s="251" t="s">
        <v>583</v>
      </c>
      <c r="E566" s="252" t="s">
        <v>889</v>
      </c>
      <c r="F566" s="253" t="s">
        <v>890</v>
      </c>
      <c r="G566" s="254" t="s">
        <v>628</v>
      </c>
      <c r="H566" s="255">
        <v>61.201000000000001</v>
      </c>
      <c r="I566" s="256"/>
      <c r="J566" s="257">
        <f>ROUND(I566*H566,2)</f>
        <v>0</v>
      </c>
      <c r="K566" s="253" t="s">
        <v>327</v>
      </c>
      <c r="L566" s="258"/>
      <c r="M566" s="259" t="s">
        <v>1</v>
      </c>
      <c r="N566" s="260" t="s">
        <v>42</v>
      </c>
      <c r="O566" s="72"/>
      <c r="P566" s="203">
        <f>O566*H566</f>
        <v>0</v>
      </c>
      <c r="Q566" s="203">
        <v>3.2000000000000003E-4</v>
      </c>
      <c r="R566" s="203">
        <f>Q566*H566</f>
        <v>1.9584320000000002E-2</v>
      </c>
      <c r="S566" s="203">
        <v>0</v>
      </c>
      <c r="T566" s="204">
        <f>S566*H566</f>
        <v>0</v>
      </c>
      <c r="U566" s="35"/>
      <c r="V566" s="35"/>
      <c r="W566" s="35"/>
      <c r="X566" s="35"/>
      <c r="Y566" s="35"/>
      <c r="Z566" s="35"/>
      <c r="AA566" s="35"/>
      <c r="AB566" s="35"/>
      <c r="AC566" s="35"/>
      <c r="AD566" s="35"/>
      <c r="AE566" s="35"/>
      <c r="AR566" s="205" t="s">
        <v>364</v>
      </c>
      <c r="AT566" s="205" t="s">
        <v>583</v>
      </c>
      <c r="AU566" s="205" t="s">
        <v>86</v>
      </c>
      <c r="AY566" s="18" t="s">
        <v>321</v>
      </c>
      <c r="BE566" s="206">
        <f>IF(N566="základní",J566,0)</f>
        <v>0</v>
      </c>
      <c r="BF566" s="206">
        <f>IF(N566="snížená",J566,0)</f>
        <v>0</v>
      </c>
      <c r="BG566" s="206">
        <f>IF(N566="zákl. přenesená",J566,0)</f>
        <v>0</v>
      </c>
      <c r="BH566" s="206">
        <f>IF(N566="sníž. přenesená",J566,0)</f>
        <v>0</v>
      </c>
      <c r="BI566" s="206">
        <f>IF(N566="nulová",J566,0)</f>
        <v>0</v>
      </c>
      <c r="BJ566" s="18" t="s">
        <v>84</v>
      </c>
      <c r="BK566" s="206">
        <f>ROUND(I566*H566,2)</f>
        <v>0</v>
      </c>
      <c r="BL566" s="18" t="s">
        <v>328</v>
      </c>
      <c r="BM566" s="205" t="s">
        <v>891</v>
      </c>
    </row>
    <row r="567" spans="1:65" s="13" customFormat="1" ht="11.25">
      <c r="B567" s="207"/>
      <c r="C567" s="208"/>
      <c r="D567" s="209" t="s">
        <v>339</v>
      </c>
      <c r="E567" s="208"/>
      <c r="F567" s="211" t="s">
        <v>892</v>
      </c>
      <c r="G567" s="208"/>
      <c r="H567" s="212">
        <v>61.201000000000001</v>
      </c>
      <c r="I567" s="213"/>
      <c r="J567" s="208"/>
      <c r="K567" s="208"/>
      <c r="L567" s="214"/>
      <c r="M567" s="215"/>
      <c r="N567" s="216"/>
      <c r="O567" s="216"/>
      <c r="P567" s="216"/>
      <c r="Q567" s="216"/>
      <c r="R567" s="216"/>
      <c r="S567" s="216"/>
      <c r="T567" s="217"/>
      <c r="AT567" s="218" t="s">
        <v>339</v>
      </c>
      <c r="AU567" s="218" t="s">
        <v>86</v>
      </c>
      <c r="AV567" s="13" t="s">
        <v>86</v>
      </c>
      <c r="AW567" s="13" t="s">
        <v>4</v>
      </c>
      <c r="AX567" s="13" t="s">
        <v>84</v>
      </c>
      <c r="AY567" s="218" t="s">
        <v>321</v>
      </c>
    </row>
    <row r="568" spans="1:65" s="2" customFormat="1" ht="16.5" customHeight="1">
      <c r="A568" s="35"/>
      <c r="B568" s="36"/>
      <c r="C568" s="194" t="s">
        <v>893</v>
      </c>
      <c r="D568" s="194" t="s">
        <v>323</v>
      </c>
      <c r="E568" s="195" t="s">
        <v>894</v>
      </c>
      <c r="F568" s="196" t="s">
        <v>895</v>
      </c>
      <c r="G568" s="197" t="s">
        <v>628</v>
      </c>
      <c r="H568" s="198">
        <v>178.327</v>
      </c>
      <c r="I568" s="199"/>
      <c r="J568" s="200">
        <f>ROUND(I568*H568,2)</f>
        <v>0</v>
      </c>
      <c r="K568" s="196" t="s">
        <v>350</v>
      </c>
      <c r="L568" s="40"/>
      <c r="M568" s="201" t="s">
        <v>1</v>
      </c>
      <c r="N568" s="202" t="s">
        <v>42</v>
      </c>
      <c r="O568" s="72"/>
      <c r="P568" s="203">
        <f>O568*H568</f>
        <v>0</v>
      </c>
      <c r="Q568" s="203">
        <v>0</v>
      </c>
      <c r="R568" s="203">
        <f>Q568*H568</f>
        <v>0</v>
      </c>
      <c r="S568" s="203">
        <v>0</v>
      </c>
      <c r="T568" s="204">
        <f>S568*H568</f>
        <v>0</v>
      </c>
      <c r="U568" s="35"/>
      <c r="V568" s="35"/>
      <c r="W568" s="35"/>
      <c r="X568" s="35"/>
      <c r="Y568" s="35"/>
      <c r="Z568" s="35"/>
      <c r="AA568" s="35"/>
      <c r="AB568" s="35"/>
      <c r="AC568" s="35"/>
      <c r="AD568" s="35"/>
      <c r="AE568" s="35"/>
      <c r="AR568" s="205" t="s">
        <v>328</v>
      </c>
      <c r="AT568" s="205" t="s">
        <v>323</v>
      </c>
      <c r="AU568" s="205" t="s">
        <v>86</v>
      </c>
      <c r="AY568" s="18" t="s">
        <v>321</v>
      </c>
      <c r="BE568" s="206">
        <f>IF(N568="základní",J568,0)</f>
        <v>0</v>
      </c>
      <c r="BF568" s="206">
        <f>IF(N568="snížená",J568,0)</f>
        <v>0</v>
      </c>
      <c r="BG568" s="206">
        <f>IF(N568="zákl. přenesená",J568,0)</f>
        <v>0</v>
      </c>
      <c r="BH568" s="206">
        <f>IF(N568="sníž. přenesená",J568,0)</f>
        <v>0</v>
      </c>
      <c r="BI568" s="206">
        <f>IF(N568="nulová",J568,0)</f>
        <v>0</v>
      </c>
      <c r="BJ568" s="18" t="s">
        <v>84</v>
      </c>
      <c r="BK568" s="206">
        <f>ROUND(I568*H568,2)</f>
        <v>0</v>
      </c>
      <c r="BL568" s="18" t="s">
        <v>328</v>
      </c>
      <c r="BM568" s="205" t="s">
        <v>896</v>
      </c>
    </row>
    <row r="569" spans="1:65" s="15" customFormat="1" ht="11.25">
      <c r="B569" s="230"/>
      <c r="C569" s="231"/>
      <c r="D569" s="209" t="s">
        <v>339</v>
      </c>
      <c r="E569" s="232" t="s">
        <v>1</v>
      </c>
      <c r="F569" s="233" t="s">
        <v>853</v>
      </c>
      <c r="G569" s="231"/>
      <c r="H569" s="232" t="s">
        <v>1</v>
      </c>
      <c r="I569" s="234"/>
      <c r="J569" s="231"/>
      <c r="K569" s="231"/>
      <c r="L569" s="235"/>
      <c r="M569" s="236"/>
      <c r="N569" s="237"/>
      <c r="O569" s="237"/>
      <c r="P569" s="237"/>
      <c r="Q569" s="237"/>
      <c r="R569" s="237"/>
      <c r="S569" s="237"/>
      <c r="T569" s="238"/>
      <c r="AT569" s="239" t="s">
        <v>339</v>
      </c>
      <c r="AU569" s="239" t="s">
        <v>86</v>
      </c>
      <c r="AV569" s="15" t="s">
        <v>84</v>
      </c>
      <c r="AW569" s="15" t="s">
        <v>31</v>
      </c>
      <c r="AX569" s="15" t="s">
        <v>77</v>
      </c>
      <c r="AY569" s="239" t="s">
        <v>321</v>
      </c>
    </row>
    <row r="570" spans="1:65" s="13" customFormat="1" ht="11.25">
      <c r="B570" s="207"/>
      <c r="C570" s="208"/>
      <c r="D570" s="209" t="s">
        <v>339</v>
      </c>
      <c r="E570" s="210" t="s">
        <v>1</v>
      </c>
      <c r="F570" s="211" t="s">
        <v>897</v>
      </c>
      <c r="G570" s="208"/>
      <c r="H570" s="212">
        <v>11</v>
      </c>
      <c r="I570" s="213"/>
      <c r="J570" s="208"/>
      <c r="K570" s="208"/>
      <c r="L570" s="214"/>
      <c r="M570" s="215"/>
      <c r="N570" s="216"/>
      <c r="O570" s="216"/>
      <c r="P570" s="216"/>
      <c r="Q570" s="216"/>
      <c r="R570" s="216"/>
      <c r="S570" s="216"/>
      <c r="T570" s="217"/>
      <c r="AT570" s="218" t="s">
        <v>339</v>
      </c>
      <c r="AU570" s="218" t="s">
        <v>86</v>
      </c>
      <c r="AV570" s="13" t="s">
        <v>86</v>
      </c>
      <c r="AW570" s="13" t="s">
        <v>31</v>
      </c>
      <c r="AX570" s="13" t="s">
        <v>77</v>
      </c>
      <c r="AY570" s="218" t="s">
        <v>321</v>
      </c>
    </row>
    <row r="571" spans="1:65" s="15" customFormat="1" ht="11.25">
      <c r="B571" s="230"/>
      <c r="C571" s="231"/>
      <c r="D571" s="209" t="s">
        <v>339</v>
      </c>
      <c r="E571" s="232" t="s">
        <v>1</v>
      </c>
      <c r="F571" s="233" t="s">
        <v>773</v>
      </c>
      <c r="G571" s="231"/>
      <c r="H571" s="232" t="s">
        <v>1</v>
      </c>
      <c r="I571" s="234"/>
      <c r="J571" s="231"/>
      <c r="K571" s="231"/>
      <c r="L571" s="235"/>
      <c r="M571" s="236"/>
      <c r="N571" s="237"/>
      <c r="O571" s="237"/>
      <c r="P571" s="237"/>
      <c r="Q571" s="237"/>
      <c r="R571" s="237"/>
      <c r="S571" s="237"/>
      <c r="T571" s="238"/>
      <c r="AT571" s="239" t="s">
        <v>339</v>
      </c>
      <c r="AU571" s="239" t="s">
        <v>86</v>
      </c>
      <c r="AV571" s="15" t="s">
        <v>84</v>
      </c>
      <c r="AW571" s="15" t="s">
        <v>31</v>
      </c>
      <c r="AX571" s="15" t="s">
        <v>77</v>
      </c>
      <c r="AY571" s="239" t="s">
        <v>321</v>
      </c>
    </row>
    <row r="572" spans="1:65" s="13" customFormat="1" ht="11.25">
      <c r="B572" s="207"/>
      <c r="C572" s="208"/>
      <c r="D572" s="209" t="s">
        <v>339</v>
      </c>
      <c r="E572" s="210" t="s">
        <v>1</v>
      </c>
      <c r="F572" s="211" t="s">
        <v>898</v>
      </c>
      <c r="G572" s="208"/>
      <c r="H572" s="212">
        <v>5.66</v>
      </c>
      <c r="I572" s="213"/>
      <c r="J572" s="208"/>
      <c r="K572" s="208"/>
      <c r="L572" s="214"/>
      <c r="M572" s="215"/>
      <c r="N572" s="216"/>
      <c r="O572" s="216"/>
      <c r="P572" s="216"/>
      <c r="Q572" s="216"/>
      <c r="R572" s="216"/>
      <c r="S572" s="216"/>
      <c r="T572" s="217"/>
      <c r="AT572" s="218" t="s">
        <v>339</v>
      </c>
      <c r="AU572" s="218" t="s">
        <v>86</v>
      </c>
      <c r="AV572" s="13" t="s">
        <v>86</v>
      </c>
      <c r="AW572" s="13" t="s">
        <v>31</v>
      </c>
      <c r="AX572" s="13" t="s">
        <v>77</v>
      </c>
      <c r="AY572" s="218" t="s">
        <v>321</v>
      </c>
    </row>
    <row r="573" spans="1:65" s="16" customFormat="1" ht="11.25">
      <c r="B573" s="240"/>
      <c r="C573" s="241"/>
      <c r="D573" s="209" t="s">
        <v>339</v>
      </c>
      <c r="E573" s="242" t="s">
        <v>209</v>
      </c>
      <c r="F573" s="243" t="s">
        <v>391</v>
      </c>
      <c r="G573" s="241"/>
      <c r="H573" s="244">
        <v>16.66</v>
      </c>
      <c r="I573" s="245"/>
      <c r="J573" s="241"/>
      <c r="K573" s="241"/>
      <c r="L573" s="246"/>
      <c r="M573" s="247"/>
      <c r="N573" s="248"/>
      <c r="O573" s="248"/>
      <c r="P573" s="248"/>
      <c r="Q573" s="248"/>
      <c r="R573" s="248"/>
      <c r="S573" s="248"/>
      <c r="T573" s="249"/>
      <c r="AT573" s="250" t="s">
        <v>339</v>
      </c>
      <c r="AU573" s="250" t="s">
        <v>86</v>
      </c>
      <c r="AV573" s="16" t="s">
        <v>334</v>
      </c>
      <c r="AW573" s="16" t="s">
        <v>31</v>
      </c>
      <c r="AX573" s="16" t="s">
        <v>77</v>
      </c>
      <c r="AY573" s="250" t="s">
        <v>321</v>
      </c>
    </row>
    <row r="574" spans="1:65" s="15" customFormat="1" ht="11.25">
      <c r="B574" s="230"/>
      <c r="C574" s="231"/>
      <c r="D574" s="209" t="s">
        <v>339</v>
      </c>
      <c r="E574" s="232" t="s">
        <v>1</v>
      </c>
      <c r="F574" s="233" t="s">
        <v>899</v>
      </c>
      <c r="G574" s="231"/>
      <c r="H574" s="232" t="s">
        <v>1</v>
      </c>
      <c r="I574" s="234"/>
      <c r="J574" s="231"/>
      <c r="K574" s="231"/>
      <c r="L574" s="235"/>
      <c r="M574" s="236"/>
      <c r="N574" s="237"/>
      <c r="O574" s="237"/>
      <c r="P574" s="237"/>
      <c r="Q574" s="237"/>
      <c r="R574" s="237"/>
      <c r="S574" s="237"/>
      <c r="T574" s="238"/>
      <c r="AT574" s="239" t="s">
        <v>339</v>
      </c>
      <c r="AU574" s="239" t="s">
        <v>86</v>
      </c>
      <c r="AV574" s="15" t="s">
        <v>84</v>
      </c>
      <c r="AW574" s="15" t="s">
        <v>31</v>
      </c>
      <c r="AX574" s="15" t="s">
        <v>77</v>
      </c>
      <c r="AY574" s="239" t="s">
        <v>321</v>
      </c>
    </row>
    <row r="575" spans="1:65" s="13" customFormat="1" ht="11.25">
      <c r="B575" s="207"/>
      <c r="C575" s="208"/>
      <c r="D575" s="209" t="s">
        <v>339</v>
      </c>
      <c r="E575" s="210" t="s">
        <v>1</v>
      </c>
      <c r="F575" s="211" t="s">
        <v>900</v>
      </c>
      <c r="G575" s="208"/>
      <c r="H575" s="212">
        <v>24.66</v>
      </c>
      <c r="I575" s="213"/>
      <c r="J575" s="208"/>
      <c r="K575" s="208"/>
      <c r="L575" s="214"/>
      <c r="M575" s="215"/>
      <c r="N575" s="216"/>
      <c r="O575" s="216"/>
      <c r="P575" s="216"/>
      <c r="Q575" s="216"/>
      <c r="R575" s="216"/>
      <c r="S575" s="216"/>
      <c r="T575" s="217"/>
      <c r="AT575" s="218" t="s">
        <v>339</v>
      </c>
      <c r="AU575" s="218" t="s">
        <v>86</v>
      </c>
      <c r="AV575" s="13" t="s">
        <v>86</v>
      </c>
      <c r="AW575" s="13" t="s">
        <v>31</v>
      </c>
      <c r="AX575" s="13" t="s">
        <v>77</v>
      </c>
      <c r="AY575" s="218" t="s">
        <v>321</v>
      </c>
    </row>
    <row r="576" spans="1:65" s="16" customFormat="1" ht="11.25">
      <c r="B576" s="240"/>
      <c r="C576" s="241"/>
      <c r="D576" s="209" t="s">
        <v>339</v>
      </c>
      <c r="E576" s="242" t="s">
        <v>211</v>
      </c>
      <c r="F576" s="243" t="s">
        <v>391</v>
      </c>
      <c r="G576" s="241"/>
      <c r="H576" s="244">
        <v>24.66</v>
      </c>
      <c r="I576" s="245"/>
      <c r="J576" s="241"/>
      <c r="K576" s="241"/>
      <c r="L576" s="246"/>
      <c r="M576" s="247"/>
      <c r="N576" s="248"/>
      <c r="O576" s="248"/>
      <c r="P576" s="248"/>
      <c r="Q576" s="248"/>
      <c r="R576" s="248"/>
      <c r="S576" s="248"/>
      <c r="T576" s="249"/>
      <c r="AT576" s="250" t="s">
        <v>339</v>
      </c>
      <c r="AU576" s="250" t="s">
        <v>86</v>
      </c>
      <c r="AV576" s="16" t="s">
        <v>334</v>
      </c>
      <c r="AW576" s="16" t="s">
        <v>31</v>
      </c>
      <c r="AX576" s="16" t="s">
        <v>77</v>
      </c>
      <c r="AY576" s="250" t="s">
        <v>321</v>
      </c>
    </row>
    <row r="577" spans="2:51" s="15" customFormat="1" ht="11.25">
      <c r="B577" s="230"/>
      <c r="C577" s="231"/>
      <c r="D577" s="209" t="s">
        <v>339</v>
      </c>
      <c r="E577" s="232" t="s">
        <v>1</v>
      </c>
      <c r="F577" s="233" t="s">
        <v>901</v>
      </c>
      <c r="G577" s="231"/>
      <c r="H577" s="232" t="s">
        <v>1</v>
      </c>
      <c r="I577" s="234"/>
      <c r="J577" s="231"/>
      <c r="K577" s="231"/>
      <c r="L577" s="235"/>
      <c r="M577" s="236"/>
      <c r="N577" s="237"/>
      <c r="O577" s="237"/>
      <c r="P577" s="237"/>
      <c r="Q577" s="237"/>
      <c r="R577" s="237"/>
      <c r="S577" s="237"/>
      <c r="T577" s="238"/>
      <c r="AT577" s="239" t="s">
        <v>339</v>
      </c>
      <c r="AU577" s="239" t="s">
        <v>86</v>
      </c>
      <c r="AV577" s="15" t="s">
        <v>84</v>
      </c>
      <c r="AW577" s="15" t="s">
        <v>31</v>
      </c>
      <c r="AX577" s="15" t="s">
        <v>77</v>
      </c>
      <c r="AY577" s="239" t="s">
        <v>321</v>
      </c>
    </row>
    <row r="578" spans="2:51" s="13" customFormat="1" ht="11.25">
      <c r="B578" s="207"/>
      <c r="C578" s="208"/>
      <c r="D578" s="209" t="s">
        <v>339</v>
      </c>
      <c r="E578" s="210" t="s">
        <v>1</v>
      </c>
      <c r="F578" s="211" t="s">
        <v>902</v>
      </c>
      <c r="G578" s="208"/>
      <c r="H578" s="212">
        <v>17.3</v>
      </c>
      <c r="I578" s="213"/>
      <c r="J578" s="208"/>
      <c r="K578" s="208"/>
      <c r="L578" s="214"/>
      <c r="M578" s="215"/>
      <c r="N578" s="216"/>
      <c r="O578" s="216"/>
      <c r="P578" s="216"/>
      <c r="Q578" s="216"/>
      <c r="R578" s="216"/>
      <c r="S578" s="216"/>
      <c r="T578" s="217"/>
      <c r="AT578" s="218" t="s">
        <v>339</v>
      </c>
      <c r="AU578" s="218" t="s">
        <v>86</v>
      </c>
      <c r="AV578" s="13" t="s">
        <v>86</v>
      </c>
      <c r="AW578" s="13" t="s">
        <v>31</v>
      </c>
      <c r="AX578" s="13" t="s">
        <v>77</v>
      </c>
      <c r="AY578" s="218" t="s">
        <v>321</v>
      </c>
    </row>
    <row r="579" spans="2:51" s="13" customFormat="1" ht="11.25">
      <c r="B579" s="207"/>
      <c r="C579" s="208"/>
      <c r="D579" s="209" t="s">
        <v>339</v>
      </c>
      <c r="E579" s="210" t="s">
        <v>1</v>
      </c>
      <c r="F579" s="211" t="s">
        <v>903</v>
      </c>
      <c r="G579" s="208"/>
      <c r="H579" s="212">
        <v>29.216811678387</v>
      </c>
      <c r="I579" s="213"/>
      <c r="J579" s="208"/>
      <c r="K579" s="208"/>
      <c r="L579" s="214"/>
      <c r="M579" s="215"/>
      <c r="N579" s="216"/>
      <c r="O579" s="216"/>
      <c r="P579" s="216"/>
      <c r="Q579" s="216"/>
      <c r="R579" s="216"/>
      <c r="S579" s="216"/>
      <c r="T579" s="217"/>
      <c r="AT579" s="218" t="s">
        <v>339</v>
      </c>
      <c r="AU579" s="218" t="s">
        <v>86</v>
      </c>
      <c r="AV579" s="13" t="s">
        <v>86</v>
      </c>
      <c r="AW579" s="13" t="s">
        <v>31</v>
      </c>
      <c r="AX579" s="13" t="s">
        <v>77</v>
      </c>
      <c r="AY579" s="218" t="s">
        <v>321</v>
      </c>
    </row>
    <row r="580" spans="2:51" s="16" customFormat="1" ht="11.25">
      <c r="B580" s="240"/>
      <c r="C580" s="241"/>
      <c r="D580" s="209" t="s">
        <v>339</v>
      </c>
      <c r="E580" s="242" t="s">
        <v>213</v>
      </c>
      <c r="F580" s="243" t="s">
        <v>391</v>
      </c>
      <c r="G580" s="241"/>
      <c r="H580" s="244">
        <v>46.516811678387</v>
      </c>
      <c r="I580" s="245"/>
      <c r="J580" s="241"/>
      <c r="K580" s="241"/>
      <c r="L580" s="246"/>
      <c r="M580" s="247"/>
      <c r="N580" s="248"/>
      <c r="O580" s="248"/>
      <c r="P580" s="248"/>
      <c r="Q580" s="248"/>
      <c r="R580" s="248"/>
      <c r="S580" s="248"/>
      <c r="T580" s="249"/>
      <c r="AT580" s="250" t="s">
        <v>339</v>
      </c>
      <c r="AU580" s="250" t="s">
        <v>86</v>
      </c>
      <c r="AV580" s="16" t="s">
        <v>334</v>
      </c>
      <c r="AW580" s="16" t="s">
        <v>31</v>
      </c>
      <c r="AX580" s="16" t="s">
        <v>77</v>
      </c>
      <c r="AY580" s="250" t="s">
        <v>321</v>
      </c>
    </row>
    <row r="581" spans="2:51" s="15" customFormat="1" ht="11.25">
      <c r="B581" s="230"/>
      <c r="C581" s="231"/>
      <c r="D581" s="209" t="s">
        <v>339</v>
      </c>
      <c r="E581" s="232" t="s">
        <v>1</v>
      </c>
      <c r="F581" s="233" t="s">
        <v>904</v>
      </c>
      <c r="G581" s="231"/>
      <c r="H581" s="232" t="s">
        <v>1</v>
      </c>
      <c r="I581" s="234"/>
      <c r="J581" s="231"/>
      <c r="K581" s="231"/>
      <c r="L581" s="235"/>
      <c r="M581" s="236"/>
      <c r="N581" s="237"/>
      <c r="O581" s="237"/>
      <c r="P581" s="237"/>
      <c r="Q581" s="237"/>
      <c r="R581" s="237"/>
      <c r="S581" s="237"/>
      <c r="T581" s="238"/>
      <c r="AT581" s="239" t="s">
        <v>339</v>
      </c>
      <c r="AU581" s="239" t="s">
        <v>86</v>
      </c>
      <c r="AV581" s="15" t="s">
        <v>84</v>
      </c>
      <c r="AW581" s="15" t="s">
        <v>31</v>
      </c>
      <c r="AX581" s="15" t="s">
        <v>77</v>
      </c>
      <c r="AY581" s="239" t="s">
        <v>321</v>
      </c>
    </row>
    <row r="582" spans="2:51" s="13" customFormat="1" ht="11.25">
      <c r="B582" s="207"/>
      <c r="C582" s="208"/>
      <c r="D582" s="209" t="s">
        <v>339</v>
      </c>
      <c r="E582" s="210" t="s">
        <v>1</v>
      </c>
      <c r="F582" s="211" t="s">
        <v>905</v>
      </c>
      <c r="G582" s="208"/>
      <c r="H582" s="212">
        <v>10.44</v>
      </c>
      <c r="I582" s="213"/>
      <c r="J582" s="208"/>
      <c r="K582" s="208"/>
      <c r="L582" s="214"/>
      <c r="M582" s="215"/>
      <c r="N582" s="216"/>
      <c r="O582" s="216"/>
      <c r="P582" s="216"/>
      <c r="Q582" s="216"/>
      <c r="R582" s="216"/>
      <c r="S582" s="216"/>
      <c r="T582" s="217"/>
      <c r="AT582" s="218" t="s">
        <v>339</v>
      </c>
      <c r="AU582" s="218" t="s">
        <v>86</v>
      </c>
      <c r="AV582" s="13" t="s">
        <v>86</v>
      </c>
      <c r="AW582" s="13" t="s">
        <v>31</v>
      </c>
      <c r="AX582" s="13" t="s">
        <v>77</v>
      </c>
      <c r="AY582" s="218" t="s">
        <v>321</v>
      </c>
    </row>
    <row r="583" spans="2:51" s="15" customFormat="1" ht="11.25">
      <c r="B583" s="230"/>
      <c r="C583" s="231"/>
      <c r="D583" s="209" t="s">
        <v>339</v>
      </c>
      <c r="E583" s="232" t="s">
        <v>1</v>
      </c>
      <c r="F583" s="233" t="s">
        <v>857</v>
      </c>
      <c r="G583" s="231"/>
      <c r="H583" s="232" t="s">
        <v>1</v>
      </c>
      <c r="I583" s="234"/>
      <c r="J583" s="231"/>
      <c r="K583" s="231"/>
      <c r="L583" s="235"/>
      <c r="M583" s="236"/>
      <c r="N583" s="237"/>
      <c r="O583" s="237"/>
      <c r="P583" s="237"/>
      <c r="Q583" s="237"/>
      <c r="R583" s="237"/>
      <c r="S583" s="237"/>
      <c r="T583" s="238"/>
      <c r="AT583" s="239" t="s">
        <v>339</v>
      </c>
      <c r="AU583" s="239" t="s">
        <v>86</v>
      </c>
      <c r="AV583" s="15" t="s">
        <v>84</v>
      </c>
      <c r="AW583" s="15" t="s">
        <v>31</v>
      </c>
      <c r="AX583" s="15" t="s">
        <v>77</v>
      </c>
      <c r="AY583" s="239" t="s">
        <v>321</v>
      </c>
    </row>
    <row r="584" spans="2:51" s="13" customFormat="1" ht="11.25">
      <c r="B584" s="207"/>
      <c r="C584" s="208"/>
      <c r="D584" s="209" t="s">
        <v>339</v>
      </c>
      <c r="E584" s="210" t="s">
        <v>1</v>
      </c>
      <c r="F584" s="211" t="s">
        <v>906</v>
      </c>
      <c r="G584" s="208"/>
      <c r="H584" s="212">
        <v>8.2256631032570002</v>
      </c>
      <c r="I584" s="213"/>
      <c r="J584" s="208"/>
      <c r="K584" s="208"/>
      <c r="L584" s="214"/>
      <c r="M584" s="215"/>
      <c r="N584" s="216"/>
      <c r="O584" s="216"/>
      <c r="P584" s="216"/>
      <c r="Q584" s="216"/>
      <c r="R584" s="216"/>
      <c r="S584" s="216"/>
      <c r="T584" s="217"/>
      <c r="AT584" s="218" t="s">
        <v>339</v>
      </c>
      <c r="AU584" s="218" t="s">
        <v>86</v>
      </c>
      <c r="AV584" s="13" t="s">
        <v>86</v>
      </c>
      <c r="AW584" s="13" t="s">
        <v>31</v>
      </c>
      <c r="AX584" s="13" t="s">
        <v>77</v>
      </c>
      <c r="AY584" s="218" t="s">
        <v>321</v>
      </c>
    </row>
    <row r="585" spans="2:51" s="16" customFormat="1" ht="11.25">
      <c r="B585" s="240"/>
      <c r="C585" s="241"/>
      <c r="D585" s="209" t="s">
        <v>339</v>
      </c>
      <c r="E585" s="242" t="s">
        <v>215</v>
      </c>
      <c r="F585" s="243" t="s">
        <v>391</v>
      </c>
      <c r="G585" s="241"/>
      <c r="H585" s="244">
        <v>18.665663103257</v>
      </c>
      <c r="I585" s="245"/>
      <c r="J585" s="241"/>
      <c r="K585" s="241"/>
      <c r="L585" s="246"/>
      <c r="M585" s="247"/>
      <c r="N585" s="248"/>
      <c r="O585" s="248"/>
      <c r="P585" s="248"/>
      <c r="Q585" s="248"/>
      <c r="R585" s="248"/>
      <c r="S585" s="248"/>
      <c r="T585" s="249"/>
      <c r="AT585" s="250" t="s">
        <v>339</v>
      </c>
      <c r="AU585" s="250" t="s">
        <v>86</v>
      </c>
      <c r="AV585" s="16" t="s">
        <v>334</v>
      </c>
      <c r="AW585" s="16" t="s">
        <v>31</v>
      </c>
      <c r="AX585" s="16" t="s">
        <v>77</v>
      </c>
      <c r="AY585" s="250" t="s">
        <v>321</v>
      </c>
    </row>
    <row r="586" spans="2:51" s="15" customFormat="1" ht="11.25">
      <c r="B586" s="230"/>
      <c r="C586" s="231"/>
      <c r="D586" s="209" t="s">
        <v>339</v>
      </c>
      <c r="E586" s="232" t="s">
        <v>1</v>
      </c>
      <c r="F586" s="233" t="s">
        <v>907</v>
      </c>
      <c r="G586" s="231"/>
      <c r="H586" s="232" t="s">
        <v>1</v>
      </c>
      <c r="I586" s="234"/>
      <c r="J586" s="231"/>
      <c r="K586" s="231"/>
      <c r="L586" s="235"/>
      <c r="M586" s="236"/>
      <c r="N586" s="237"/>
      <c r="O586" s="237"/>
      <c r="P586" s="237"/>
      <c r="Q586" s="237"/>
      <c r="R586" s="237"/>
      <c r="S586" s="237"/>
      <c r="T586" s="238"/>
      <c r="AT586" s="239" t="s">
        <v>339</v>
      </c>
      <c r="AU586" s="239" t="s">
        <v>86</v>
      </c>
      <c r="AV586" s="15" t="s">
        <v>84</v>
      </c>
      <c r="AW586" s="15" t="s">
        <v>31</v>
      </c>
      <c r="AX586" s="15" t="s">
        <v>77</v>
      </c>
      <c r="AY586" s="239" t="s">
        <v>321</v>
      </c>
    </row>
    <row r="587" spans="2:51" s="13" customFormat="1" ht="11.25">
      <c r="B587" s="207"/>
      <c r="C587" s="208"/>
      <c r="D587" s="209" t="s">
        <v>339</v>
      </c>
      <c r="E587" s="210" t="s">
        <v>1</v>
      </c>
      <c r="F587" s="211" t="s">
        <v>908</v>
      </c>
      <c r="G587" s="208"/>
      <c r="H587" s="212">
        <v>7.2256631032570002</v>
      </c>
      <c r="I587" s="213"/>
      <c r="J587" s="208"/>
      <c r="K587" s="208"/>
      <c r="L587" s="214"/>
      <c r="M587" s="215"/>
      <c r="N587" s="216"/>
      <c r="O587" s="216"/>
      <c r="P587" s="216"/>
      <c r="Q587" s="216"/>
      <c r="R587" s="216"/>
      <c r="S587" s="216"/>
      <c r="T587" s="217"/>
      <c r="AT587" s="218" t="s">
        <v>339</v>
      </c>
      <c r="AU587" s="218" t="s">
        <v>86</v>
      </c>
      <c r="AV587" s="13" t="s">
        <v>86</v>
      </c>
      <c r="AW587" s="13" t="s">
        <v>31</v>
      </c>
      <c r="AX587" s="13" t="s">
        <v>77</v>
      </c>
      <c r="AY587" s="218" t="s">
        <v>321</v>
      </c>
    </row>
    <row r="588" spans="2:51" s="13" customFormat="1" ht="11.25">
      <c r="B588" s="207"/>
      <c r="C588" s="208"/>
      <c r="D588" s="209" t="s">
        <v>339</v>
      </c>
      <c r="E588" s="210" t="s">
        <v>1</v>
      </c>
      <c r="F588" s="211" t="s">
        <v>909</v>
      </c>
      <c r="G588" s="208"/>
      <c r="H588" s="212">
        <v>6.7936941133883799</v>
      </c>
      <c r="I588" s="213"/>
      <c r="J588" s="208"/>
      <c r="K588" s="208"/>
      <c r="L588" s="214"/>
      <c r="M588" s="215"/>
      <c r="N588" s="216"/>
      <c r="O588" s="216"/>
      <c r="P588" s="216"/>
      <c r="Q588" s="216"/>
      <c r="R588" s="216"/>
      <c r="S588" s="216"/>
      <c r="T588" s="217"/>
      <c r="AT588" s="218" t="s">
        <v>339</v>
      </c>
      <c r="AU588" s="218" t="s">
        <v>86</v>
      </c>
      <c r="AV588" s="13" t="s">
        <v>86</v>
      </c>
      <c r="AW588" s="13" t="s">
        <v>31</v>
      </c>
      <c r="AX588" s="13" t="s">
        <v>77</v>
      </c>
      <c r="AY588" s="218" t="s">
        <v>321</v>
      </c>
    </row>
    <row r="589" spans="2:51" s="16" customFormat="1" ht="11.25">
      <c r="B589" s="240"/>
      <c r="C589" s="241"/>
      <c r="D589" s="209" t="s">
        <v>339</v>
      </c>
      <c r="E589" s="242" t="s">
        <v>217</v>
      </c>
      <c r="F589" s="243" t="s">
        <v>391</v>
      </c>
      <c r="G589" s="241"/>
      <c r="H589" s="244">
        <v>14.0193572166454</v>
      </c>
      <c r="I589" s="245"/>
      <c r="J589" s="241"/>
      <c r="K589" s="241"/>
      <c r="L589" s="246"/>
      <c r="M589" s="247"/>
      <c r="N589" s="248"/>
      <c r="O589" s="248"/>
      <c r="P589" s="248"/>
      <c r="Q589" s="248"/>
      <c r="R589" s="248"/>
      <c r="S589" s="248"/>
      <c r="T589" s="249"/>
      <c r="AT589" s="250" t="s">
        <v>339</v>
      </c>
      <c r="AU589" s="250" t="s">
        <v>86</v>
      </c>
      <c r="AV589" s="16" t="s">
        <v>334</v>
      </c>
      <c r="AW589" s="16" t="s">
        <v>31</v>
      </c>
      <c r="AX589" s="16" t="s">
        <v>77</v>
      </c>
      <c r="AY589" s="250" t="s">
        <v>321</v>
      </c>
    </row>
    <row r="590" spans="2:51" s="15" customFormat="1" ht="11.25">
      <c r="B590" s="230"/>
      <c r="C590" s="231"/>
      <c r="D590" s="209" t="s">
        <v>339</v>
      </c>
      <c r="E590" s="232" t="s">
        <v>1</v>
      </c>
      <c r="F590" s="233" t="s">
        <v>716</v>
      </c>
      <c r="G590" s="231"/>
      <c r="H590" s="232" t="s">
        <v>1</v>
      </c>
      <c r="I590" s="234"/>
      <c r="J590" s="231"/>
      <c r="K590" s="231"/>
      <c r="L590" s="235"/>
      <c r="M590" s="236"/>
      <c r="N590" s="237"/>
      <c r="O590" s="237"/>
      <c r="P590" s="237"/>
      <c r="Q590" s="237"/>
      <c r="R590" s="237"/>
      <c r="S590" s="237"/>
      <c r="T590" s="238"/>
      <c r="AT590" s="239" t="s">
        <v>339</v>
      </c>
      <c r="AU590" s="239" t="s">
        <v>86</v>
      </c>
      <c r="AV590" s="15" t="s">
        <v>84</v>
      </c>
      <c r="AW590" s="15" t="s">
        <v>31</v>
      </c>
      <c r="AX590" s="15" t="s">
        <v>77</v>
      </c>
      <c r="AY590" s="239" t="s">
        <v>321</v>
      </c>
    </row>
    <row r="591" spans="2:51" s="13" customFormat="1" ht="11.25">
      <c r="B591" s="207"/>
      <c r="C591" s="208"/>
      <c r="D591" s="209" t="s">
        <v>339</v>
      </c>
      <c r="E591" s="210" t="s">
        <v>1</v>
      </c>
      <c r="F591" s="211" t="s">
        <v>910</v>
      </c>
      <c r="G591" s="208"/>
      <c r="H591" s="212">
        <v>57.805304826056002</v>
      </c>
      <c r="I591" s="213"/>
      <c r="J591" s="208"/>
      <c r="K591" s="208"/>
      <c r="L591" s="214"/>
      <c r="M591" s="215"/>
      <c r="N591" s="216"/>
      <c r="O591" s="216"/>
      <c r="P591" s="216"/>
      <c r="Q591" s="216"/>
      <c r="R591" s="216"/>
      <c r="S591" s="216"/>
      <c r="T591" s="217"/>
      <c r="AT591" s="218" t="s">
        <v>339</v>
      </c>
      <c r="AU591" s="218" t="s">
        <v>86</v>
      </c>
      <c r="AV591" s="13" t="s">
        <v>86</v>
      </c>
      <c r="AW591" s="13" t="s">
        <v>31</v>
      </c>
      <c r="AX591" s="13" t="s">
        <v>77</v>
      </c>
      <c r="AY591" s="218" t="s">
        <v>321</v>
      </c>
    </row>
    <row r="592" spans="2:51" s="16" customFormat="1" ht="11.25">
      <c r="B592" s="240"/>
      <c r="C592" s="241"/>
      <c r="D592" s="209" t="s">
        <v>339</v>
      </c>
      <c r="E592" s="242" t="s">
        <v>219</v>
      </c>
      <c r="F592" s="243" t="s">
        <v>391</v>
      </c>
      <c r="G592" s="241"/>
      <c r="H592" s="244">
        <v>57.805304826056002</v>
      </c>
      <c r="I592" s="245"/>
      <c r="J592" s="241"/>
      <c r="K592" s="241"/>
      <c r="L592" s="246"/>
      <c r="M592" s="247"/>
      <c r="N592" s="248"/>
      <c r="O592" s="248"/>
      <c r="P592" s="248"/>
      <c r="Q592" s="248"/>
      <c r="R592" s="248"/>
      <c r="S592" s="248"/>
      <c r="T592" s="249"/>
      <c r="AT592" s="250" t="s">
        <v>339</v>
      </c>
      <c r="AU592" s="250" t="s">
        <v>86</v>
      </c>
      <c r="AV592" s="16" t="s">
        <v>334</v>
      </c>
      <c r="AW592" s="16" t="s">
        <v>31</v>
      </c>
      <c r="AX592" s="16" t="s">
        <v>77</v>
      </c>
      <c r="AY592" s="250" t="s">
        <v>321</v>
      </c>
    </row>
    <row r="593" spans="1:65" s="14" customFormat="1" ht="11.25">
      <c r="B593" s="219"/>
      <c r="C593" s="220"/>
      <c r="D593" s="209" t="s">
        <v>339</v>
      </c>
      <c r="E593" s="221" t="s">
        <v>1</v>
      </c>
      <c r="F593" s="222" t="s">
        <v>346</v>
      </c>
      <c r="G593" s="220"/>
      <c r="H593" s="223">
        <v>178.32713682434499</v>
      </c>
      <c r="I593" s="224"/>
      <c r="J593" s="220"/>
      <c r="K593" s="220"/>
      <c r="L593" s="225"/>
      <c r="M593" s="226"/>
      <c r="N593" s="227"/>
      <c r="O593" s="227"/>
      <c r="P593" s="227"/>
      <c r="Q593" s="227"/>
      <c r="R593" s="227"/>
      <c r="S593" s="227"/>
      <c r="T593" s="228"/>
      <c r="AT593" s="229" t="s">
        <v>339</v>
      </c>
      <c r="AU593" s="229" t="s">
        <v>86</v>
      </c>
      <c r="AV593" s="14" t="s">
        <v>328</v>
      </c>
      <c r="AW593" s="14" t="s">
        <v>31</v>
      </c>
      <c r="AX593" s="14" t="s">
        <v>84</v>
      </c>
      <c r="AY593" s="229" t="s">
        <v>321</v>
      </c>
    </row>
    <row r="594" spans="1:65" s="2" customFormat="1" ht="24.2" customHeight="1">
      <c r="A594" s="35"/>
      <c r="B594" s="36"/>
      <c r="C594" s="251" t="s">
        <v>911</v>
      </c>
      <c r="D594" s="251" t="s">
        <v>583</v>
      </c>
      <c r="E594" s="252" t="s">
        <v>912</v>
      </c>
      <c r="F594" s="253" t="s">
        <v>913</v>
      </c>
      <c r="G594" s="254" t="s">
        <v>628</v>
      </c>
      <c r="H594" s="255">
        <v>66.335999999999999</v>
      </c>
      <c r="I594" s="256"/>
      <c r="J594" s="257">
        <f>ROUND(I594*H594,2)</f>
        <v>0</v>
      </c>
      <c r="K594" s="253" t="s">
        <v>350</v>
      </c>
      <c r="L594" s="258"/>
      <c r="M594" s="259" t="s">
        <v>1</v>
      </c>
      <c r="N594" s="260" t="s">
        <v>42</v>
      </c>
      <c r="O594" s="72"/>
      <c r="P594" s="203">
        <f>O594*H594</f>
        <v>0</v>
      </c>
      <c r="Q594" s="203">
        <v>3.0000000000000001E-5</v>
      </c>
      <c r="R594" s="203">
        <f>Q594*H594</f>
        <v>1.99008E-3</v>
      </c>
      <c r="S594" s="203">
        <v>0</v>
      </c>
      <c r="T594" s="204">
        <f>S594*H594</f>
        <v>0</v>
      </c>
      <c r="U594" s="35"/>
      <c r="V594" s="35"/>
      <c r="W594" s="35"/>
      <c r="X594" s="35"/>
      <c r="Y594" s="35"/>
      <c r="Z594" s="35"/>
      <c r="AA594" s="35"/>
      <c r="AB594" s="35"/>
      <c r="AC594" s="35"/>
      <c r="AD594" s="35"/>
      <c r="AE594" s="35"/>
      <c r="AR594" s="205" t="s">
        <v>364</v>
      </c>
      <c r="AT594" s="205" t="s">
        <v>583</v>
      </c>
      <c r="AU594" s="205" t="s">
        <v>86</v>
      </c>
      <c r="AY594" s="18" t="s">
        <v>321</v>
      </c>
      <c r="BE594" s="206">
        <f>IF(N594="základní",J594,0)</f>
        <v>0</v>
      </c>
      <c r="BF594" s="206">
        <f>IF(N594="snížená",J594,0)</f>
        <v>0</v>
      </c>
      <c r="BG594" s="206">
        <f>IF(N594="zákl. přenesená",J594,0)</f>
        <v>0</v>
      </c>
      <c r="BH594" s="206">
        <f>IF(N594="sníž. přenesená",J594,0)</f>
        <v>0</v>
      </c>
      <c r="BI594" s="206">
        <f>IF(N594="nulová",J594,0)</f>
        <v>0</v>
      </c>
      <c r="BJ594" s="18" t="s">
        <v>84</v>
      </c>
      <c r="BK594" s="206">
        <f>ROUND(I594*H594,2)</f>
        <v>0</v>
      </c>
      <c r="BL594" s="18" t="s">
        <v>328</v>
      </c>
      <c r="BM594" s="205" t="s">
        <v>914</v>
      </c>
    </row>
    <row r="595" spans="1:65" s="13" customFormat="1" ht="11.25">
      <c r="B595" s="207"/>
      <c r="C595" s="208"/>
      <c r="D595" s="209" t="s">
        <v>339</v>
      </c>
      <c r="E595" s="210" t="s">
        <v>1</v>
      </c>
      <c r="F595" s="211" t="s">
        <v>915</v>
      </c>
      <c r="G595" s="208"/>
      <c r="H595" s="212">
        <v>66.335652262306397</v>
      </c>
      <c r="I595" s="213"/>
      <c r="J595" s="208"/>
      <c r="K595" s="208"/>
      <c r="L595" s="214"/>
      <c r="M595" s="215"/>
      <c r="N595" s="216"/>
      <c r="O595" s="216"/>
      <c r="P595" s="216"/>
      <c r="Q595" s="216"/>
      <c r="R595" s="216"/>
      <c r="S595" s="216"/>
      <c r="T595" s="217"/>
      <c r="AT595" s="218" t="s">
        <v>339</v>
      </c>
      <c r="AU595" s="218" t="s">
        <v>86</v>
      </c>
      <c r="AV595" s="13" t="s">
        <v>86</v>
      </c>
      <c r="AW595" s="13" t="s">
        <v>31</v>
      </c>
      <c r="AX595" s="13" t="s">
        <v>84</v>
      </c>
      <c r="AY595" s="218" t="s">
        <v>321</v>
      </c>
    </row>
    <row r="596" spans="1:65" s="2" customFormat="1" ht="24.2" customHeight="1">
      <c r="A596" s="35"/>
      <c r="B596" s="36"/>
      <c r="C596" s="251" t="s">
        <v>916</v>
      </c>
      <c r="D596" s="251" t="s">
        <v>583</v>
      </c>
      <c r="E596" s="252" t="s">
        <v>917</v>
      </c>
      <c r="F596" s="253" t="s">
        <v>918</v>
      </c>
      <c r="G596" s="254" t="s">
        <v>628</v>
      </c>
      <c r="H596" s="255">
        <v>25.893000000000001</v>
      </c>
      <c r="I596" s="256"/>
      <c r="J596" s="257">
        <f>ROUND(I596*H596,2)</f>
        <v>0</v>
      </c>
      <c r="K596" s="253" t="s">
        <v>350</v>
      </c>
      <c r="L596" s="258"/>
      <c r="M596" s="259" t="s">
        <v>1</v>
      </c>
      <c r="N596" s="260" t="s">
        <v>42</v>
      </c>
      <c r="O596" s="72"/>
      <c r="P596" s="203">
        <f>O596*H596</f>
        <v>0</v>
      </c>
      <c r="Q596" s="203">
        <v>5.0000000000000001E-4</v>
      </c>
      <c r="R596" s="203">
        <f>Q596*H596</f>
        <v>1.2946500000000001E-2</v>
      </c>
      <c r="S596" s="203">
        <v>0</v>
      </c>
      <c r="T596" s="204">
        <f>S596*H596</f>
        <v>0</v>
      </c>
      <c r="U596" s="35"/>
      <c r="V596" s="35"/>
      <c r="W596" s="35"/>
      <c r="X596" s="35"/>
      <c r="Y596" s="35"/>
      <c r="Z596" s="35"/>
      <c r="AA596" s="35"/>
      <c r="AB596" s="35"/>
      <c r="AC596" s="35"/>
      <c r="AD596" s="35"/>
      <c r="AE596" s="35"/>
      <c r="AR596" s="205" t="s">
        <v>364</v>
      </c>
      <c r="AT596" s="205" t="s">
        <v>583</v>
      </c>
      <c r="AU596" s="205" t="s">
        <v>86</v>
      </c>
      <c r="AY596" s="18" t="s">
        <v>321</v>
      </c>
      <c r="BE596" s="206">
        <f>IF(N596="základní",J596,0)</f>
        <v>0</v>
      </c>
      <c r="BF596" s="206">
        <f>IF(N596="snížená",J596,0)</f>
        <v>0</v>
      </c>
      <c r="BG596" s="206">
        <f>IF(N596="zákl. přenesená",J596,0)</f>
        <v>0</v>
      </c>
      <c r="BH596" s="206">
        <f>IF(N596="sníž. přenesená",J596,0)</f>
        <v>0</v>
      </c>
      <c r="BI596" s="206">
        <f>IF(N596="nulová",J596,0)</f>
        <v>0</v>
      </c>
      <c r="BJ596" s="18" t="s">
        <v>84</v>
      </c>
      <c r="BK596" s="206">
        <f>ROUND(I596*H596,2)</f>
        <v>0</v>
      </c>
      <c r="BL596" s="18" t="s">
        <v>328</v>
      </c>
      <c r="BM596" s="205" t="s">
        <v>919</v>
      </c>
    </row>
    <row r="597" spans="1:65" s="13" customFormat="1" ht="11.25">
      <c r="B597" s="207"/>
      <c r="C597" s="208"/>
      <c r="D597" s="209" t="s">
        <v>339</v>
      </c>
      <c r="E597" s="210" t="s">
        <v>1</v>
      </c>
      <c r="F597" s="211" t="s">
        <v>920</v>
      </c>
      <c r="G597" s="208"/>
      <c r="H597" s="212">
        <v>25.893000000000001</v>
      </c>
      <c r="I597" s="213"/>
      <c r="J597" s="208"/>
      <c r="K597" s="208"/>
      <c r="L597" s="214"/>
      <c r="M597" s="215"/>
      <c r="N597" s="216"/>
      <c r="O597" s="216"/>
      <c r="P597" s="216"/>
      <c r="Q597" s="216"/>
      <c r="R597" s="216"/>
      <c r="S597" s="216"/>
      <c r="T597" s="217"/>
      <c r="AT597" s="218" t="s">
        <v>339</v>
      </c>
      <c r="AU597" s="218" t="s">
        <v>86</v>
      </c>
      <c r="AV597" s="13" t="s">
        <v>86</v>
      </c>
      <c r="AW597" s="13" t="s">
        <v>31</v>
      </c>
      <c r="AX597" s="13" t="s">
        <v>84</v>
      </c>
      <c r="AY597" s="218" t="s">
        <v>321</v>
      </c>
    </row>
    <row r="598" spans="1:65" s="2" customFormat="1" ht="24.2" customHeight="1">
      <c r="A598" s="35"/>
      <c r="B598" s="36"/>
      <c r="C598" s="251" t="s">
        <v>921</v>
      </c>
      <c r="D598" s="251" t="s">
        <v>583</v>
      </c>
      <c r="E598" s="252" t="s">
        <v>922</v>
      </c>
      <c r="F598" s="253" t="s">
        <v>923</v>
      </c>
      <c r="G598" s="254" t="s">
        <v>628</v>
      </c>
      <c r="H598" s="255">
        <v>19.599</v>
      </c>
      <c r="I598" s="256"/>
      <c r="J598" s="257">
        <f>ROUND(I598*H598,2)</f>
        <v>0</v>
      </c>
      <c r="K598" s="253" t="s">
        <v>327</v>
      </c>
      <c r="L598" s="258"/>
      <c r="M598" s="259" t="s">
        <v>1</v>
      </c>
      <c r="N598" s="260" t="s">
        <v>42</v>
      </c>
      <c r="O598" s="72"/>
      <c r="P598" s="203">
        <f>O598*H598</f>
        <v>0</v>
      </c>
      <c r="Q598" s="203">
        <v>4.0000000000000003E-5</v>
      </c>
      <c r="R598" s="203">
        <f>Q598*H598</f>
        <v>7.839600000000001E-4</v>
      </c>
      <c r="S598" s="203">
        <v>0</v>
      </c>
      <c r="T598" s="204">
        <f>S598*H598</f>
        <v>0</v>
      </c>
      <c r="U598" s="35"/>
      <c r="V598" s="35"/>
      <c r="W598" s="35"/>
      <c r="X598" s="35"/>
      <c r="Y598" s="35"/>
      <c r="Z598" s="35"/>
      <c r="AA598" s="35"/>
      <c r="AB598" s="35"/>
      <c r="AC598" s="35"/>
      <c r="AD598" s="35"/>
      <c r="AE598" s="35"/>
      <c r="AR598" s="205" t="s">
        <v>364</v>
      </c>
      <c r="AT598" s="205" t="s">
        <v>583</v>
      </c>
      <c r="AU598" s="205" t="s">
        <v>86</v>
      </c>
      <c r="AY598" s="18" t="s">
        <v>321</v>
      </c>
      <c r="BE598" s="206">
        <f>IF(N598="základní",J598,0)</f>
        <v>0</v>
      </c>
      <c r="BF598" s="206">
        <f>IF(N598="snížená",J598,0)</f>
        <v>0</v>
      </c>
      <c r="BG598" s="206">
        <f>IF(N598="zákl. přenesená",J598,0)</f>
        <v>0</v>
      </c>
      <c r="BH598" s="206">
        <f>IF(N598="sníž. přenesená",J598,0)</f>
        <v>0</v>
      </c>
      <c r="BI598" s="206">
        <f>IF(N598="nulová",J598,0)</f>
        <v>0</v>
      </c>
      <c r="BJ598" s="18" t="s">
        <v>84</v>
      </c>
      <c r="BK598" s="206">
        <f>ROUND(I598*H598,2)</f>
        <v>0</v>
      </c>
      <c r="BL598" s="18" t="s">
        <v>328</v>
      </c>
      <c r="BM598" s="205" t="s">
        <v>924</v>
      </c>
    </row>
    <row r="599" spans="1:65" s="13" customFormat="1" ht="11.25">
      <c r="B599" s="207"/>
      <c r="C599" s="208"/>
      <c r="D599" s="209" t="s">
        <v>339</v>
      </c>
      <c r="E599" s="210" t="s">
        <v>1</v>
      </c>
      <c r="F599" s="211" t="s">
        <v>925</v>
      </c>
      <c r="G599" s="208"/>
      <c r="H599" s="212">
        <v>19.5989462584199</v>
      </c>
      <c r="I599" s="213"/>
      <c r="J599" s="208"/>
      <c r="K599" s="208"/>
      <c r="L599" s="214"/>
      <c r="M599" s="215"/>
      <c r="N599" s="216"/>
      <c r="O599" s="216"/>
      <c r="P599" s="216"/>
      <c r="Q599" s="216"/>
      <c r="R599" s="216"/>
      <c r="S599" s="216"/>
      <c r="T599" s="217"/>
      <c r="AT599" s="218" t="s">
        <v>339</v>
      </c>
      <c r="AU599" s="218" t="s">
        <v>86</v>
      </c>
      <c r="AV599" s="13" t="s">
        <v>86</v>
      </c>
      <c r="AW599" s="13" t="s">
        <v>31</v>
      </c>
      <c r="AX599" s="13" t="s">
        <v>84</v>
      </c>
      <c r="AY599" s="218" t="s">
        <v>321</v>
      </c>
    </row>
    <row r="600" spans="1:65" s="2" customFormat="1" ht="24.2" customHeight="1">
      <c r="A600" s="35"/>
      <c r="B600" s="36"/>
      <c r="C600" s="251" t="s">
        <v>926</v>
      </c>
      <c r="D600" s="251" t="s">
        <v>583</v>
      </c>
      <c r="E600" s="252" t="s">
        <v>927</v>
      </c>
      <c r="F600" s="253" t="s">
        <v>928</v>
      </c>
      <c r="G600" s="254" t="s">
        <v>628</v>
      </c>
      <c r="H600" s="255">
        <v>14.72</v>
      </c>
      <c r="I600" s="256"/>
      <c r="J600" s="257">
        <f>ROUND(I600*H600,2)</f>
        <v>0</v>
      </c>
      <c r="K600" s="253" t="s">
        <v>350</v>
      </c>
      <c r="L600" s="258"/>
      <c r="M600" s="259" t="s">
        <v>1</v>
      </c>
      <c r="N600" s="260" t="s">
        <v>42</v>
      </c>
      <c r="O600" s="72"/>
      <c r="P600" s="203">
        <f>O600*H600</f>
        <v>0</v>
      </c>
      <c r="Q600" s="203">
        <v>2.9999999999999997E-4</v>
      </c>
      <c r="R600" s="203">
        <f>Q600*H600</f>
        <v>4.4159999999999998E-3</v>
      </c>
      <c r="S600" s="203">
        <v>0</v>
      </c>
      <c r="T600" s="204">
        <f>S600*H600</f>
        <v>0</v>
      </c>
      <c r="U600" s="35"/>
      <c r="V600" s="35"/>
      <c r="W600" s="35"/>
      <c r="X600" s="35"/>
      <c r="Y600" s="35"/>
      <c r="Z600" s="35"/>
      <c r="AA600" s="35"/>
      <c r="AB600" s="35"/>
      <c r="AC600" s="35"/>
      <c r="AD600" s="35"/>
      <c r="AE600" s="35"/>
      <c r="AR600" s="205" t="s">
        <v>364</v>
      </c>
      <c r="AT600" s="205" t="s">
        <v>583</v>
      </c>
      <c r="AU600" s="205" t="s">
        <v>86</v>
      </c>
      <c r="AY600" s="18" t="s">
        <v>321</v>
      </c>
      <c r="BE600" s="206">
        <f>IF(N600="základní",J600,0)</f>
        <v>0</v>
      </c>
      <c r="BF600" s="206">
        <f>IF(N600="snížená",J600,0)</f>
        <v>0</v>
      </c>
      <c r="BG600" s="206">
        <f>IF(N600="zákl. přenesená",J600,0)</f>
        <v>0</v>
      </c>
      <c r="BH600" s="206">
        <f>IF(N600="sníž. přenesená",J600,0)</f>
        <v>0</v>
      </c>
      <c r="BI600" s="206">
        <f>IF(N600="nulová",J600,0)</f>
        <v>0</v>
      </c>
      <c r="BJ600" s="18" t="s">
        <v>84</v>
      </c>
      <c r="BK600" s="206">
        <f>ROUND(I600*H600,2)</f>
        <v>0</v>
      </c>
      <c r="BL600" s="18" t="s">
        <v>328</v>
      </c>
      <c r="BM600" s="205" t="s">
        <v>929</v>
      </c>
    </row>
    <row r="601" spans="1:65" s="13" customFormat="1" ht="11.25">
      <c r="B601" s="207"/>
      <c r="C601" s="208"/>
      <c r="D601" s="209" t="s">
        <v>339</v>
      </c>
      <c r="E601" s="210" t="s">
        <v>1</v>
      </c>
      <c r="F601" s="211" t="s">
        <v>930</v>
      </c>
      <c r="G601" s="208"/>
      <c r="H601" s="212">
        <v>14.7203250774777</v>
      </c>
      <c r="I601" s="213"/>
      <c r="J601" s="208"/>
      <c r="K601" s="208"/>
      <c r="L601" s="214"/>
      <c r="M601" s="215"/>
      <c r="N601" s="216"/>
      <c r="O601" s="216"/>
      <c r="P601" s="216"/>
      <c r="Q601" s="216"/>
      <c r="R601" s="216"/>
      <c r="S601" s="216"/>
      <c r="T601" s="217"/>
      <c r="AT601" s="218" t="s">
        <v>339</v>
      </c>
      <c r="AU601" s="218" t="s">
        <v>86</v>
      </c>
      <c r="AV601" s="13" t="s">
        <v>86</v>
      </c>
      <c r="AW601" s="13" t="s">
        <v>31</v>
      </c>
      <c r="AX601" s="13" t="s">
        <v>84</v>
      </c>
      <c r="AY601" s="218" t="s">
        <v>321</v>
      </c>
    </row>
    <row r="602" spans="1:65" s="2" customFormat="1" ht="24.2" customHeight="1">
      <c r="A602" s="35"/>
      <c r="B602" s="36"/>
      <c r="C602" s="251" t="s">
        <v>931</v>
      </c>
      <c r="D602" s="251" t="s">
        <v>583</v>
      </c>
      <c r="E602" s="252" t="s">
        <v>932</v>
      </c>
      <c r="F602" s="253" t="s">
        <v>933</v>
      </c>
      <c r="G602" s="254" t="s">
        <v>628</v>
      </c>
      <c r="H602" s="255">
        <v>60.695999999999998</v>
      </c>
      <c r="I602" s="256"/>
      <c r="J602" s="257">
        <f>ROUND(I602*H602,2)</f>
        <v>0</v>
      </c>
      <c r="K602" s="253" t="s">
        <v>350</v>
      </c>
      <c r="L602" s="258"/>
      <c r="M602" s="259" t="s">
        <v>1</v>
      </c>
      <c r="N602" s="260" t="s">
        <v>42</v>
      </c>
      <c r="O602" s="72"/>
      <c r="P602" s="203">
        <f>O602*H602</f>
        <v>0</v>
      </c>
      <c r="Q602" s="203">
        <v>2.0000000000000001E-4</v>
      </c>
      <c r="R602" s="203">
        <f>Q602*H602</f>
        <v>1.2139200000000001E-2</v>
      </c>
      <c r="S602" s="203">
        <v>0</v>
      </c>
      <c r="T602" s="204">
        <f>S602*H602</f>
        <v>0</v>
      </c>
      <c r="U602" s="35"/>
      <c r="V602" s="35"/>
      <c r="W602" s="35"/>
      <c r="X602" s="35"/>
      <c r="Y602" s="35"/>
      <c r="Z602" s="35"/>
      <c r="AA602" s="35"/>
      <c r="AB602" s="35"/>
      <c r="AC602" s="35"/>
      <c r="AD602" s="35"/>
      <c r="AE602" s="35"/>
      <c r="AR602" s="205" t="s">
        <v>364</v>
      </c>
      <c r="AT602" s="205" t="s">
        <v>583</v>
      </c>
      <c r="AU602" s="205" t="s">
        <v>86</v>
      </c>
      <c r="AY602" s="18" t="s">
        <v>321</v>
      </c>
      <c r="BE602" s="206">
        <f>IF(N602="základní",J602,0)</f>
        <v>0</v>
      </c>
      <c r="BF602" s="206">
        <f>IF(N602="snížená",J602,0)</f>
        <v>0</v>
      </c>
      <c r="BG602" s="206">
        <f>IF(N602="zákl. přenesená",J602,0)</f>
        <v>0</v>
      </c>
      <c r="BH602" s="206">
        <f>IF(N602="sníž. přenesená",J602,0)</f>
        <v>0</v>
      </c>
      <c r="BI602" s="206">
        <f>IF(N602="nulová",J602,0)</f>
        <v>0</v>
      </c>
      <c r="BJ602" s="18" t="s">
        <v>84</v>
      </c>
      <c r="BK602" s="206">
        <f>ROUND(I602*H602,2)</f>
        <v>0</v>
      </c>
      <c r="BL602" s="18" t="s">
        <v>328</v>
      </c>
      <c r="BM602" s="205" t="s">
        <v>934</v>
      </c>
    </row>
    <row r="603" spans="1:65" s="13" customFormat="1" ht="11.25">
      <c r="B603" s="207"/>
      <c r="C603" s="208"/>
      <c r="D603" s="209" t="s">
        <v>339</v>
      </c>
      <c r="E603" s="210" t="s">
        <v>1</v>
      </c>
      <c r="F603" s="211" t="s">
        <v>935</v>
      </c>
      <c r="G603" s="208"/>
      <c r="H603" s="212">
        <v>60.695570067358801</v>
      </c>
      <c r="I603" s="213"/>
      <c r="J603" s="208"/>
      <c r="K603" s="208"/>
      <c r="L603" s="214"/>
      <c r="M603" s="215"/>
      <c r="N603" s="216"/>
      <c r="O603" s="216"/>
      <c r="P603" s="216"/>
      <c r="Q603" s="216"/>
      <c r="R603" s="216"/>
      <c r="S603" s="216"/>
      <c r="T603" s="217"/>
      <c r="AT603" s="218" t="s">
        <v>339</v>
      </c>
      <c r="AU603" s="218" t="s">
        <v>86</v>
      </c>
      <c r="AV603" s="13" t="s">
        <v>86</v>
      </c>
      <c r="AW603" s="13" t="s">
        <v>31</v>
      </c>
      <c r="AX603" s="13" t="s">
        <v>84</v>
      </c>
      <c r="AY603" s="218" t="s">
        <v>321</v>
      </c>
    </row>
    <row r="604" spans="1:65" s="2" customFormat="1" ht="24.2" customHeight="1">
      <c r="A604" s="35"/>
      <c r="B604" s="36"/>
      <c r="C604" s="194" t="s">
        <v>936</v>
      </c>
      <c r="D604" s="194" t="s">
        <v>323</v>
      </c>
      <c r="E604" s="195" t="s">
        <v>937</v>
      </c>
      <c r="F604" s="196" t="s">
        <v>938</v>
      </c>
      <c r="G604" s="197" t="s">
        <v>337</v>
      </c>
      <c r="H604" s="198">
        <v>199.87299999999999</v>
      </c>
      <c r="I604" s="199"/>
      <c r="J604" s="200">
        <f>ROUND(I604*H604,2)</f>
        <v>0</v>
      </c>
      <c r="K604" s="196" t="s">
        <v>350</v>
      </c>
      <c r="L604" s="40"/>
      <c r="M604" s="201" t="s">
        <v>1</v>
      </c>
      <c r="N604" s="202" t="s">
        <v>42</v>
      </c>
      <c r="O604" s="72"/>
      <c r="P604" s="203">
        <f>O604*H604</f>
        <v>0</v>
      </c>
      <c r="Q604" s="203">
        <v>3.3E-3</v>
      </c>
      <c r="R604" s="203">
        <f>Q604*H604</f>
        <v>0.65958089999999991</v>
      </c>
      <c r="S604" s="203">
        <v>0</v>
      </c>
      <c r="T604" s="204">
        <f>S604*H604</f>
        <v>0</v>
      </c>
      <c r="U604" s="35"/>
      <c r="V604" s="35"/>
      <c r="W604" s="35"/>
      <c r="X604" s="35"/>
      <c r="Y604" s="35"/>
      <c r="Z604" s="35"/>
      <c r="AA604" s="35"/>
      <c r="AB604" s="35"/>
      <c r="AC604" s="35"/>
      <c r="AD604" s="35"/>
      <c r="AE604" s="35"/>
      <c r="AR604" s="205" t="s">
        <v>328</v>
      </c>
      <c r="AT604" s="205" t="s">
        <v>323</v>
      </c>
      <c r="AU604" s="205" t="s">
        <v>86</v>
      </c>
      <c r="AY604" s="18" t="s">
        <v>321</v>
      </c>
      <c r="BE604" s="206">
        <f>IF(N604="základní",J604,0)</f>
        <v>0</v>
      </c>
      <c r="BF604" s="206">
        <f>IF(N604="snížená",J604,0)</f>
        <v>0</v>
      </c>
      <c r="BG604" s="206">
        <f>IF(N604="zákl. přenesená",J604,0)</f>
        <v>0</v>
      </c>
      <c r="BH604" s="206">
        <f>IF(N604="sníž. přenesená",J604,0)</f>
        <v>0</v>
      </c>
      <c r="BI604" s="206">
        <f>IF(N604="nulová",J604,0)</f>
        <v>0</v>
      </c>
      <c r="BJ604" s="18" t="s">
        <v>84</v>
      </c>
      <c r="BK604" s="206">
        <f>ROUND(I604*H604,2)</f>
        <v>0</v>
      </c>
      <c r="BL604" s="18" t="s">
        <v>328</v>
      </c>
      <c r="BM604" s="205" t="s">
        <v>939</v>
      </c>
    </row>
    <row r="605" spans="1:65" s="13" customFormat="1" ht="11.25">
      <c r="B605" s="207"/>
      <c r="C605" s="208"/>
      <c r="D605" s="209" t="s">
        <v>339</v>
      </c>
      <c r="E605" s="210" t="s">
        <v>1</v>
      </c>
      <c r="F605" s="211" t="s">
        <v>940</v>
      </c>
      <c r="G605" s="208"/>
      <c r="H605" s="212">
        <v>199.872939588267</v>
      </c>
      <c r="I605" s="213"/>
      <c r="J605" s="208"/>
      <c r="K605" s="208"/>
      <c r="L605" s="214"/>
      <c r="M605" s="215"/>
      <c r="N605" s="216"/>
      <c r="O605" s="216"/>
      <c r="P605" s="216"/>
      <c r="Q605" s="216"/>
      <c r="R605" s="216"/>
      <c r="S605" s="216"/>
      <c r="T605" s="217"/>
      <c r="AT605" s="218" t="s">
        <v>339</v>
      </c>
      <c r="AU605" s="218" t="s">
        <v>86</v>
      </c>
      <c r="AV605" s="13" t="s">
        <v>86</v>
      </c>
      <c r="AW605" s="13" t="s">
        <v>31</v>
      </c>
      <c r="AX605" s="13" t="s">
        <v>84</v>
      </c>
      <c r="AY605" s="218" t="s">
        <v>321</v>
      </c>
    </row>
    <row r="606" spans="1:65" s="2" customFormat="1" ht="24.2" customHeight="1">
      <c r="A606" s="35"/>
      <c r="B606" s="36"/>
      <c r="C606" s="194" t="s">
        <v>941</v>
      </c>
      <c r="D606" s="194" t="s">
        <v>323</v>
      </c>
      <c r="E606" s="195" t="s">
        <v>942</v>
      </c>
      <c r="F606" s="196" t="s">
        <v>943</v>
      </c>
      <c r="G606" s="197" t="s">
        <v>628</v>
      </c>
      <c r="H606" s="198">
        <v>18.666</v>
      </c>
      <c r="I606" s="199"/>
      <c r="J606" s="200">
        <f>ROUND(I606*H606,2)</f>
        <v>0</v>
      </c>
      <c r="K606" s="196" t="s">
        <v>350</v>
      </c>
      <c r="L606" s="40"/>
      <c r="M606" s="201" t="s">
        <v>1</v>
      </c>
      <c r="N606" s="202" t="s">
        <v>42</v>
      </c>
      <c r="O606" s="72"/>
      <c r="P606" s="203">
        <f>O606*H606</f>
        <v>0</v>
      </c>
      <c r="Q606" s="203">
        <v>0</v>
      </c>
      <c r="R606" s="203">
        <f>Q606*H606</f>
        <v>0</v>
      </c>
      <c r="S606" s="203">
        <v>0</v>
      </c>
      <c r="T606" s="204">
        <f>S606*H606</f>
        <v>0</v>
      </c>
      <c r="U606" s="35"/>
      <c r="V606" s="35"/>
      <c r="W606" s="35"/>
      <c r="X606" s="35"/>
      <c r="Y606" s="35"/>
      <c r="Z606" s="35"/>
      <c r="AA606" s="35"/>
      <c r="AB606" s="35"/>
      <c r="AC606" s="35"/>
      <c r="AD606" s="35"/>
      <c r="AE606" s="35"/>
      <c r="AR606" s="205" t="s">
        <v>328</v>
      </c>
      <c r="AT606" s="205" t="s">
        <v>323</v>
      </c>
      <c r="AU606" s="205" t="s">
        <v>86</v>
      </c>
      <c r="AY606" s="18" t="s">
        <v>321</v>
      </c>
      <c r="BE606" s="206">
        <f>IF(N606="základní",J606,0)</f>
        <v>0</v>
      </c>
      <c r="BF606" s="206">
        <f>IF(N606="snížená",J606,0)</f>
        <v>0</v>
      </c>
      <c r="BG606" s="206">
        <f>IF(N606="zákl. přenesená",J606,0)</f>
        <v>0</v>
      </c>
      <c r="BH606" s="206">
        <f>IF(N606="sníž. přenesená",J606,0)</f>
        <v>0</v>
      </c>
      <c r="BI606" s="206">
        <f>IF(N606="nulová",J606,0)</f>
        <v>0</v>
      </c>
      <c r="BJ606" s="18" t="s">
        <v>84</v>
      </c>
      <c r="BK606" s="206">
        <f>ROUND(I606*H606,2)</f>
        <v>0</v>
      </c>
      <c r="BL606" s="18" t="s">
        <v>328</v>
      </c>
      <c r="BM606" s="205" t="s">
        <v>944</v>
      </c>
    </row>
    <row r="607" spans="1:65" s="13" customFormat="1" ht="11.25">
      <c r="B607" s="207"/>
      <c r="C607" s="208"/>
      <c r="D607" s="209" t="s">
        <v>339</v>
      </c>
      <c r="E607" s="210" t="s">
        <v>1</v>
      </c>
      <c r="F607" s="211" t="s">
        <v>945</v>
      </c>
      <c r="G607" s="208"/>
      <c r="H607" s="212">
        <v>10.44</v>
      </c>
      <c r="I607" s="213"/>
      <c r="J607" s="208"/>
      <c r="K607" s="208"/>
      <c r="L607" s="214"/>
      <c r="M607" s="215"/>
      <c r="N607" s="216"/>
      <c r="O607" s="216"/>
      <c r="P607" s="216"/>
      <c r="Q607" s="216"/>
      <c r="R607" s="216"/>
      <c r="S607" s="216"/>
      <c r="T607" s="217"/>
      <c r="AT607" s="218" t="s">
        <v>339</v>
      </c>
      <c r="AU607" s="218" t="s">
        <v>86</v>
      </c>
      <c r="AV607" s="13" t="s">
        <v>86</v>
      </c>
      <c r="AW607" s="13" t="s">
        <v>31</v>
      </c>
      <c r="AX607" s="13" t="s">
        <v>77</v>
      </c>
      <c r="AY607" s="218" t="s">
        <v>321</v>
      </c>
    </row>
    <row r="608" spans="1:65" s="15" customFormat="1" ht="11.25">
      <c r="B608" s="230"/>
      <c r="C608" s="231"/>
      <c r="D608" s="209" t="s">
        <v>339</v>
      </c>
      <c r="E608" s="232" t="s">
        <v>1</v>
      </c>
      <c r="F608" s="233" t="s">
        <v>857</v>
      </c>
      <c r="G608" s="231"/>
      <c r="H608" s="232" t="s">
        <v>1</v>
      </c>
      <c r="I608" s="234"/>
      <c r="J608" s="231"/>
      <c r="K608" s="231"/>
      <c r="L608" s="235"/>
      <c r="M608" s="236"/>
      <c r="N608" s="237"/>
      <c r="O608" s="237"/>
      <c r="P608" s="237"/>
      <c r="Q608" s="237"/>
      <c r="R608" s="237"/>
      <c r="S608" s="237"/>
      <c r="T608" s="238"/>
      <c r="AT608" s="239" t="s">
        <v>339</v>
      </c>
      <c r="AU608" s="239" t="s">
        <v>86</v>
      </c>
      <c r="AV608" s="15" t="s">
        <v>84</v>
      </c>
      <c r="AW608" s="15" t="s">
        <v>31</v>
      </c>
      <c r="AX608" s="15" t="s">
        <v>77</v>
      </c>
      <c r="AY608" s="239" t="s">
        <v>321</v>
      </c>
    </row>
    <row r="609" spans="1:65" s="13" customFormat="1" ht="11.25">
      <c r="B609" s="207"/>
      <c r="C609" s="208"/>
      <c r="D609" s="209" t="s">
        <v>339</v>
      </c>
      <c r="E609" s="210" t="s">
        <v>1</v>
      </c>
      <c r="F609" s="211" t="s">
        <v>906</v>
      </c>
      <c r="G609" s="208"/>
      <c r="H609" s="212">
        <v>8.2256631032570002</v>
      </c>
      <c r="I609" s="213"/>
      <c r="J609" s="208"/>
      <c r="K609" s="208"/>
      <c r="L609" s="214"/>
      <c r="M609" s="215"/>
      <c r="N609" s="216"/>
      <c r="O609" s="216"/>
      <c r="P609" s="216"/>
      <c r="Q609" s="216"/>
      <c r="R609" s="216"/>
      <c r="S609" s="216"/>
      <c r="T609" s="217"/>
      <c r="AT609" s="218" t="s">
        <v>339</v>
      </c>
      <c r="AU609" s="218" t="s">
        <v>86</v>
      </c>
      <c r="AV609" s="13" t="s">
        <v>86</v>
      </c>
      <c r="AW609" s="13" t="s">
        <v>31</v>
      </c>
      <c r="AX609" s="13" t="s">
        <v>77</v>
      </c>
      <c r="AY609" s="218" t="s">
        <v>321</v>
      </c>
    </row>
    <row r="610" spans="1:65" s="14" customFormat="1" ht="11.25">
      <c r="B610" s="219"/>
      <c r="C610" s="220"/>
      <c r="D610" s="209" t="s">
        <v>339</v>
      </c>
      <c r="E610" s="221" t="s">
        <v>1</v>
      </c>
      <c r="F610" s="222" t="s">
        <v>346</v>
      </c>
      <c r="G610" s="220"/>
      <c r="H610" s="223">
        <v>18.665663103257</v>
      </c>
      <c r="I610" s="224"/>
      <c r="J610" s="220"/>
      <c r="K610" s="220"/>
      <c r="L610" s="225"/>
      <c r="M610" s="226"/>
      <c r="N610" s="227"/>
      <c r="O610" s="227"/>
      <c r="P610" s="227"/>
      <c r="Q610" s="227"/>
      <c r="R610" s="227"/>
      <c r="S610" s="227"/>
      <c r="T610" s="228"/>
      <c r="AT610" s="229" t="s">
        <v>339</v>
      </c>
      <c r="AU610" s="229" t="s">
        <v>86</v>
      </c>
      <c r="AV610" s="14" t="s">
        <v>328</v>
      </c>
      <c r="AW610" s="14" t="s">
        <v>31</v>
      </c>
      <c r="AX610" s="14" t="s">
        <v>84</v>
      </c>
      <c r="AY610" s="229" t="s">
        <v>321</v>
      </c>
    </row>
    <row r="611" spans="1:65" s="2" customFormat="1" ht="24.2" customHeight="1">
      <c r="A611" s="35"/>
      <c r="B611" s="36"/>
      <c r="C611" s="194" t="s">
        <v>946</v>
      </c>
      <c r="D611" s="194" t="s">
        <v>323</v>
      </c>
      <c r="E611" s="195" t="s">
        <v>947</v>
      </c>
      <c r="F611" s="196" t="s">
        <v>948</v>
      </c>
      <c r="G611" s="197" t="s">
        <v>337</v>
      </c>
      <c r="H611" s="198">
        <v>189.68199999999999</v>
      </c>
      <c r="I611" s="199"/>
      <c r="J611" s="200">
        <f>ROUND(I611*H611,2)</f>
        <v>0</v>
      </c>
      <c r="K611" s="196" t="s">
        <v>327</v>
      </c>
      <c r="L611" s="40"/>
      <c r="M611" s="201" t="s">
        <v>1</v>
      </c>
      <c r="N611" s="202" t="s">
        <v>42</v>
      </c>
      <c r="O611" s="72"/>
      <c r="P611" s="203">
        <f>O611*H611</f>
        <v>0</v>
      </c>
      <c r="Q611" s="203">
        <v>0</v>
      </c>
      <c r="R611" s="203">
        <f>Q611*H611</f>
        <v>0</v>
      </c>
      <c r="S611" s="203">
        <v>0</v>
      </c>
      <c r="T611" s="204">
        <f>S611*H611</f>
        <v>0</v>
      </c>
      <c r="U611" s="35"/>
      <c r="V611" s="35"/>
      <c r="W611" s="35"/>
      <c r="X611" s="35"/>
      <c r="Y611" s="35"/>
      <c r="Z611" s="35"/>
      <c r="AA611" s="35"/>
      <c r="AB611" s="35"/>
      <c r="AC611" s="35"/>
      <c r="AD611" s="35"/>
      <c r="AE611" s="35"/>
      <c r="AR611" s="205" t="s">
        <v>328</v>
      </c>
      <c r="AT611" s="205" t="s">
        <v>323</v>
      </c>
      <c r="AU611" s="205" t="s">
        <v>86</v>
      </c>
      <c r="AY611" s="18" t="s">
        <v>321</v>
      </c>
      <c r="BE611" s="206">
        <f>IF(N611="základní",J611,0)</f>
        <v>0</v>
      </c>
      <c r="BF611" s="206">
        <f>IF(N611="snížená",J611,0)</f>
        <v>0</v>
      </c>
      <c r="BG611" s="206">
        <f>IF(N611="zákl. přenesená",J611,0)</f>
        <v>0</v>
      </c>
      <c r="BH611" s="206">
        <f>IF(N611="sníž. přenesená",J611,0)</f>
        <v>0</v>
      </c>
      <c r="BI611" s="206">
        <f>IF(N611="nulová",J611,0)</f>
        <v>0</v>
      </c>
      <c r="BJ611" s="18" t="s">
        <v>84</v>
      </c>
      <c r="BK611" s="206">
        <f>ROUND(I611*H611,2)</f>
        <v>0</v>
      </c>
      <c r="BL611" s="18" t="s">
        <v>328</v>
      </c>
      <c r="BM611" s="205" t="s">
        <v>949</v>
      </c>
    </row>
    <row r="612" spans="1:65" s="13" customFormat="1" ht="11.25">
      <c r="B612" s="207"/>
      <c r="C612" s="208"/>
      <c r="D612" s="209" t="s">
        <v>339</v>
      </c>
      <c r="E612" s="210" t="s">
        <v>1</v>
      </c>
      <c r="F612" s="211" t="s">
        <v>950</v>
      </c>
      <c r="G612" s="208"/>
      <c r="H612" s="212">
        <v>189.68239841818399</v>
      </c>
      <c r="I612" s="213"/>
      <c r="J612" s="208"/>
      <c r="K612" s="208"/>
      <c r="L612" s="214"/>
      <c r="M612" s="215"/>
      <c r="N612" s="216"/>
      <c r="O612" s="216"/>
      <c r="P612" s="216"/>
      <c r="Q612" s="216"/>
      <c r="R612" s="216"/>
      <c r="S612" s="216"/>
      <c r="T612" s="217"/>
      <c r="AT612" s="218" t="s">
        <v>339</v>
      </c>
      <c r="AU612" s="218" t="s">
        <v>86</v>
      </c>
      <c r="AV612" s="13" t="s">
        <v>86</v>
      </c>
      <c r="AW612" s="13" t="s">
        <v>31</v>
      </c>
      <c r="AX612" s="13" t="s">
        <v>84</v>
      </c>
      <c r="AY612" s="218" t="s">
        <v>321</v>
      </c>
    </row>
    <row r="613" spans="1:65" s="2" customFormat="1" ht="33" customHeight="1">
      <c r="A613" s="35"/>
      <c r="B613" s="36"/>
      <c r="C613" s="194" t="s">
        <v>951</v>
      </c>
      <c r="D613" s="194" t="s">
        <v>323</v>
      </c>
      <c r="E613" s="195" t="s">
        <v>952</v>
      </c>
      <c r="F613" s="196" t="s">
        <v>953</v>
      </c>
      <c r="G613" s="197" t="s">
        <v>355</v>
      </c>
      <c r="H613" s="198">
        <v>49.210999999999999</v>
      </c>
      <c r="I613" s="199"/>
      <c r="J613" s="200">
        <f>ROUND(I613*H613,2)</f>
        <v>0</v>
      </c>
      <c r="K613" s="196" t="s">
        <v>327</v>
      </c>
      <c r="L613" s="40"/>
      <c r="M613" s="201" t="s">
        <v>1</v>
      </c>
      <c r="N613" s="202" t="s">
        <v>42</v>
      </c>
      <c r="O613" s="72"/>
      <c r="P613" s="203">
        <f>O613*H613</f>
        <v>0</v>
      </c>
      <c r="Q613" s="203">
        <v>2.5018699999999998</v>
      </c>
      <c r="R613" s="203">
        <f>Q613*H613</f>
        <v>123.11952456999998</v>
      </c>
      <c r="S613" s="203">
        <v>0</v>
      </c>
      <c r="T613" s="204">
        <f>S613*H613</f>
        <v>0</v>
      </c>
      <c r="U613" s="35"/>
      <c r="V613" s="35"/>
      <c r="W613" s="35"/>
      <c r="X613" s="35"/>
      <c r="Y613" s="35"/>
      <c r="Z613" s="35"/>
      <c r="AA613" s="35"/>
      <c r="AB613" s="35"/>
      <c r="AC613" s="35"/>
      <c r="AD613" s="35"/>
      <c r="AE613" s="35"/>
      <c r="AR613" s="205" t="s">
        <v>328</v>
      </c>
      <c r="AT613" s="205" t="s">
        <v>323</v>
      </c>
      <c r="AU613" s="205" t="s">
        <v>86</v>
      </c>
      <c r="AY613" s="18" t="s">
        <v>321</v>
      </c>
      <c r="BE613" s="206">
        <f>IF(N613="základní",J613,0)</f>
        <v>0</v>
      </c>
      <c r="BF613" s="206">
        <f>IF(N613="snížená",J613,0)</f>
        <v>0</v>
      </c>
      <c r="BG613" s="206">
        <f>IF(N613="zákl. přenesená",J613,0)</f>
        <v>0</v>
      </c>
      <c r="BH613" s="206">
        <f>IF(N613="sníž. přenesená",J613,0)</f>
        <v>0</v>
      </c>
      <c r="BI613" s="206">
        <f>IF(N613="nulová",J613,0)</f>
        <v>0</v>
      </c>
      <c r="BJ613" s="18" t="s">
        <v>84</v>
      </c>
      <c r="BK613" s="206">
        <f>ROUND(I613*H613,2)</f>
        <v>0</v>
      </c>
      <c r="BL613" s="18" t="s">
        <v>328</v>
      </c>
      <c r="BM613" s="205" t="s">
        <v>954</v>
      </c>
    </row>
    <row r="614" spans="1:65" s="15" customFormat="1" ht="11.25">
      <c r="B614" s="230"/>
      <c r="C614" s="231"/>
      <c r="D614" s="209" t="s">
        <v>339</v>
      </c>
      <c r="E614" s="232" t="s">
        <v>1</v>
      </c>
      <c r="F614" s="233" t="s">
        <v>955</v>
      </c>
      <c r="G614" s="231"/>
      <c r="H614" s="232" t="s">
        <v>1</v>
      </c>
      <c r="I614" s="234"/>
      <c r="J614" s="231"/>
      <c r="K614" s="231"/>
      <c r="L614" s="235"/>
      <c r="M614" s="236"/>
      <c r="N614" s="237"/>
      <c r="O614" s="237"/>
      <c r="P614" s="237"/>
      <c r="Q614" s="237"/>
      <c r="R614" s="237"/>
      <c r="S614" s="237"/>
      <c r="T614" s="238"/>
      <c r="AT614" s="239" t="s">
        <v>339</v>
      </c>
      <c r="AU614" s="239" t="s">
        <v>86</v>
      </c>
      <c r="AV614" s="15" t="s">
        <v>84</v>
      </c>
      <c r="AW614" s="15" t="s">
        <v>31</v>
      </c>
      <c r="AX614" s="15" t="s">
        <v>77</v>
      </c>
      <c r="AY614" s="239" t="s">
        <v>321</v>
      </c>
    </row>
    <row r="615" spans="1:65" s="13" customFormat="1" ht="11.25">
      <c r="B615" s="207"/>
      <c r="C615" s="208"/>
      <c r="D615" s="209" t="s">
        <v>339</v>
      </c>
      <c r="E615" s="210" t="s">
        <v>1</v>
      </c>
      <c r="F615" s="211" t="s">
        <v>956</v>
      </c>
      <c r="G615" s="208"/>
      <c r="H615" s="212">
        <v>246.057390610803</v>
      </c>
      <c r="I615" s="213"/>
      <c r="J615" s="208"/>
      <c r="K615" s="208"/>
      <c r="L615" s="214"/>
      <c r="M615" s="215"/>
      <c r="N615" s="216"/>
      <c r="O615" s="216"/>
      <c r="P615" s="216"/>
      <c r="Q615" s="216"/>
      <c r="R615" s="216"/>
      <c r="S615" s="216"/>
      <c r="T615" s="217"/>
      <c r="AT615" s="218" t="s">
        <v>339</v>
      </c>
      <c r="AU615" s="218" t="s">
        <v>86</v>
      </c>
      <c r="AV615" s="13" t="s">
        <v>86</v>
      </c>
      <c r="AW615" s="13" t="s">
        <v>31</v>
      </c>
      <c r="AX615" s="13" t="s">
        <v>77</v>
      </c>
      <c r="AY615" s="218" t="s">
        <v>321</v>
      </c>
    </row>
    <row r="616" spans="1:65" s="14" customFormat="1" ht="11.25">
      <c r="B616" s="219"/>
      <c r="C616" s="220"/>
      <c r="D616" s="209" t="s">
        <v>339</v>
      </c>
      <c r="E616" s="221" t="s">
        <v>242</v>
      </c>
      <c r="F616" s="222" t="s">
        <v>346</v>
      </c>
      <c r="G616" s="220"/>
      <c r="H616" s="223">
        <v>246.057390610803</v>
      </c>
      <c r="I616" s="224"/>
      <c r="J616" s="220"/>
      <c r="K616" s="220"/>
      <c r="L616" s="225"/>
      <c r="M616" s="226"/>
      <c r="N616" s="227"/>
      <c r="O616" s="227"/>
      <c r="P616" s="227"/>
      <c r="Q616" s="227"/>
      <c r="R616" s="227"/>
      <c r="S616" s="227"/>
      <c r="T616" s="228"/>
      <c r="AT616" s="229" t="s">
        <v>339</v>
      </c>
      <c r="AU616" s="229" t="s">
        <v>86</v>
      </c>
      <c r="AV616" s="14" t="s">
        <v>328</v>
      </c>
      <c r="AW616" s="14" t="s">
        <v>31</v>
      </c>
      <c r="AX616" s="14" t="s">
        <v>77</v>
      </c>
      <c r="AY616" s="229" t="s">
        <v>321</v>
      </c>
    </row>
    <row r="617" spans="1:65" s="13" customFormat="1" ht="11.25">
      <c r="B617" s="207"/>
      <c r="C617" s="208"/>
      <c r="D617" s="209" t="s">
        <v>339</v>
      </c>
      <c r="E617" s="210" t="s">
        <v>1</v>
      </c>
      <c r="F617" s="211" t="s">
        <v>957</v>
      </c>
      <c r="G617" s="208"/>
      <c r="H617" s="212">
        <v>49.211478122160599</v>
      </c>
      <c r="I617" s="213"/>
      <c r="J617" s="208"/>
      <c r="K617" s="208"/>
      <c r="L617" s="214"/>
      <c r="M617" s="215"/>
      <c r="N617" s="216"/>
      <c r="O617" s="216"/>
      <c r="P617" s="216"/>
      <c r="Q617" s="216"/>
      <c r="R617" s="216"/>
      <c r="S617" s="216"/>
      <c r="T617" s="217"/>
      <c r="AT617" s="218" t="s">
        <v>339</v>
      </c>
      <c r="AU617" s="218" t="s">
        <v>86</v>
      </c>
      <c r="AV617" s="13" t="s">
        <v>86</v>
      </c>
      <c r="AW617" s="13" t="s">
        <v>31</v>
      </c>
      <c r="AX617" s="13" t="s">
        <v>77</v>
      </c>
      <c r="AY617" s="218" t="s">
        <v>321</v>
      </c>
    </row>
    <row r="618" spans="1:65" s="14" customFormat="1" ht="11.25">
      <c r="B618" s="219"/>
      <c r="C618" s="220"/>
      <c r="D618" s="209" t="s">
        <v>339</v>
      </c>
      <c r="E618" s="221" t="s">
        <v>1</v>
      </c>
      <c r="F618" s="222" t="s">
        <v>346</v>
      </c>
      <c r="G618" s="220"/>
      <c r="H618" s="223">
        <v>49.211478122160599</v>
      </c>
      <c r="I618" s="224"/>
      <c r="J618" s="220"/>
      <c r="K618" s="220"/>
      <c r="L618" s="225"/>
      <c r="M618" s="226"/>
      <c r="N618" s="227"/>
      <c r="O618" s="227"/>
      <c r="P618" s="227"/>
      <c r="Q618" s="227"/>
      <c r="R618" s="227"/>
      <c r="S618" s="227"/>
      <c r="T618" s="228"/>
      <c r="AT618" s="229" t="s">
        <v>339</v>
      </c>
      <c r="AU618" s="229" t="s">
        <v>86</v>
      </c>
      <c r="AV618" s="14" t="s">
        <v>328</v>
      </c>
      <c r="AW618" s="14" t="s">
        <v>31</v>
      </c>
      <c r="AX618" s="14" t="s">
        <v>84</v>
      </c>
      <c r="AY618" s="229" t="s">
        <v>321</v>
      </c>
    </row>
    <row r="619" spans="1:65" s="2" customFormat="1" ht="33" customHeight="1">
      <c r="A619" s="35"/>
      <c r="B619" s="36"/>
      <c r="C619" s="194" t="s">
        <v>958</v>
      </c>
      <c r="D619" s="194" t="s">
        <v>323</v>
      </c>
      <c r="E619" s="195" t="s">
        <v>959</v>
      </c>
      <c r="F619" s="196" t="s">
        <v>960</v>
      </c>
      <c r="G619" s="197" t="s">
        <v>355</v>
      </c>
      <c r="H619" s="198">
        <v>49.210999999999999</v>
      </c>
      <c r="I619" s="199"/>
      <c r="J619" s="200">
        <f>ROUND(I619*H619,2)</f>
        <v>0</v>
      </c>
      <c r="K619" s="196" t="s">
        <v>350</v>
      </c>
      <c r="L619" s="40"/>
      <c r="M619" s="201" t="s">
        <v>1</v>
      </c>
      <c r="N619" s="202" t="s">
        <v>42</v>
      </c>
      <c r="O619" s="72"/>
      <c r="P619" s="203">
        <f>O619*H619</f>
        <v>0</v>
      </c>
      <c r="Q619" s="203">
        <v>0</v>
      </c>
      <c r="R619" s="203">
        <f>Q619*H619</f>
        <v>0</v>
      </c>
      <c r="S619" s="203">
        <v>0</v>
      </c>
      <c r="T619" s="204">
        <f>S619*H619</f>
        <v>0</v>
      </c>
      <c r="U619" s="35"/>
      <c r="V619" s="35"/>
      <c r="W619" s="35"/>
      <c r="X619" s="35"/>
      <c r="Y619" s="35"/>
      <c r="Z619" s="35"/>
      <c r="AA619" s="35"/>
      <c r="AB619" s="35"/>
      <c r="AC619" s="35"/>
      <c r="AD619" s="35"/>
      <c r="AE619" s="35"/>
      <c r="AR619" s="205" t="s">
        <v>328</v>
      </c>
      <c r="AT619" s="205" t="s">
        <v>323</v>
      </c>
      <c r="AU619" s="205" t="s">
        <v>86</v>
      </c>
      <c r="AY619" s="18" t="s">
        <v>321</v>
      </c>
      <c r="BE619" s="206">
        <f>IF(N619="základní",J619,0)</f>
        <v>0</v>
      </c>
      <c r="BF619" s="206">
        <f>IF(N619="snížená",J619,0)</f>
        <v>0</v>
      </c>
      <c r="BG619" s="206">
        <f>IF(N619="zákl. přenesená",J619,0)</f>
        <v>0</v>
      </c>
      <c r="BH619" s="206">
        <f>IF(N619="sníž. přenesená",J619,0)</f>
        <v>0</v>
      </c>
      <c r="BI619" s="206">
        <f>IF(N619="nulová",J619,0)</f>
        <v>0</v>
      </c>
      <c r="BJ619" s="18" t="s">
        <v>84</v>
      </c>
      <c r="BK619" s="206">
        <f>ROUND(I619*H619,2)</f>
        <v>0</v>
      </c>
      <c r="BL619" s="18" t="s">
        <v>328</v>
      </c>
      <c r="BM619" s="205" t="s">
        <v>961</v>
      </c>
    </row>
    <row r="620" spans="1:65" s="13" customFormat="1" ht="11.25">
      <c r="B620" s="207"/>
      <c r="C620" s="208"/>
      <c r="D620" s="209" t="s">
        <v>339</v>
      </c>
      <c r="E620" s="210" t="s">
        <v>1</v>
      </c>
      <c r="F620" s="211" t="s">
        <v>962</v>
      </c>
      <c r="G620" s="208"/>
      <c r="H620" s="212">
        <v>49.211478122160599</v>
      </c>
      <c r="I620" s="213"/>
      <c r="J620" s="208"/>
      <c r="K620" s="208"/>
      <c r="L620" s="214"/>
      <c r="M620" s="215"/>
      <c r="N620" s="216"/>
      <c r="O620" s="216"/>
      <c r="P620" s="216"/>
      <c r="Q620" s="216"/>
      <c r="R620" s="216"/>
      <c r="S620" s="216"/>
      <c r="T620" s="217"/>
      <c r="AT620" s="218" t="s">
        <v>339</v>
      </c>
      <c r="AU620" s="218" t="s">
        <v>86</v>
      </c>
      <c r="AV620" s="13" t="s">
        <v>86</v>
      </c>
      <c r="AW620" s="13" t="s">
        <v>31</v>
      </c>
      <c r="AX620" s="13" t="s">
        <v>84</v>
      </c>
      <c r="AY620" s="218" t="s">
        <v>321</v>
      </c>
    </row>
    <row r="621" spans="1:65" s="2" customFormat="1" ht="16.5" customHeight="1">
      <c r="A621" s="35"/>
      <c r="B621" s="36"/>
      <c r="C621" s="194" t="s">
        <v>963</v>
      </c>
      <c r="D621" s="194" t="s">
        <v>323</v>
      </c>
      <c r="E621" s="195" t="s">
        <v>964</v>
      </c>
      <c r="F621" s="196" t="s">
        <v>965</v>
      </c>
      <c r="G621" s="197" t="s">
        <v>542</v>
      </c>
      <c r="H621" s="198">
        <v>0.51700000000000002</v>
      </c>
      <c r="I621" s="199"/>
      <c r="J621" s="200">
        <f>ROUND(I621*H621,2)</f>
        <v>0</v>
      </c>
      <c r="K621" s="196" t="s">
        <v>350</v>
      </c>
      <c r="L621" s="40"/>
      <c r="M621" s="201" t="s">
        <v>1</v>
      </c>
      <c r="N621" s="202" t="s">
        <v>42</v>
      </c>
      <c r="O621" s="72"/>
      <c r="P621" s="203">
        <f>O621*H621</f>
        <v>0</v>
      </c>
      <c r="Q621" s="203">
        <v>1.06277</v>
      </c>
      <c r="R621" s="203">
        <f>Q621*H621</f>
        <v>0.54945209000000006</v>
      </c>
      <c r="S621" s="203">
        <v>0</v>
      </c>
      <c r="T621" s="204">
        <f>S621*H621</f>
        <v>0</v>
      </c>
      <c r="U621" s="35"/>
      <c r="V621" s="35"/>
      <c r="W621" s="35"/>
      <c r="X621" s="35"/>
      <c r="Y621" s="35"/>
      <c r="Z621" s="35"/>
      <c r="AA621" s="35"/>
      <c r="AB621" s="35"/>
      <c r="AC621" s="35"/>
      <c r="AD621" s="35"/>
      <c r="AE621" s="35"/>
      <c r="AR621" s="205" t="s">
        <v>328</v>
      </c>
      <c r="AT621" s="205" t="s">
        <v>323</v>
      </c>
      <c r="AU621" s="205" t="s">
        <v>86</v>
      </c>
      <c r="AY621" s="18" t="s">
        <v>321</v>
      </c>
      <c r="BE621" s="206">
        <f>IF(N621="základní",J621,0)</f>
        <v>0</v>
      </c>
      <c r="BF621" s="206">
        <f>IF(N621="snížená",J621,0)</f>
        <v>0</v>
      </c>
      <c r="BG621" s="206">
        <f>IF(N621="zákl. přenesená",J621,0)</f>
        <v>0</v>
      </c>
      <c r="BH621" s="206">
        <f>IF(N621="sníž. přenesená",J621,0)</f>
        <v>0</v>
      </c>
      <c r="BI621" s="206">
        <f>IF(N621="nulová",J621,0)</f>
        <v>0</v>
      </c>
      <c r="BJ621" s="18" t="s">
        <v>84</v>
      </c>
      <c r="BK621" s="206">
        <f>ROUND(I621*H621,2)</f>
        <v>0</v>
      </c>
      <c r="BL621" s="18" t="s">
        <v>328</v>
      </c>
      <c r="BM621" s="205" t="s">
        <v>966</v>
      </c>
    </row>
    <row r="622" spans="1:65" s="13" customFormat="1" ht="11.25">
      <c r="B622" s="207"/>
      <c r="C622" s="208"/>
      <c r="D622" s="209" t="s">
        <v>339</v>
      </c>
      <c r="E622" s="210" t="s">
        <v>1</v>
      </c>
      <c r="F622" s="211" t="s">
        <v>967</v>
      </c>
      <c r="G622" s="208"/>
      <c r="H622" s="212">
        <v>0.516720520282686</v>
      </c>
      <c r="I622" s="213"/>
      <c r="J622" s="208"/>
      <c r="K622" s="208"/>
      <c r="L622" s="214"/>
      <c r="M622" s="215"/>
      <c r="N622" s="216"/>
      <c r="O622" s="216"/>
      <c r="P622" s="216"/>
      <c r="Q622" s="216"/>
      <c r="R622" s="216"/>
      <c r="S622" s="216"/>
      <c r="T622" s="217"/>
      <c r="AT622" s="218" t="s">
        <v>339</v>
      </c>
      <c r="AU622" s="218" t="s">
        <v>86</v>
      </c>
      <c r="AV622" s="13" t="s">
        <v>86</v>
      </c>
      <c r="AW622" s="13" t="s">
        <v>31</v>
      </c>
      <c r="AX622" s="13" t="s">
        <v>84</v>
      </c>
      <c r="AY622" s="218" t="s">
        <v>321</v>
      </c>
    </row>
    <row r="623" spans="1:65" s="2" customFormat="1" ht="33" customHeight="1">
      <c r="A623" s="35"/>
      <c r="B623" s="36"/>
      <c r="C623" s="194" t="s">
        <v>968</v>
      </c>
      <c r="D623" s="194" t="s">
        <v>323</v>
      </c>
      <c r="E623" s="195" t="s">
        <v>969</v>
      </c>
      <c r="F623" s="196" t="s">
        <v>970</v>
      </c>
      <c r="G623" s="197" t="s">
        <v>355</v>
      </c>
      <c r="H623" s="198">
        <v>1.4279999999999999</v>
      </c>
      <c r="I623" s="199"/>
      <c r="J623" s="200">
        <f>ROUND(I623*H623,2)</f>
        <v>0</v>
      </c>
      <c r="K623" s="196" t="s">
        <v>350</v>
      </c>
      <c r="L623" s="40"/>
      <c r="M623" s="201" t="s">
        <v>1</v>
      </c>
      <c r="N623" s="202" t="s">
        <v>42</v>
      </c>
      <c r="O623" s="72"/>
      <c r="P623" s="203">
        <f>O623*H623</f>
        <v>0</v>
      </c>
      <c r="Q623" s="203">
        <v>2.5018699999999998</v>
      </c>
      <c r="R623" s="203">
        <f>Q623*H623</f>
        <v>3.5726703599999996</v>
      </c>
      <c r="S623" s="203">
        <v>0</v>
      </c>
      <c r="T623" s="204">
        <f>S623*H623</f>
        <v>0</v>
      </c>
      <c r="U623" s="35"/>
      <c r="V623" s="35"/>
      <c r="W623" s="35"/>
      <c r="X623" s="35"/>
      <c r="Y623" s="35"/>
      <c r="Z623" s="35"/>
      <c r="AA623" s="35"/>
      <c r="AB623" s="35"/>
      <c r="AC623" s="35"/>
      <c r="AD623" s="35"/>
      <c r="AE623" s="35"/>
      <c r="AR623" s="205" t="s">
        <v>328</v>
      </c>
      <c r="AT623" s="205" t="s">
        <v>323</v>
      </c>
      <c r="AU623" s="205" t="s">
        <v>86</v>
      </c>
      <c r="AY623" s="18" t="s">
        <v>321</v>
      </c>
      <c r="BE623" s="206">
        <f>IF(N623="základní",J623,0)</f>
        <v>0</v>
      </c>
      <c r="BF623" s="206">
        <f>IF(N623="snížená",J623,0)</f>
        <v>0</v>
      </c>
      <c r="BG623" s="206">
        <f>IF(N623="zákl. přenesená",J623,0)</f>
        <v>0</v>
      </c>
      <c r="BH623" s="206">
        <f>IF(N623="sníž. přenesená",J623,0)</f>
        <v>0</v>
      </c>
      <c r="BI623" s="206">
        <f>IF(N623="nulová",J623,0)</f>
        <v>0</v>
      </c>
      <c r="BJ623" s="18" t="s">
        <v>84</v>
      </c>
      <c r="BK623" s="206">
        <f>ROUND(I623*H623,2)</f>
        <v>0</v>
      </c>
      <c r="BL623" s="18" t="s">
        <v>328</v>
      </c>
      <c r="BM623" s="205" t="s">
        <v>971</v>
      </c>
    </row>
    <row r="624" spans="1:65" s="13" customFormat="1" ht="11.25">
      <c r="B624" s="207"/>
      <c r="C624" s="208"/>
      <c r="D624" s="209" t="s">
        <v>339</v>
      </c>
      <c r="E624" s="210" t="s">
        <v>1</v>
      </c>
      <c r="F624" s="211" t="s">
        <v>972</v>
      </c>
      <c r="G624" s="208"/>
      <c r="H624" s="212">
        <v>1.42805</v>
      </c>
      <c r="I624" s="213"/>
      <c r="J624" s="208"/>
      <c r="K624" s="208"/>
      <c r="L624" s="214"/>
      <c r="M624" s="215"/>
      <c r="N624" s="216"/>
      <c r="O624" s="216"/>
      <c r="P624" s="216"/>
      <c r="Q624" s="216"/>
      <c r="R624" s="216"/>
      <c r="S624" s="216"/>
      <c r="T624" s="217"/>
      <c r="AT624" s="218" t="s">
        <v>339</v>
      </c>
      <c r="AU624" s="218" t="s">
        <v>86</v>
      </c>
      <c r="AV624" s="13" t="s">
        <v>86</v>
      </c>
      <c r="AW624" s="13" t="s">
        <v>31</v>
      </c>
      <c r="AX624" s="13" t="s">
        <v>84</v>
      </c>
      <c r="AY624" s="218" t="s">
        <v>321</v>
      </c>
    </row>
    <row r="625" spans="1:65" s="2" customFormat="1" ht="33" customHeight="1">
      <c r="A625" s="35"/>
      <c r="B625" s="36"/>
      <c r="C625" s="194" t="s">
        <v>181</v>
      </c>
      <c r="D625" s="194" t="s">
        <v>323</v>
      </c>
      <c r="E625" s="195" t="s">
        <v>973</v>
      </c>
      <c r="F625" s="196" t="s">
        <v>974</v>
      </c>
      <c r="G625" s="197" t="s">
        <v>355</v>
      </c>
      <c r="H625" s="198">
        <v>1.4279999999999999</v>
      </c>
      <c r="I625" s="199"/>
      <c r="J625" s="200">
        <f>ROUND(I625*H625,2)</f>
        <v>0</v>
      </c>
      <c r="K625" s="196" t="s">
        <v>350</v>
      </c>
      <c r="L625" s="40"/>
      <c r="M625" s="201" t="s">
        <v>1</v>
      </c>
      <c r="N625" s="202" t="s">
        <v>42</v>
      </c>
      <c r="O625" s="72"/>
      <c r="P625" s="203">
        <f>O625*H625</f>
        <v>0</v>
      </c>
      <c r="Q625" s="203">
        <v>0</v>
      </c>
      <c r="R625" s="203">
        <f>Q625*H625</f>
        <v>0</v>
      </c>
      <c r="S625" s="203">
        <v>0</v>
      </c>
      <c r="T625" s="204">
        <f>S625*H625</f>
        <v>0</v>
      </c>
      <c r="U625" s="35"/>
      <c r="V625" s="35"/>
      <c r="W625" s="35"/>
      <c r="X625" s="35"/>
      <c r="Y625" s="35"/>
      <c r="Z625" s="35"/>
      <c r="AA625" s="35"/>
      <c r="AB625" s="35"/>
      <c r="AC625" s="35"/>
      <c r="AD625" s="35"/>
      <c r="AE625" s="35"/>
      <c r="AR625" s="205" t="s">
        <v>328</v>
      </c>
      <c r="AT625" s="205" t="s">
        <v>323</v>
      </c>
      <c r="AU625" s="205" t="s">
        <v>86</v>
      </c>
      <c r="AY625" s="18" t="s">
        <v>321</v>
      </c>
      <c r="BE625" s="206">
        <f>IF(N625="základní",J625,0)</f>
        <v>0</v>
      </c>
      <c r="BF625" s="206">
        <f>IF(N625="snížená",J625,0)</f>
        <v>0</v>
      </c>
      <c r="BG625" s="206">
        <f>IF(N625="zákl. přenesená",J625,0)</f>
        <v>0</v>
      </c>
      <c r="BH625" s="206">
        <f>IF(N625="sníž. přenesená",J625,0)</f>
        <v>0</v>
      </c>
      <c r="BI625" s="206">
        <f>IF(N625="nulová",J625,0)</f>
        <v>0</v>
      </c>
      <c r="BJ625" s="18" t="s">
        <v>84</v>
      </c>
      <c r="BK625" s="206">
        <f>ROUND(I625*H625,2)</f>
        <v>0</v>
      </c>
      <c r="BL625" s="18" t="s">
        <v>328</v>
      </c>
      <c r="BM625" s="205" t="s">
        <v>975</v>
      </c>
    </row>
    <row r="626" spans="1:65" s="13" customFormat="1" ht="11.25">
      <c r="B626" s="207"/>
      <c r="C626" s="208"/>
      <c r="D626" s="209" t="s">
        <v>339</v>
      </c>
      <c r="E626" s="210" t="s">
        <v>1</v>
      </c>
      <c r="F626" s="211" t="s">
        <v>972</v>
      </c>
      <c r="G626" s="208"/>
      <c r="H626" s="212">
        <v>1.42805</v>
      </c>
      <c r="I626" s="213"/>
      <c r="J626" s="208"/>
      <c r="K626" s="208"/>
      <c r="L626" s="214"/>
      <c r="M626" s="215"/>
      <c r="N626" s="216"/>
      <c r="O626" s="216"/>
      <c r="P626" s="216"/>
      <c r="Q626" s="216"/>
      <c r="R626" s="216"/>
      <c r="S626" s="216"/>
      <c r="T626" s="217"/>
      <c r="AT626" s="218" t="s">
        <v>339</v>
      </c>
      <c r="AU626" s="218" t="s">
        <v>86</v>
      </c>
      <c r="AV626" s="13" t="s">
        <v>86</v>
      </c>
      <c r="AW626" s="13" t="s">
        <v>31</v>
      </c>
      <c r="AX626" s="13" t="s">
        <v>84</v>
      </c>
      <c r="AY626" s="218" t="s">
        <v>321</v>
      </c>
    </row>
    <row r="627" spans="1:65" s="2" customFormat="1" ht="33" customHeight="1">
      <c r="A627" s="35"/>
      <c r="B627" s="36"/>
      <c r="C627" s="194" t="s">
        <v>976</v>
      </c>
      <c r="D627" s="194" t="s">
        <v>323</v>
      </c>
      <c r="E627" s="195" t="s">
        <v>977</v>
      </c>
      <c r="F627" s="196" t="s">
        <v>978</v>
      </c>
      <c r="G627" s="197" t="s">
        <v>355</v>
      </c>
      <c r="H627" s="198">
        <v>10.015000000000001</v>
      </c>
      <c r="I627" s="199"/>
      <c r="J627" s="200">
        <f>ROUND(I627*H627,2)</f>
        <v>0</v>
      </c>
      <c r="K627" s="196" t="s">
        <v>350</v>
      </c>
      <c r="L627" s="40"/>
      <c r="M627" s="201" t="s">
        <v>1</v>
      </c>
      <c r="N627" s="202" t="s">
        <v>42</v>
      </c>
      <c r="O627" s="72"/>
      <c r="P627" s="203">
        <f>O627*H627</f>
        <v>0</v>
      </c>
      <c r="Q627" s="203">
        <v>2.5018699999999998</v>
      </c>
      <c r="R627" s="203">
        <f>Q627*H627</f>
        <v>25.056228049999998</v>
      </c>
      <c r="S627" s="203">
        <v>0</v>
      </c>
      <c r="T627" s="204">
        <f>S627*H627</f>
        <v>0</v>
      </c>
      <c r="U627" s="35"/>
      <c r="V627" s="35"/>
      <c r="W627" s="35"/>
      <c r="X627" s="35"/>
      <c r="Y627" s="35"/>
      <c r="Z627" s="35"/>
      <c r="AA627" s="35"/>
      <c r="AB627" s="35"/>
      <c r="AC627" s="35"/>
      <c r="AD627" s="35"/>
      <c r="AE627" s="35"/>
      <c r="AR627" s="205" t="s">
        <v>328</v>
      </c>
      <c r="AT627" s="205" t="s">
        <v>323</v>
      </c>
      <c r="AU627" s="205" t="s">
        <v>86</v>
      </c>
      <c r="AY627" s="18" t="s">
        <v>321</v>
      </c>
      <c r="BE627" s="206">
        <f>IF(N627="základní",J627,0)</f>
        <v>0</v>
      </c>
      <c r="BF627" s="206">
        <f>IF(N627="snížená",J627,0)</f>
        <v>0</v>
      </c>
      <c r="BG627" s="206">
        <f>IF(N627="zákl. přenesená",J627,0)</f>
        <v>0</v>
      </c>
      <c r="BH627" s="206">
        <f>IF(N627="sníž. přenesená",J627,0)</f>
        <v>0</v>
      </c>
      <c r="BI627" s="206">
        <f>IF(N627="nulová",J627,0)</f>
        <v>0</v>
      </c>
      <c r="BJ627" s="18" t="s">
        <v>84</v>
      </c>
      <c r="BK627" s="206">
        <f>ROUND(I627*H627,2)</f>
        <v>0</v>
      </c>
      <c r="BL627" s="18" t="s">
        <v>328</v>
      </c>
      <c r="BM627" s="205" t="s">
        <v>979</v>
      </c>
    </row>
    <row r="628" spans="1:65" s="13" customFormat="1" ht="11.25">
      <c r="B628" s="207"/>
      <c r="C628" s="208"/>
      <c r="D628" s="209" t="s">
        <v>339</v>
      </c>
      <c r="E628" s="210" t="s">
        <v>1</v>
      </c>
      <c r="F628" s="211" t="s">
        <v>980</v>
      </c>
      <c r="G628" s="208"/>
      <c r="H628" s="212">
        <v>2.0254500000000002</v>
      </c>
      <c r="I628" s="213"/>
      <c r="J628" s="208"/>
      <c r="K628" s="208"/>
      <c r="L628" s="214"/>
      <c r="M628" s="215"/>
      <c r="N628" s="216"/>
      <c r="O628" s="216"/>
      <c r="P628" s="216"/>
      <c r="Q628" s="216"/>
      <c r="R628" s="216"/>
      <c r="S628" s="216"/>
      <c r="T628" s="217"/>
      <c r="AT628" s="218" t="s">
        <v>339</v>
      </c>
      <c r="AU628" s="218" t="s">
        <v>86</v>
      </c>
      <c r="AV628" s="13" t="s">
        <v>86</v>
      </c>
      <c r="AW628" s="13" t="s">
        <v>31</v>
      </c>
      <c r="AX628" s="13" t="s">
        <v>77</v>
      </c>
      <c r="AY628" s="218" t="s">
        <v>321</v>
      </c>
    </row>
    <row r="629" spans="1:65" s="13" customFormat="1" ht="11.25">
      <c r="B629" s="207"/>
      <c r="C629" s="208"/>
      <c r="D629" s="209" t="s">
        <v>339</v>
      </c>
      <c r="E629" s="210" t="s">
        <v>1</v>
      </c>
      <c r="F629" s="211" t="s">
        <v>981</v>
      </c>
      <c r="G629" s="208"/>
      <c r="H629" s="212">
        <v>7.9890999999999996</v>
      </c>
      <c r="I629" s="213"/>
      <c r="J629" s="208"/>
      <c r="K629" s="208"/>
      <c r="L629" s="214"/>
      <c r="M629" s="215"/>
      <c r="N629" s="216"/>
      <c r="O629" s="216"/>
      <c r="P629" s="216"/>
      <c r="Q629" s="216"/>
      <c r="R629" s="216"/>
      <c r="S629" s="216"/>
      <c r="T629" s="217"/>
      <c r="AT629" s="218" t="s">
        <v>339</v>
      </c>
      <c r="AU629" s="218" t="s">
        <v>86</v>
      </c>
      <c r="AV629" s="13" t="s">
        <v>86</v>
      </c>
      <c r="AW629" s="13" t="s">
        <v>31</v>
      </c>
      <c r="AX629" s="13" t="s">
        <v>77</v>
      </c>
      <c r="AY629" s="218" t="s">
        <v>321</v>
      </c>
    </row>
    <row r="630" spans="1:65" s="14" customFormat="1" ht="11.25">
      <c r="B630" s="219"/>
      <c r="C630" s="220"/>
      <c r="D630" s="209" t="s">
        <v>339</v>
      </c>
      <c r="E630" s="221" t="s">
        <v>1</v>
      </c>
      <c r="F630" s="222" t="s">
        <v>346</v>
      </c>
      <c r="G630" s="220"/>
      <c r="H630" s="223">
        <v>10.01455</v>
      </c>
      <c r="I630" s="224"/>
      <c r="J630" s="220"/>
      <c r="K630" s="220"/>
      <c r="L630" s="225"/>
      <c r="M630" s="226"/>
      <c r="N630" s="227"/>
      <c r="O630" s="227"/>
      <c r="P630" s="227"/>
      <c r="Q630" s="227"/>
      <c r="R630" s="227"/>
      <c r="S630" s="227"/>
      <c r="T630" s="228"/>
      <c r="AT630" s="229" t="s">
        <v>339</v>
      </c>
      <c r="AU630" s="229" t="s">
        <v>86</v>
      </c>
      <c r="AV630" s="14" t="s">
        <v>328</v>
      </c>
      <c r="AW630" s="14" t="s">
        <v>31</v>
      </c>
      <c r="AX630" s="14" t="s">
        <v>84</v>
      </c>
      <c r="AY630" s="229" t="s">
        <v>321</v>
      </c>
    </row>
    <row r="631" spans="1:65" s="2" customFormat="1" ht="33" customHeight="1">
      <c r="A631" s="35"/>
      <c r="B631" s="36"/>
      <c r="C631" s="194" t="s">
        <v>982</v>
      </c>
      <c r="D631" s="194" t="s">
        <v>323</v>
      </c>
      <c r="E631" s="195" t="s">
        <v>983</v>
      </c>
      <c r="F631" s="196" t="s">
        <v>984</v>
      </c>
      <c r="G631" s="197" t="s">
        <v>355</v>
      </c>
      <c r="H631" s="198">
        <v>10.015000000000001</v>
      </c>
      <c r="I631" s="199"/>
      <c r="J631" s="200">
        <f>ROUND(I631*H631,2)</f>
        <v>0</v>
      </c>
      <c r="K631" s="196" t="s">
        <v>350</v>
      </c>
      <c r="L631" s="40"/>
      <c r="M631" s="201" t="s">
        <v>1</v>
      </c>
      <c r="N631" s="202" t="s">
        <v>42</v>
      </c>
      <c r="O631" s="72"/>
      <c r="P631" s="203">
        <f>O631*H631</f>
        <v>0</v>
      </c>
      <c r="Q631" s="203">
        <v>0</v>
      </c>
      <c r="R631" s="203">
        <f>Q631*H631</f>
        <v>0</v>
      </c>
      <c r="S631" s="203">
        <v>0</v>
      </c>
      <c r="T631" s="204">
        <f>S631*H631</f>
        <v>0</v>
      </c>
      <c r="U631" s="35"/>
      <c r="V631" s="35"/>
      <c r="W631" s="35"/>
      <c r="X631" s="35"/>
      <c r="Y631" s="35"/>
      <c r="Z631" s="35"/>
      <c r="AA631" s="35"/>
      <c r="AB631" s="35"/>
      <c r="AC631" s="35"/>
      <c r="AD631" s="35"/>
      <c r="AE631" s="35"/>
      <c r="AR631" s="205" t="s">
        <v>328</v>
      </c>
      <c r="AT631" s="205" t="s">
        <v>323</v>
      </c>
      <c r="AU631" s="205" t="s">
        <v>86</v>
      </c>
      <c r="AY631" s="18" t="s">
        <v>321</v>
      </c>
      <c r="BE631" s="206">
        <f>IF(N631="základní",J631,0)</f>
        <v>0</v>
      </c>
      <c r="BF631" s="206">
        <f>IF(N631="snížená",J631,0)</f>
        <v>0</v>
      </c>
      <c r="BG631" s="206">
        <f>IF(N631="zákl. přenesená",J631,0)</f>
        <v>0</v>
      </c>
      <c r="BH631" s="206">
        <f>IF(N631="sníž. přenesená",J631,0)</f>
        <v>0</v>
      </c>
      <c r="BI631" s="206">
        <f>IF(N631="nulová",J631,0)</f>
        <v>0</v>
      </c>
      <c r="BJ631" s="18" t="s">
        <v>84</v>
      </c>
      <c r="BK631" s="206">
        <f>ROUND(I631*H631,2)</f>
        <v>0</v>
      </c>
      <c r="BL631" s="18" t="s">
        <v>328</v>
      </c>
      <c r="BM631" s="205" t="s">
        <v>985</v>
      </c>
    </row>
    <row r="632" spans="1:65" s="2" customFormat="1" ht="33" customHeight="1">
      <c r="A632" s="35"/>
      <c r="B632" s="36"/>
      <c r="C632" s="194" t="s">
        <v>986</v>
      </c>
      <c r="D632" s="194" t="s">
        <v>323</v>
      </c>
      <c r="E632" s="195" t="s">
        <v>987</v>
      </c>
      <c r="F632" s="196" t="s">
        <v>988</v>
      </c>
      <c r="G632" s="197" t="s">
        <v>355</v>
      </c>
      <c r="H632" s="198">
        <v>40.825000000000003</v>
      </c>
      <c r="I632" s="199"/>
      <c r="J632" s="200">
        <f>ROUND(I632*H632,2)</f>
        <v>0</v>
      </c>
      <c r="K632" s="196" t="s">
        <v>350</v>
      </c>
      <c r="L632" s="40"/>
      <c r="M632" s="201" t="s">
        <v>1</v>
      </c>
      <c r="N632" s="202" t="s">
        <v>42</v>
      </c>
      <c r="O632" s="72"/>
      <c r="P632" s="203">
        <f>O632*H632</f>
        <v>0</v>
      </c>
      <c r="Q632" s="203">
        <v>2.5018699999999998</v>
      </c>
      <c r="R632" s="203">
        <f>Q632*H632</f>
        <v>102.13884274999999</v>
      </c>
      <c r="S632" s="203">
        <v>0</v>
      </c>
      <c r="T632" s="204">
        <f>S632*H632</f>
        <v>0</v>
      </c>
      <c r="U632" s="35"/>
      <c r="V632" s="35"/>
      <c r="W632" s="35"/>
      <c r="X632" s="35"/>
      <c r="Y632" s="35"/>
      <c r="Z632" s="35"/>
      <c r="AA632" s="35"/>
      <c r="AB632" s="35"/>
      <c r="AC632" s="35"/>
      <c r="AD632" s="35"/>
      <c r="AE632" s="35"/>
      <c r="AR632" s="205" t="s">
        <v>328</v>
      </c>
      <c r="AT632" s="205" t="s">
        <v>323</v>
      </c>
      <c r="AU632" s="205" t="s">
        <v>86</v>
      </c>
      <c r="AY632" s="18" t="s">
        <v>321</v>
      </c>
      <c r="BE632" s="206">
        <f>IF(N632="základní",J632,0)</f>
        <v>0</v>
      </c>
      <c r="BF632" s="206">
        <f>IF(N632="snížená",J632,0)</f>
        <v>0</v>
      </c>
      <c r="BG632" s="206">
        <f>IF(N632="zákl. přenesená",J632,0)</f>
        <v>0</v>
      </c>
      <c r="BH632" s="206">
        <f>IF(N632="sníž. přenesená",J632,0)</f>
        <v>0</v>
      </c>
      <c r="BI632" s="206">
        <f>IF(N632="nulová",J632,0)</f>
        <v>0</v>
      </c>
      <c r="BJ632" s="18" t="s">
        <v>84</v>
      </c>
      <c r="BK632" s="206">
        <f>ROUND(I632*H632,2)</f>
        <v>0</v>
      </c>
      <c r="BL632" s="18" t="s">
        <v>328</v>
      </c>
      <c r="BM632" s="205" t="s">
        <v>989</v>
      </c>
    </row>
    <row r="633" spans="1:65" s="13" customFormat="1" ht="11.25">
      <c r="B633" s="207"/>
      <c r="C633" s="208"/>
      <c r="D633" s="209" t="s">
        <v>339</v>
      </c>
      <c r="E633" s="210" t="s">
        <v>1</v>
      </c>
      <c r="F633" s="211" t="s">
        <v>990</v>
      </c>
      <c r="G633" s="208"/>
      <c r="H633" s="212">
        <v>3.6555175000000002</v>
      </c>
      <c r="I633" s="213"/>
      <c r="J633" s="208"/>
      <c r="K633" s="208"/>
      <c r="L633" s="214"/>
      <c r="M633" s="215"/>
      <c r="N633" s="216"/>
      <c r="O633" s="216"/>
      <c r="P633" s="216"/>
      <c r="Q633" s="216"/>
      <c r="R633" s="216"/>
      <c r="S633" s="216"/>
      <c r="T633" s="217"/>
      <c r="AT633" s="218" t="s">
        <v>339</v>
      </c>
      <c r="AU633" s="218" t="s">
        <v>86</v>
      </c>
      <c r="AV633" s="13" t="s">
        <v>86</v>
      </c>
      <c r="AW633" s="13" t="s">
        <v>31</v>
      </c>
      <c r="AX633" s="13" t="s">
        <v>77</v>
      </c>
      <c r="AY633" s="218" t="s">
        <v>321</v>
      </c>
    </row>
    <row r="634" spans="1:65" s="13" customFormat="1" ht="11.25">
      <c r="B634" s="207"/>
      <c r="C634" s="208"/>
      <c r="D634" s="209" t="s">
        <v>339</v>
      </c>
      <c r="E634" s="210" t="s">
        <v>1</v>
      </c>
      <c r="F634" s="211" t="s">
        <v>991</v>
      </c>
      <c r="G634" s="208"/>
      <c r="H634" s="212">
        <v>37.1691</v>
      </c>
      <c r="I634" s="213"/>
      <c r="J634" s="208"/>
      <c r="K634" s="208"/>
      <c r="L634" s="214"/>
      <c r="M634" s="215"/>
      <c r="N634" s="216"/>
      <c r="O634" s="216"/>
      <c r="P634" s="216"/>
      <c r="Q634" s="216"/>
      <c r="R634" s="216"/>
      <c r="S634" s="216"/>
      <c r="T634" s="217"/>
      <c r="AT634" s="218" t="s">
        <v>339</v>
      </c>
      <c r="AU634" s="218" t="s">
        <v>86</v>
      </c>
      <c r="AV634" s="13" t="s">
        <v>86</v>
      </c>
      <c r="AW634" s="13" t="s">
        <v>31</v>
      </c>
      <c r="AX634" s="13" t="s">
        <v>77</v>
      </c>
      <c r="AY634" s="218" t="s">
        <v>321</v>
      </c>
    </row>
    <row r="635" spans="1:65" s="14" customFormat="1" ht="11.25">
      <c r="B635" s="219"/>
      <c r="C635" s="220"/>
      <c r="D635" s="209" t="s">
        <v>339</v>
      </c>
      <c r="E635" s="221" t="s">
        <v>1</v>
      </c>
      <c r="F635" s="222" t="s">
        <v>346</v>
      </c>
      <c r="G635" s="220"/>
      <c r="H635" s="223">
        <v>40.824617500000002</v>
      </c>
      <c r="I635" s="224"/>
      <c r="J635" s="220"/>
      <c r="K635" s="220"/>
      <c r="L635" s="225"/>
      <c r="M635" s="226"/>
      <c r="N635" s="227"/>
      <c r="O635" s="227"/>
      <c r="P635" s="227"/>
      <c r="Q635" s="227"/>
      <c r="R635" s="227"/>
      <c r="S635" s="227"/>
      <c r="T635" s="228"/>
      <c r="AT635" s="229" t="s">
        <v>339</v>
      </c>
      <c r="AU635" s="229" t="s">
        <v>86</v>
      </c>
      <c r="AV635" s="14" t="s">
        <v>328</v>
      </c>
      <c r="AW635" s="14" t="s">
        <v>31</v>
      </c>
      <c r="AX635" s="14" t="s">
        <v>84</v>
      </c>
      <c r="AY635" s="229" t="s">
        <v>321</v>
      </c>
    </row>
    <row r="636" spans="1:65" s="2" customFormat="1" ht="33" customHeight="1">
      <c r="A636" s="35"/>
      <c r="B636" s="36"/>
      <c r="C636" s="194" t="s">
        <v>992</v>
      </c>
      <c r="D636" s="194" t="s">
        <v>323</v>
      </c>
      <c r="E636" s="195" t="s">
        <v>959</v>
      </c>
      <c r="F636" s="196" t="s">
        <v>960</v>
      </c>
      <c r="G636" s="197" t="s">
        <v>355</v>
      </c>
      <c r="H636" s="198">
        <v>40.825000000000003</v>
      </c>
      <c r="I636" s="199"/>
      <c r="J636" s="200">
        <f>ROUND(I636*H636,2)</f>
        <v>0</v>
      </c>
      <c r="K636" s="196" t="s">
        <v>350</v>
      </c>
      <c r="L636" s="40"/>
      <c r="M636" s="201" t="s">
        <v>1</v>
      </c>
      <c r="N636" s="202" t="s">
        <v>42</v>
      </c>
      <c r="O636" s="72"/>
      <c r="P636" s="203">
        <f>O636*H636</f>
        <v>0</v>
      </c>
      <c r="Q636" s="203">
        <v>0</v>
      </c>
      <c r="R636" s="203">
        <f>Q636*H636</f>
        <v>0</v>
      </c>
      <c r="S636" s="203">
        <v>0</v>
      </c>
      <c r="T636" s="204">
        <f>S636*H636</f>
        <v>0</v>
      </c>
      <c r="U636" s="35"/>
      <c r="V636" s="35"/>
      <c r="W636" s="35"/>
      <c r="X636" s="35"/>
      <c r="Y636" s="35"/>
      <c r="Z636" s="35"/>
      <c r="AA636" s="35"/>
      <c r="AB636" s="35"/>
      <c r="AC636" s="35"/>
      <c r="AD636" s="35"/>
      <c r="AE636" s="35"/>
      <c r="AR636" s="205" t="s">
        <v>328</v>
      </c>
      <c r="AT636" s="205" t="s">
        <v>323</v>
      </c>
      <c r="AU636" s="205" t="s">
        <v>86</v>
      </c>
      <c r="AY636" s="18" t="s">
        <v>321</v>
      </c>
      <c r="BE636" s="206">
        <f>IF(N636="základní",J636,0)</f>
        <v>0</v>
      </c>
      <c r="BF636" s="206">
        <f>IF(N636="snížená",J636,0)</f>
        <v>0</v>
      </c>
      <c r="BG636" s="206">
        <f>IF(N636="zákl. přenesená",J636,0)</f>
        <v>0</v>
      </c>
      <c r="BH636" s="206">
        <f>IF(N636="sníž. přenesená",J636,0)</f>
        <v>0</v>
      </c>
      <c r="BI636" s="206">
        <f>IF(N636="nulová",J636,0)</f>
        <v>0</v>
      </c>
      <c r="BJ636" s="18" t="s">
        <v>84</v>
      </c>
      <c r="BK636" s="206">
        <f>ROUND(I636*H636,2)</f>
        <v>0</v>
      </c>
      <c r="BL636" s="18" t="s">
        <v>328</v>
      </c>
      <c r="BM636" s="205" t="s">
        <v>993</v>
      </c>
    </row>
    <row r="637" spans="1:65" s="2" customFormat="1" ht="16.5" customHeight="1">
      <c r="A637" s="35"/>
      <c r="B637" s="36"/>
      <c r="C637" s="194" t="s">
        <v>994</v>
      </c>
      <c r="D637" s="194" t="s">
        <v>323</v>
      </c>
      <c r="E637" s="195" t="s">
        <v>964</v>
      </c>
      <c r="F637" s="196" t="s">
        <v>965</v>
      </c>
      <c r="G637" s="197" t="s">
        <v>542</v>
      </c>
      <c r="H637" s="198">
        <v>0.64700000000000002</v>
      </c>
      <c r="I637" s="199"/>
      <c r="J637" s="200">
        <f>ROUND(I637*H637,2)</f>
        <v>0</v>
      </c>
      <c r="K637" s="196" t="s">
        <v>350</v>
      </c>
      <c r="L637" s="40"/>
      <c r="M637" s="201" t="s">
        <v>1</v>
      </c>
      <c r="N637" s="202" t="s">
        <v>42</v>
      </c>
      <c r="O637" s="72"/>
      <c r="P637" s="203">
        <f>O637*H637</f>
        <v>0</v>
      </c>
      <c r="Q637" s="203">
        <v>1.06277</v>
      </c>
      <c r="R637" s="203">
        <f>Q637*H637</f>
        <v>0.68761219000000007</v>
      </c>
      <c r="S637" s="203">
        <v>0</v>
      </c>
      <c r="T637" s="204">
        <f>S637*H637</f>
        <v>0</v>
      </c>
      <c r="U637" s="35"/>
      <c r="V637" s="35"/>
      <c r="W637" s="35"/>
      <c r="X637" s="35"/>
      <c r="Y637" s="35"/>
      <c r="Z637" s="35"/>
      <c r="AA637" s="35"/>
      <c r="AB637" s="35"/>
      <c r="AC637" s="35"/>
      <c r="AD637" s="35"/>
      <c r="AE637" s="35"/>
      <c r="AR637" s="205" t="s">
        <v>328</v>
      </c>
      <c r="AT637" s="205" t="s">
        <v>323</v>
      </c>
      <c r="AU637" s="205" t="s">
        <v>86</v>
      </c>
      <c r="AY637" s="18" t="s">
        <v>321</v>
      </c>
      <c r="BE637" s="206">
        <f>IF(N637="základní",J637,0)</f>
        <v>0</v>
      </c>
      <c r="BF637" s="206">
        <f>IF(N637="snížená",J637,0)</f>
        <v>0</v>
      </c>
      <c r="BG637" s="206">
        <f>IF(N637="zákl. přenesená",J637,0)</f>
        <v>0</v>
      </c>
      <c r="BH637" s="206">
        <f>IF(N637="sníž. přenesená",J637,0)</f>
        <v>0</v>
      </c>
      <c r="BI637" s="206">
        <f>IF(N637="nulová",J637,0)</f>
        <v>0</v>
      </c>
      <c r="BJ637" s="18" t="s">
        <v>84</v>
      </c>
      <c r="BK637" s="206">
        <f>ROUND(I637*H637,2)</f>
        <v>0</v>
      </c>
      <c r="BL637" s="18" t="s">
        <v>328</v>
      </c>
      <c r="BM637" s="205" t="s">
        <v>995</v>
      </c>
    </row>
    <row r="638" spans="1:65" s="15" customFormat="1" ht="11.25">
      <c r="B638" s="230"/>
      <c r="C638" s="231"/>
      <c r="D638" s="209" t="s">
        <v>339</v>
      </c>
      <c r="E638" s="232" t="s">
        <v>1</v>
      </c>
      <c r="F638" s="233" t="s">
        <v>996</v>
      </c>
      <c r="G638" s="231"/>
      <c r="H638" s="232" t="s">
        <v>1</v>
      </c>
      <c r="I638" s="234"/>
      <c r="J638" s="231"/>
      <c r="K638" s="231"/>
      <c r="L638" s="235"/>
      <c r="M638" s="236"/>
      <c r="N638" s="237"/>
      <c r="O638" s="237"/>
      <c r="P638" s="237"/>
      <c r="Q638" s="237"/>
      <c r="R638" s="237"/>
      <c r="S638" s="237"/>
      <c r="T638" s="238"/>
      <c r="AT638" s="239" t="s">
        <v>339</v>
      </c>
      <c r="AU638" s="239" t="s">
        <v>86</v>
      </c>
      <c r="AV638" s="15" t="s">
        <v>84</v>
      </c>
      <c r="AW638" s="15" t="s">
        <v>31</v>
      </c>
      <c r="AX638" s="15" t="s">
        <v>77</v>
      </c>
      <c r="AY638" s="239" t="s">
        <v>321</v>
      </c>
    </row>
    <row r="639" spans="1:65" s="13" customFormat="1" ht="11.25">
      <c r="B639" s="207"/>
      <c r="C639" s="208"/>
      <c r="D639" s="209" t="s">
        <v>339</v>
      </c>
      <c r="E639" s="210" t="s">
        <v>1</v>
      </c>
      <c r="F639" s="211" t="s">
        <v>997</v>
      </c>
      <c r="G639" s="208"/>
      <c r="H639" s="212">
        <v>0.64749594942380095</v>
      </c>
      <c r="I639" s="213"/>
      <c r="J639" s="208"/>
      <c r="K639" s="208"/>
      <c r="L639" s="214"/>
      <c r="M639" s="215"/>
      <c r="N639" s="216"/>
      <c r="O639" s="216"/>
      <c r="P639" s="216"/>
      <c r="Q639" s="216"/>
      <c r="R639" s="216"/>
      <c r="S639" s="216"/>
      <c r="T639" s="217"/>
      <c r="AT639" s="218" t="s">
        <v>339</v>
      </c>
      <c r="AU639" s="218" t="s">
        <v>86</v>
      </c>
      <c r="AV639" s="13" t="s">
        <v>86</v>
      </c>
      <c r="AW639" s="13" t="s">
        <v>31</v>
      </c>
      <c r="AX639" s="13" t="s">
        <v>84</v>
      </c>
      <c r="AY639" s="218" t="s">
        <v>321</v>
      </c>
    </row>
    <row r="640" spans="1:65" s="2" customFormat="1" ht="16.5" customHeight="1">
      <c r="A640" s="35"/>
      <c r="B640" s="36"/>
      <c r="C640" s="194" t="s">
        <v>998</v>
      </c>
      <c r="D640" s="194" t="s">
        <v>323</v>
      </c>
      <c r="E640" s="195" t="s">
        <v>999</v>
      </c>
      <c r="F640" s="196" t="s">
        <v>1000</v>
      </c>
      <c r="G640" s="197" t="s">
        <v>628</v>
      </c>
      <c r="H640" s="198">
        <v>97.378</v>
      </c>
      <c r="I640" s="199"/>
      <c r="J640" s="200">
        <f>ROUND(I640*H640,2)</f>
        <v>0</v>
      </c>
      <c r="K640" s="196" t="s">
        <v>327</v>
      </c>
      <c r="L640" s="40"/>
      <c r="M640" s="201" t="s">
        <v>1</v>
      </c>
      <c r="N640" s="202" t="s">
        <v>42</v>
      </c>
      <c r="O640" s="72"/>
      <c r="P640" s="203">
        <f>O640*H640</f>
        <v>0</v>
      </c>
      <c r="Q640" s="203">
        <v>7.9100000000000004E-3</v>
      </c>
      <c r="R640" s="203">
        <f>Q640*H640</f>
        <v>0.77025998000000007</v>
      </c>
      <c r="S640" s="203">
        <v>0</v>
      </c>
      <c r="T640" s="204">
        <f>S640*H640</f>
        <v>0</v>
      </c>
      <c r="U640" s="35"/>
      <c r="V640" s="35"/>
      <c r="W640" s="35"/>
      <c r="X640" s="35"/>
      <c r="Y640" s="35"/>
      <c r="Z640" s="35"/>
      <c r="AA640" s="35"/>
      <c r="AB640" s="35"/>
      <c r="AC640" s="35"/>
      <c r="AD640" s="35"/>
      <c r="AE640" s="35"/>
      <c r="AR640" s="205" t="s">
        <v>328</v>
      </c>
      <c r="AT640" s="205" t="s">
        <v>323</v>
      </c>
      <c r="AU640" s="205" t="s">
        <v>86</v>
      </c>
      <c r="AY640" s="18" t="s">
        <v>321</v>
      </c>
      <c r="BE640" s="206">
        <f>IF(N640="základní",J640,0)</f>
        <v>0</v>
      </c>
      <c r="BF640" s="206">
        <f>IF(N640="snížená",J640,0)</f>
        <v>0</v>
      </c>
      <c r="BG640" s="206">
        <f>IF(N640="zákl. přenesená",J640,0)</f>
        <v>0</v>
      </c>
      <c r="BH640" s="206">
        <f>IF(N640="sníž. přenesená",J640,0)</f>
        <v>0</v>
      </c>
      <c r="BI640" s="206">
        <f>IF(N640="nulová",J640,0)</f>
        <v>0</v>
      </c>
      <c r="BJ640" s="18" t="s">
        <v>84</v>
      </c>
      <c r="BK640" s="206">
        <f>ROUND(I640*H640,2)</f>
        <v>0</v>
      </c>
      <c r="BL640" s="18" t="s">
        <v>328</v>
      </c>
      <c r="BM640" s="205" t="s">
        <v>1001</v>
      </c>
    </row>
    <row r="641" spans="1:65" s="13" customFormat="1" ht="11.25">
      <c r="B641" s="207"/>
      <c r="C641" s="208"/>
      <c r="D641" s="209" t="s">
        <v>339</v>
      </c>
      <c r="E641" s="210" t="s">
        <v>1</v>
      </c>
      <c r="F641" s="211" t="s">
        <v>1002</v>
      </c>
      <c r="G641" s="208"/>
      <c r="H641" s="212">
        <v>26.703537555514998</v>
      </c>
      <c r="I641" s="213"/>
      <c r="J641" s="208"/>
      <c r="K641" s="208"/>
      <c r="L641" s="214"/>
      <c r="M641" s="215"/>
      <c r="N641" s="216"/>
      <c r="O641" s="216"/>
      <c r="P641" s="216"/>
      <c r="Q641" s="216"/>
      <c r="R641" s="216"/>
      <c r="S641" s="216"/>
      <c r="T641" s="217"/>
      <c r="AT641" s="218" t="s">
        <v>339</v>
      </c>
      <c r="AU641" s="218" t="s">
        <v>86</v>
      </c>
      <c r="AV641" s="13" t="s">
        <v>86</v>
      </c>
      <c r="AW641" s="13" t="s">
        <v>31</v>
      </c>
      <c r="AX641" s="13" t="s">
        <v>77</v>
      </c>
      <c r="AY641" s="218" t="s">
        <v>321</v>
      </c>
    </row>
    <row r="642" spans="1:65" s="15" customFormat="1" ht="11.25">
      <c r="B642" s="230"/>
      <c r="C642" s="231"/>
      <c r="D642" s="209" t="s">
        <v>339</v>
      </c>
      <c r="E642" s="232" t="s">
        <v>1</v>
      </c>
      <c r="F642" s="233" t="s">
        <v>1003</v>
      </c>
      <c r="G642" s="231"/>
      <c r="H642" s="232" t="s">
        <v>1</v>
      </c>
      <c r="I642" s="234"/>
      <c r="J642" s="231"/>
      <c r="K642" s="231"/>
      <c r="L642" s="235"/>
      <c r="M642" s="236"/>
      <c r="N642" s="237"/>
      <c r="O642" s="237"/>
      <c r="P642" s="237"/>
      <c r="Q642" s="237"/>
      <c r="R642" s="237"/>
      <c r="S642" s="237"/>
      <c r="T642" s="238"/>
      <c r="AT642" s="239" t="s">
        <v>339</v>
      </c>
      <c r="AU642" s="239" t="s">
        <v>86</v>
      </c>
      <c r="AV642" s="15" t="s">
        <v>84</v>
      </c>
      <c r="AW642" s="15" t="s">
        <v>31</v>
      </c>
      <c r="AX642" s="15" t="s">
        <v>77</v>
      </c>
      <c r="AY642" s="239" t="s">
        <v>321</v>
      </c>
    </row>
    <row r="643" spans="1:65" s="13" customFormat="1" ht="11.25">
      <c r="B643" s="207"/>
      <c r="C643" s="208"/>
      <c r="D643" s="209" t="s">
        <v>339</v>
      </c>
      <c r="E643" s="210" t="s">
        <v>1</v>
      </c>
      <c r="F643" s="211" t="s">
        <v>1004</v>
      </c>
      <c r="G643" s="208"/>
      <c r="H643" s="212">
        <v>21.912608758790299</v>
      </c>
      <c r="I643" s="213"/>
      <c r="J643" s="208"/>
      <c r="K643" s="208"/>
      <c r="L643" s="214"/>
      <c r="M643" s="215"/>
      <c r="N643" s="216"/>
      <c r="O643" s="216"/>
      <c r="P643" s="216"/>
      <c r="Q643" s="216"/>
      <c r="R643" s="216"/>
      <c r="S643" s="216"/>
      <c r="T643" s="217"/>
      <c r="AT643" s="218" t="s">
        <v>339</v>
      </c>
      <c r="AU643" s="218" t="s">
        <v>86</v>
      </c>
      <c r="AV643" s="13" t="s">
        <v>86</v>
      </c>
      <c r="AW643" s="13" t="s">
        <v>31</v>
      </c>
      <c r="AX643" s="13" t="s">
        <v>77</v>
      </c>
      <c r="AY643" s="218" t="s">
        <v>321</v>
      </c>
    </row>
    <row r="644" spans="1:65" s="13" customFormat="1" ht="11.25">
      <c r="B644" s="207"/>
      <c r="C644" s="208"/>
      <c r="D644" s="209" t="s">
        <v>339</v>
      </c>
      <c r="E644" s="210" t="s">
        <v>1</v>
      </c>
      <c r="F644" s="211" t="s">
        <v>1005</v>
      </c>
      <c r="G644" s="208"/>
      <c r="H644" s="212">
        <v>40.762164680330301</v>
      </c>
      <c r="I644" s="213"/>
      <c r="J644" s="208"/>
      <c r="K644" s="208"/>
      <c r="L644" s="214"/>
      <c r="M644" s="215"/>
      <c r="N644" s="216"/>
      <c r="O644" s="216"/>
      <c r="P644" s="216"/>
      <c r="Q644" s="216"/>
      <c r="R644" s="216"/>
      <c r="S644" s="216"/>
      <c r="T644" s="217"/>
      <c r="AT644" s="218" t="s">
        <v>339</v>
      </c>
      <c r="AU644" s="218" t="s">
        <v>86</v>
      </c>
      <c r="AV644" s="13" t="s">
        <v>86</v>
      </c>
      <c r="AW644" s="13" t="s">
        <v>31</v>
      </c>
      <c r="AX644" s="13" t="s">
        <v>77</v>
      </c>
      <c r="AY644" s="218" t="s">
        <v>321</v>
      </c>
    </row>
    <row r="645" spans="1:65" s="13" customFormat="1" ht="11.25">
      <c r="B645" s="207"/>
      <c r="C645" s="208"/>
      <c r="D645" s="209" t="s">
        <v>339</v>
      </c>
      <c r="E645" s="210" t="s">
        <v>1</v>
      </c>
      <c r="F645" s="211" t="s">
        <v>1006</v>
      </c>
      <c r="G645" s="208"/>
      <c r="H645" s="212">
        <v>8</v>
      </c>
      <c r="I645" s="213"/>
      <c r="J645" s="208"/>
      <c r="K645" s="208"/>
      <c r="L645" s="214"/>
      <c r="M645" s="215"/>
      <c r="N645" s="216"/>
      <c r="O645" s="216"/>
      <c r="P645" s="216"/>
      <c r="Q645" s="216"/>
      <c r="R645" s="216"/>
      <c r="S645" s="216"/>
      <c r="T645" s="217"/>
      <c r="AT645" s="218" t="s">
        <v>339</v>
      </c>
      <c r="AU645" s="218" t="s">
        <v>86</v>
      </c>
      <c r="AV645" s="13" t="s">
        <v>86</v>
      </c>
      <c r="AW645" s="13" t="s">
        <v>31</v>
      </c>
      <c r="AX645" s="13" t="s">
        <v>77</v>
      </c>
      <c r="AY645" s="218" t="s">
        <v>321</v>
      </c>
    </row>
    <row r="646" spans="1:65" s="14" customFormat="1" ht="11.25">
      <c r="B646" s="219"/>
      <c r="C646" s="220"/>
      <c r="D646" s="209" t="s">
        <v>339</v>
      </c>
      <c r="E646" s="221" t="s">
        <v>1</v>
      </c>
      <c r="F646" s="222" t="s">
        <v>346</v>
      </c>
      <c r="G646" s="220"/>
      <c r="H646" s="223">
        <v>97.378310994635498</v>
      </c>
      <c r="I646" s="224"/>
      <c r="J646" s="220"/>
      <c r="K646" s="220"/>
      <c r="L646" s="225"/>
      <c r="M646" s="226"/>
      <c r="N646" s="227"/>
      <c r="O646" s="227"/>
      <c r="P646" s="227"/>
      <c r="Q646" s="227"/>
      <c r="R646" s="227"/>
      <c r="S646" s="227"/>
      <c r="T646" s="228"/>
      <c r="AT646" s="229" t="s">
        <v>339</v>
      </c>
      <c r="AU646" s="229" t="s">
        <v>86</v>
      </c>
      <c r="AV646" s="14" t="s">
        <v>328</v>
      </c>
      <c r="AW646" s="14" t="s">
        <v>31</v>
      </c>
      <c r="AX646" s="14" t="s">
        <v>84</v>
      </c>
      <c r="AY646" s="229" t="s">
        <v>321</v>
      </c>
    </row>
    <row r="647" spans="1:65" s="2" customFormat="1" ht="37.9" customHeight="1">
      <c r="A647" s="35"/>
      <c r="B647" s="36"/>
      <c r="C647" s="194" t="s">
        <v>1007</v>
      </c>
      <c r="D647" s="194" t="s">
        <v>323</v>
      </c>
      <c r="E647" s="195" t="s">
        <v>1008</v>
      </c>
      <c r="F647" s="196" t="s">
        <v>1009</v>
      </c>
      <c r="G647" s="197" t="s">
        <v>628</v>
      </c>
      <c r="H647" s="198">
        <v>57.701000000000001</v>
      </c>
      <c r="I647" s="199"/>
      <c r="J647" s="200">
        <f>ROUND(I647*H647,2)</f>
        <v>0</v>
      </c>
      <c r="K647" s="196" t="s">
        <v>350</v>
      </c>
      <c r="L647" s="40"/>
      <c r="M647" s="201" t="s">
        <v>1</v>
      </c>
      <c r="N647" s="202" t="s">
        <v>42</v>
      </c>
      <c r="O647" s="72"/>
      <c r="P647" s="203">
        <f>O647*H647</f>
        <v>0</v>
      </c>
      <c r="Q647" s="203">
        <v>2.0000000000000002E-5</v>
      </c>
      <c r="R647" s="203">
        <f>Q647*H647</f>
        <v>1.1540200000000002E-3</v>
      </c>
      <c r="S647" s="203">
        <v>0</v>
      </c>
      <c r="T647" s="204">
        <f>S647*H647</f>
        <v>0</v>
      </c>
      <c r="U647" s="35"/>
      <c r="V647" s="35"/>
      <c r="W647" s="35"/>
      <c r="X647" s="35"/>
      <c r="Y647" s="35"/>
      <c r="Z647" s="35"/>
      <c r="AA647" s="35"/>
      <c r="AB647" s="35"/>
      <c r="AC647" s="35"/>
      <c r="AD647" s="35"/>
      <c r="AE647" s="35"/>
      <c r="AR647" s="205" t="s">
        <v>328</v>
      </c>
      <c r="AT647" s="205" t="s">
        <v>323</v>
      </c>
      <c r="AU647" s="205" t="s">
        <v>86</v>
      </c>
      <c r="AY647" s="18" t="s">
        <v>321</v>
      </c>
      <c r="BE647" s="206">
        <f>IF(N647="základní",J647,0)</f>
        <v>0</v>
      </c>
      <c r="BF647" s="206">
        <f>IF(N647="snížená",J647,0)</f>
        <v>0</v>
      </c>
      <c r="BG647" s="206">
        <f>IF(N647="zákl. přenesená",J647,0)</f>
        <v>0</v>
      </c>
      <c r="BH647" s="206">
        <f>IF(N647="sníž. přenesená",J647,0)</f>
        <v>0</v>
      </c>
      <c r="BI647" s="206">
        <f>IF(N647="nulová",J647,0)</f>
        <v>0</v>
      </c>
      <c r="BJ647" s="18" t="s">
        <v>84</v>
      </c>
      <c r="BK647" s="206">
        <f>ROUND(I647*H647,2)</f>
        <v>0</v>
      </c>
      <c r="BL647" s="18" t="s">
        <v>328</v>
      </c>
      <c r="BM647" s="205" t="s">
        <v>1010</v>
      </c>
    </row>
    <row r="648" spans="1:65" s="15" customFormat="1" ht="11.25">
      <c r="B648" s="230"/>
      <c r="C648" s="231"/>
      <c r="D648" s="209" t="s">
        <v>339</v>
      </c>
      <c r="E648" s="232" t="s">
        <v>1</v>
      </c>
      <c r="F648" s="233" t="s">
        <v>1011</v>
      </c>
      <c r="G648" s="231"/>
      <c r="H648" s="232" t="s">
        <v>1</v>
      </c>
      <c r="I648" s="234"/>
      <c r="J648" s="231"/>
      <c r="K648" s="231"/>
      <c r="L648" s="235"/>
      <c r="M648" s="236"/>
      <c r="N648" s="237"/>
      <c r="O648" s="237"/>
      <c r="P648" s="237"/>
      <c r="Q648" s="237"/>
      <c r="R648" s="237"/>
      <c r="S648" s="237"/>
      <c r="T648" s="238"/>
      <c r="AT648" s="239" t="s">
        <v>339</v>
      </c>
      <c r="AU648" s="239" t="s">
        <v>86</v>
      </c>
      <c r="AV648" s="15" t="s">
        <v>84</v>
      </c>
      <c r="AW648" s="15" t="s">
        <v>31</v>
      </c>
      <c r="AX648" s="15" t="s">
        <v>77</v>
      </c>
      <c r="AY648" s="239" t="s">
        <v>321</v>
      </c>
    </row>
    <row r="649" spans="1:65" s="13" customFormat="1" ht="11.25">
      <c r="B649" s="207"/>
      <c r="C649" s="208"/>
      <c r="D649" s="209" t="s">
        <v>339</v>
      </c>
      <c r="E649" s="210" t="s">
        <v>1</v>
      </c>
      <c r="F649" s="211" t="s">
        <v>1012</v>
      </c>
      <c r="G649" s="208"/>
      <c r="H649" s="212">
        <v>26.703537555514998</v>
      </c>
      <c r="I649" s="213"/>
      <c r="J649" s="208"/>
      <c r="K649" s="208"/>
      <c r="L649" s="214"/>
      <c r="M649" s="215"/>
      <c r="N649" s="216"/>
      <c r="O649" s="216"/>
      <c r="P649" s="216"/>
      <c r="Q649" s="216"/>
      <c r="R649" s="216"/>
      <c r="S649" s="216"/>
      <c r="T649" s="217"/>
      <c r="AT649" s="218" t="s">
        <v>339</v>
      </c>
      <c r="AU649" s="218" t="s">
        <v>86</v>
      </c>
      <c r="AV649" s="13" t="s">
        <v>86</v>
      </c>
      <c r="AW649" s="13" t="s">
        <v>31</v>
      </c>
      <c r="AX649" s="13" t="s">
        <v>77</v>
      </c>
      <c r="AY649" s="218" t="s">
        <v>321</v>
      </c>
    </row>
    <row r="650" spans="1:65" s="15" customFormat="1" ht="11.25">
      <c r="B650" s="230"/>
      <c r="C650" s="231"/>
      <c r="D650" s="209" t="s">
        <v>339</v>
      </c>
      <c r="E650" s="232" t="s">
        <v>1</v>
      </c>
      <c r="F650" s="233" t="s">
        <v>1013</v>
      </c>
      <c r="G650" s="231"/>
      <c r="H650" s="232" t="s">
        <v>1</v>
      </c>
      <c r="I650" s="234"/>
      <c r="J650" s="231"/>
      <c r="K650" s="231"/>
      <c r="L650" s="235"/>
      <c r="M650" s="236"/>
      <c r="N650" s="237"/>
      <c r="O650" s="237"/>
      <c r="P650" s="237"/>
      <c r="Q650" s="237"/>
      <c r="R650" s="237"/>
      <c r="S650" s="237"/>
      <c r="T650" s="238"/>
      <c r="AT650" s="239" t="s">
        <v>339</v>
      </c>
      <c r="AU650" s="239" t="s">
        <v>86</v>
      </c>
      <c r="AV650" s="15" t="s">
        <v>84</v>
      </c>
      <c r="AW650" s="15" t="s">
        <v>31</v>
      </c>
      <c r="AX650" s="15" t="s">
        <v>77</v>
      </c>
      <c r="AY650" s="239" t="s">
        <v>321</v>
      </c>
    </row>
    <row r="651" spans="1:65" s="13" customFormat="1" ht="11.25">
      <c r="B651" s="207"/>
      <c r="C651" s="208"/>
      <c r="D651" s="209" t="s">
        <v>339</v>
      </c>
      <c r="E651" s="210" t="s">
        <v>1</v>
      </c>
      <c r="F651" s="211" t="s">
        <v>1014</v>
      </c>
      <c r="G651" s="208"/>
      <c r="H651" s="212">
        <v>3.6521014597983799</v>
      </c>
      <c r="I651" s="213"/>
      <c r="J651" s="208"/>
      <c r="K651" s="208"/>
      <c r="L651" s="214"/>
      <c r="M651" s="215"/>
      <c r="N651" s="216"/>
      <c r="O651" s="216"/>
      <c r="P651" s="216"/>
      <c r="Q651" s="216"/>
      <c r="R651" s="216"/>
      <c r="S651" s="216"/>
      <c r="T651" s="217"/>
      <c r="AT651" s="218" t="s">
        <v>339</v>
      </c>
      <c r="AU651" s="218" t="s">
        <v>86</v>
      </c>
      <c r="AV651" s="13" t="s">
        <v>86</v>
      </c>
      <c r="AW651" s="13" t="s">
        <v>31</v>
      </c>
      <c r="AX651" s="13" t="s">
        <v>77</v>
      </c>
      <c r="AY651" s="218" t="s">
        <v>321</v>
      </c>
    </row>
    <row r="652" spans="1:65" s="13" customFormat="1" ht="11.25">
      <c r="B652" s="207"/>
      <c r="C652" s="208"/>
      <c r="D652" s="209" t="s">
        <v>339</v>
      </c>
      <c r="E652" s="210" t="s">
        <v>1</v>
      </c>
      <c r="F652" s="211" t="s">
        <v>1015</v>
      </c>
      <c r="G652" s="208"/>
      <c r="H652" s="212">
        <v>8.9</v>
      </c>
      <c r="I652" s="213"/>
      <c r="J652" s="208"/>
      <c r="K652" s="208"/>
      <c r="L652" s="214"/>
      <c r="M652" s="215"/>
      <c r="N652" s="216"/>
      <c r="O652" s="216"/>
      <c r="P652" s="216"/>
      <c r="Q652" s="216"/>
      <c r="R652" s="216"/>
      <c r="S652" s="216"/>
      <c r="T652" s="217"/>
      <c r="AT652" s="218" t="s">
        <v>339</v>
      </c>
      <c r="AU652" s="218" t="s">
        <v>86</v>
      </c>
      <c r="AV652" s="13" t="s">
        <v>86</v>
      </c>
      <c r="AW652" s="13" t="s">
        <v>31</v>
      </c>
      <c r="AX652" s="13" t="s">
        <v>77</v>
      </c>
      <c r="AY652" s="218" t="s">
        <v>321</v>
      </c>
    </row>
    <row r="653" spans="1:65" s="15" customFormat="1" ht="11.25">
      <c r="B653" s="230"/>
      <c r="C653" s="231"/>
      <c r="D653" s="209" t="s">
        <v>339</v>
      </c>
      <c r="E653" s="232" t="s">
        <v>1</v>
      </c>
      <c r="F653" s="233" t="s">
        <v>1016</v>
      </c>
      <c r="G653" s="231"/>
      <c r="H653" s="232" t="s">
        <v>1</v>
      </c>
      <c r="I653" s="234"/>
      <c r="J653" s="231"/>
      <c r="K653" s="231"/>
      <c r="L653" s="235"/>
      <c r="M653" s="236"/>
      <c r="N653" s="237"/>
      <c r="O653" s="237"/>
      <c r="P653" s="237"/>
      <c r="Q653" s="237"/>
      <c r="R653" s="237"/>
      <c r="S653" s="237"/>
      <c r="T653" s="238"/>
      <c r="AT653" s="239" t="s">
        <v>339</v>
      </c>
      <c r="AU653" s="239" t="s">
        <v>86</v>
      </c>
      <c r="AV653" s="15" t="s">
        <v>84</v>
      </c>
      <c r="AW653" s="15" t="s">
        <v>31</v>
      </c>
      <c r="AX653" s="15" t="s">
        <v>77</v>
      </c>
      <c r="AY653" s="239" t="s">
        <v>321</v>
      </c>
    </row>
    <row r="654" spans="1:65" s="13" customFormat="1" ht="11.25">
      <c r="B654" s="207"/>
      <c r="C654" s="208"/>
      <c r="D654" s="209" t="s">
        <v>339</v>
      </c>
      <c r="E654" s="210" t="s">
        <v>1</v>
      </c>
      <c r="F654" s="211" t="s">
        <v>1014</v>
      </c>
      <c r="G654" s="208"/>
      <c r="H654" s="212">
        <v>3.6521014597983799</v>
      </c>
      <c r="I654" s="213"/>
      <c r="J654" s="208"/>
      <c r="K654" s="208"/>
      <c r="L654" s="214"/>
      <c r="M654" s="215"/>
      <c r="N654" s="216"/>
      <c r="O654" s="216"/>
      <c r="P654" s="216"/>
      <c r="Q654" s="216"/>
      <c r="R654" s="216"/>
      <c r="S654" s="216"/>
      <c r="T654" s="217"/>
      <c r="AT654" s="218" t="s">
        <v>339</v>
      </c>
      <c r="AU654" s="218" t="s">
        <v>86</v>
      </c>
      <c r="AV654" s="13" t="s">
        <v>86</v>
      </c>
      <c r="AW654" s="13" t="s">
        <v>31</v>
      </c>
      <c r="AX654" s="13" t="s">
        <v>77</v>
      </c>
      <c r="AY654" s="218" t="s">
        <v>321</v>
      </c>
    </row>
    <row r="655" spans="1:65" s="13" customFormat="1" ht="11.25">
      <c r="B655" s="207"/>
      <c r="C655" s="208"/>
      <c r="D655" s="209" t="s">
        <v>339</v>
      </c>
      <c r="E655" s="210" t="s">
        <v>1</v>
      </c>
      <c r="F655" s="211" t="s">
        <v>909</v>
      </c>
      <c r="G655" s="208"/>
      <c r="H655" s="212">
        <v>6.7936941133883799</v>
      </c>
      <c r="I655" s="213"/>
      <c r="J655" s="208"/>
      <c r="K655" s="208"/>
      <c r="L655" s="214"/>
      <c r="M655" s="215"/>
      <c r="N655" s="216"/>
      <c r="O655" s="216"/>
      <c r="P655" s="216"/>
      <c r="Q655" s="216"/>
      <c r="R655" s="216"/>
      <c r="S655" s="216"/>
      <c r="T655" s="217"/>
      <c r="AT655" s="218" t="s">
        <v>339</v>
      </c>
      <c r="AU655" s="218" t="s">
        <v>86</v>
      </c>
      <c r="AV655" s="13" t="s">
        <v>86</v>
      </c>
      <c r="AW655" s="13" t="s">
        <v>31</v>
      </c>
      <c r="AX655" s="13" t="s">
        <v>77</v>
      </c>
      <c r="AY655" s="218" t="s">
        <v>321</v>
      </c>
    </row>
    <row r="656" spans="1:65" s="13" customFormat="1" ht="11.25">
      <c r="B656" s="207"/>
      <c r="C656" s="208"/>
      <c r="D656" s="209" t="s">
        <v>339</v>
      </c>
      <c r="E656" s="210" t="s">
        <v>1</v>
      </c>
      <c r="F656" s="211" t="s">
        <v>1006</v>
      </c>
      <c r="G656" s="208"/>
      <c r="H656" s="212">
        <v>8</v>
      </c>
      <c r="I656" s="213"/>
      <c r="J656" s="208"/>
      <c r="K656" s="208"/>
      <c r="L656" s="214"/>
      <c r="M656" s="215"/>
      <c r="N656" s="216"/>
      <c r="O656" s="216"/>
      <c r="P656" s="216"/>
      <c r="Q656" s="216"/>
      <c r="R656" s="216"/>
      <c r="S656" s="216"/>
      <c r="T656" s="217"/>
      <c r="AT656" s="218" t="s">
        <v>339</v>
      </c>
      <c r="AU656" s="218" t="s">
        <v>86</v>
      </c>
      <c r="AV656" s="13" t="s">
        <v>86</v>
      </c>
      <c r="AW656" s="13" t="s">
        <v>31</v>
      </c>
      <c r="AX656" s="13" t="s">
        <v>77</v>
      </c>
      <c r="AY656" s="218" t="s">
        <v>321</v>
      </c>
    </row>
    <row r="657" spans="1:65" s="14" customFormat="1" ht="11.25">
      <c r="B657" s="219"/>
      <c r="C657" s="220"/>
      <c r="D657" s="209" t="s">
        <v>339</v>
      </c>
      <c r="E657" s="221" t="s">
        <v>1</v>
      </c>
      <c r="F657" s="222" t="s">
        <v>346</v>
      </c>
      <c r="G657" s="220"/>
      <c r="H657" s="223">
        <v>57.701434588500099</v>
      </c>
      <c r="I657" s="224"/>
      <c r="J657" s="220"/>
      <c r="K657" s="220"/>
      <c r="L657" s="225"/>
      <c r="M657" s="226"/>
      <c r="N657" s="227"/>
      <c r="O657" s="227"/>
      <c r="P657" s="227"/>
      <c r="Q657" s="227"/>
      <c r="R657" s="227"/>
      <c r="S657" s="227"/>
      <c r="T657" s="228"/>
      <c r="AT657" s="229" t="s">
        <v>339</v>
      </c>
      <c r="AU657" s="229" t="s">
        <v>86</v>
      </c>
      <c r="AV657" s="14" t="s">
        <v>328</v>
      </c>
      <c r="AW657" s="14" t="s">
        <v>31</v>
      </c>
      <c r="AX657" s="14" t="s">
        <v>84</v>
      </c>
      <c r="AY657" s="229" t="s">
        <v>321</v>
      </c>
    </row>
    <row r="658" spans="1:65" s="2" customFormat="1" ht="37.9" customHeight="1">
      <c r="A658" s="35"/>
      <c r="B658" s="36"/>
      <c r="C658" s="194" t="s">
        <v>1017</v>
      </c>
      <c r="D658" s="194" t="s">
        <v>323</v>
      </c>
      <c r="E658" s="195" t="s">
        <v>1018</v>
      </c>
      <c r="F658" s="196" t="s">
        <v>1019</v>
      </c>
      <c r="G658" s="197" t="s">
        <v>628</v>
      </c>
      <c r="H658" s="198">
        <v>28.891999999999999</v>
      </c>
      <c r="I658" s="199"/>
      <c r="J658" s="200">
        <f>ROUND(I658*H658,2)</f>
        <v>0</v>
      </c>
      <c r="K658" s="196" t="s">
        <v>350</v>
      </c>
      <c r="L658" s="40"/>
      <c r="M658" s="201" t="s">
        <v>1</v>
      </c>
      <c r="N658" s="202" t="s">
        <v>42</v>
      </c>
      <c r="O658" s="72"/>
      <c r="P658" s="203">
        <f>O658*H658</f>
        <v>0</v>
      </c>
      <c r="Q658" s="203">
        <v>2.0000000000000002E-5</v>
      </c>
      <c r="R658" s="203">
        <f>Q658*H658</f>
        <v>5.7784000000000004E-4</v>
      </c>
      <c r="S658" s="203">
        <v>0</v>
      </c>
      <c r="T658" s="204">
        <f>S658*H658</f>
        <v>0</v>
      </c>
      <c r="U658" s="35"/>
      <c r="V658" s="35"/>
      <c r="W658" s="35"/>
      <c r="X658" s="35"/>
      <c r="Y658" s="35"/>
      <c r="Z658" s="35"/>
      <c r="AA658" s="35"/>
      <c r="AB658" s="35"/>
      <c r="AC658" s="35"/>
      <c r="AD658" s="35"/>
      <c r="AE658" s="35"/>
      <c r="AR658" s="205" t="s">
        <v>328</v>
      </c>
      <c r="AT658" s="205" t="s">
        <v>323</v>
      </c>
      <c r="AU658" s="205" t="s">
        <v>86</v>
      </c>
      <c r="AY658" s="18" t="s">
        <v>321</v>
      </c>
      <c r="BE658" s="206">
        <f>IF(N658="základní",J658,0)</f>
        <v>0</v>
      </c>
      <c r="BF658" s="206">
        <f>IF(N658="snížená",J658,0)</f>
        <v>0</v>
      </c>
      <c r="BG658" s="206">
        <f>IF(N658="zákl. přenesená",J658,0)</f>
        <v>0</v>
      </c>
      <c r="BH658" s="206">
        <f>IF(N658="sníž. přenesená",J658,0)</f>
        <v>0</v>
      </c>
      <c r="BI658" s="206">
        <f>IF(N658="nulová",J658,0)</f>
        <v>0</v>
      </c>
      <c r="BJ658" s="18" t="s">
        <v>84</v>
      </c>
      <c r="BK658" s="206">
        <f>ROUND(I658*H658,2)</f>
        <v>0</v>
      </c>
      <c r="BL658" s="18" t="s">
        <v>328</v>
      </c>
      <c r="BM658" s="205" t="s">
        <v>1020</v>
      </c>
    </row>
    <row r="659" spans="1:65" s="15" customFormat="1" ht="11.25">
      <c r="B659" s="230"/>
      <c r="C659" s="231"/>
      <c r="D659" s="209" t="s">
        <v>339</v>
      </c>
      <c r="E659" s="232" t="s">
        <v>1</v>
      </c>
      <c r="F659" s="233" t="s">
        <v>1021</v>
      </c>
      <c r="G659" s="231"/>
      <c r="H659" s="232" t="s">
        <v>1</v>
      </c>
      <c r="I659" s="234"/>
      <c r="J659" s="231"/>
      <c r="K659" s="231"/>
      <c r="L659" s="235"/>
      <c r="M659" s="236"/>
      <c r="N659" s="237"/>
      <c r="O659" s="237"/>
      <c r="P659" s="237"/>
      <c r="Q659" s="237"/>
      <c r="R659" s="237"/>
      <c r="S659" s="237"/>
      <c r="T659" s="238"/>
      <c r="AT659" s="239" t="s">
        <v>339</v>
      </c>
      <c r="AU659" s="239" t="s">
        <v>86</v>
      </c>
      <c r="AV659" s="15" t="s">
        <v>84</v>
      </c>
      <c r="AW659" s="15" t="s">
        <v>31</v>
      </c>
      <c r="AX659" s="15" t="s">
        <v>77</v>
      </c>
      <c r="AY659" s="239" t="s">
        <v>321</v>
      </c>
    </row>
    <row r="660" spans="1:65" s="13" customFormat="1" ht="11.25">
      <c r="B660" s="207"/>
      <c r="C660" s="208"/>
      <c r="D660" s="209" t="s">
        <v>339</v>
      </c>
      <c r="E660" s="210" t="s">
        <v>1</v>
      </c>
      <c r="F660" s="211" t="s">
        <v>1022</v>
      </c>
      <c r="G660" s="208"/>
      <c r="H660" s="212">
        <v>7.3042029195967499</v>
      </c>
      <c r="I660" s="213"/>
      <c r="J660" s="208"/>
      <c r="K660" s="208"/>
      <c r="L660" s="214"/>
      <c r="M660" s="215"/>
      <c r="N660" s="216"/>
      <c r="O660" s="216"/>
      <c r="P660" s="216"/>
      <c r="Q660" s="216"/>
      <c r="R660" s="216"/>
      <c r="S660" s="216"/>
      <c r="T660" s="217"/>
      <c r="AT660" s="218" t="s">
        <v>339</v>
      </c>
      <c r="AU660" s="218" t="s">
        <v>86</v>
      </c>
      <c r="AV660" s="13" t="s">
        <v>86</v>
      </c>
      <c r="AW660" s="13" t="s">
        <v>31</v>
      </c>
      <c r="AX660" s="13" t="s">
        <v>77</v>
      </c>
      <c r="AY660" s="218" t="s">
        <v>321</v>
      </c>
    </row>
    <row r="661" spans="1:65" s="13" customFormat="1" ht="11.25">
      <c r="B661" s="207"/>
      <c r="C661" s="208"/>
      <c r="D661" s="209" t="s">
        <v>339</v>
      </c>
      <c r="E661" s="210" t="s">
        <v>1</v>
      </c>
      <c r="F661" s="211" t="s">
        <v>1023</v>
      </c>
      <c r="G661" s="208"/>
      <c r="H661" s="212">
        <v>13.587388226776801</v>
      </c>
      <c r="I661" s="213"/>
      <c r="J661" s="208"/>
      <c r="K661" s="208"/>
      <c r="L661" s="214"/>
      <c r="M661" s="215"/>
      <c r="N661" s="216"/>
      <c r="O661" s="216"/>
      <c r="P661" s="216"/>
      <c r="Q661" s="216"/>
      <c r="R661" s="216"/>
      <c r="S661" s="216"/>
      <c r="T661" s="217"/>
      <c r="AT661" s="218" t="s">
        <v>339</v>
      </c>
      <c r="AU661" s="218" t="s">
        <v>86</v>
      </c>
      <c r="AV661" s="13" t="s">
        <v>86</v>
      </c>
      <c r="AW661" s="13" t="s">
        <v>31</v>
      </c>
      <c r="AX661" s="13" t="s">
        <v>77</v>
      </c>
      <c r="AY661" s="218" t="s">
        <v>321</v>
      </c>
    </row>
    <row r="662" spans="1:65" s="13" customFormat="1" ht="11.25">
      <c r="B662" s="207"/>
      <c r="C662" s="208"/>
      <c r="D662" s="209" t="s">
        <v>339</v>
      </c>
      <c r="E662" s="210" t="s">
        <v>1</v>
      </c>
      <c r="F662" s="211" t="s">
        <v>1006</v>
      </c>
      <c r="G662" s="208"/>
      <c r="H662" s="212">
        <v>8</v>
      </c>
      <c r="I662" s="213"/>
      <c r="J662" s="208"/>
      <c r="K662" s="208"/>
      <c r="L662" s="214"/>
      <c r="M662" s="215"/>
      <c r="N662" s="216"/>
      <c r="O662" s="216"/>
      <c r="P662" s="216"/>
      <c r="Q662" s="216"/>
      <c r="R662" s="216"/>
      <c r="S662" s="216"/>
      <c r="T662" s="217"/>
      <c r="AT662" s="218" t="s">
        <v>339</v>
      </c>
      <c r="AU662" s="218" t="s">
        <v>86</v>
      </c>
      <c r="AV662" s="13" t="s">
        <v>86</v>
      </c>
      <c r="AW662" s="13" t="s">
        <v>31</v>
      </c>
      <c r="AX662" s="13" t="s">
        <v>77</v>
      </c>
      <c r="AY662" s="218" t="s">
        <v>321</v>
      </c>
    </row>
    <row r="663" spans="1:65" s="14" customFormat="1" ht="11.25">
      <c r="B663" s="219"/>
      <c r="C663" s="220"/>
      <c r="D663" s="209" t="s">
        <v>339</v>
      </c>
      <c r="E663" s="221" t="s">
        <v>1</v>
      </c>
      <c r="F663" s="222" t="s">
        <v>346</v>
      </c>
      <c r="G663" s="220"/>
      <c r="H663" s="223">
        <v>28.8915911463735</v>
      </c>
      <c r="I663" s="224"/>
      <c r="J663" s="220"/>
      <c r="K663" s="220"/>
      <c r="L663" s="225"/>
      <c r="M663" s="226"/>
      <c r="N663" s="227"/>
      <c r="O663" s="227"/>
      <c r="P663" s="227"/>
      <c r="Q663" s="227"/>
      <c r="R663" s="227"/>
      <c r="S663" s="227"/>
      <c r="T663" s="228"/>
      <c r="AT663" s="229" t="s">
        <v>339</v>
      </c>
      <c r="AU663" s="229" t="s">
        <v>86</v>
      </c>
      <c r="AV663" s="14" t="s">
        <v>328</v>
      </c>
      <c r="AW663" s="14" t="s">
        <v>31</v>
      </c>
      <c r="AX663" s="14" t="s">
        <v>84</v>
      </c>
      <c r="AY663" s="229" t="s">
        <v>321</v>
      </c>
    </row>
    <row r="664" spans="1:65" s="2" customFormat="1" ht="37.9" customHeight="1">
      <c r="A664" s="35"/>
      <c r="B664" s="36"/>
      <c r="C664" s="194" t="s">
        <v>1024</v>
      </c>
      <c r="D664" s="194" t="s">
        <v>323</v>
      </c>
      <c r="E664" s="195" t="s">
        <v>1025</v>
      </c>
      <c r="F664" s="196" t="s">
        <v>1026</v>
      </c>
      <c r="G664" s="197" t="s">
        <v>628</v>
      </c>
      <c r="H664" s="198">
        <v>70.674999999999997</v>
      </c>
      <c r="I664" s="199"/>
      <c r="J664" s="200">
        <f>ROUND(I664*H664,2)</f>
        <v>0</v>
      </c>
      <c r="K664" s="196" t="s">
        <v>350</v>
      </c>
      <c r="L664" s="40"/>
      <c r="M664" s="201" t="s">
        <v>1</v>
      </c>
      <c r="N664" s="202" t="s">
        <v>42</v>
      </c>
      <c r="O664" s="72"/>
      <c r="P664" s="203">
        <f>O664*H664</f>
        <v>0</v>
      </c>
      <c r="Q664" s="203">
        <v>2.0000000000000002E-5</v>
      </c>
      <c r="R664" s="203">
        <f>Q664*H664</f>
        <v>1.4135E-3</v>
      </c>
      <c r="S664" s="203">
        <v>0</v>
      </c>
      <c r="T664" s="204">
        <f>S664*H664</f>
        <v>0</v>
      </c>
      <c r="U664" s="35"/>
      <c r="V664" s="35"/>
      <c r="W664" s="35"/>
      <c r="X664" s="35"/>
      <c r="Y664" s="35"/>
      <c r="Z664" s="35"/>
      <c r="AA664" s="35"/>
      <c r="AB664" s="35"/>
      <c r="AC664" s="35"/>
      <c r="AD664" s="35"/>
      <c r="AE664" s="35"/>
      <c r="AR664" s="205" t="s">
        <v>328</v>
      </c>
      <c r="AT664" s="205" t="s">
        <v>323</v>
      </c>
      <c r="AU664" s="205" t="s">
        <v>86</v>
      </c>
      <c r="AY664" s="18" t="s">
        <v>321</v>
      </c>
      <c r="BE664" s="206">
        <f>IF(N664="základní",J664,0)</f>
        <v>0</v>
      </c>
      <c r="BF664" s="206">
        <f>IF(N664="snížená",J664,0)</f>
        <v>0</v>
      </c>
      <c r="BG664" s="206">
        <f>IF(N664="zákl. přenesená",J664,0)</f>
        <v>0</v>
      </c>
      <c r="BH664" s="206">
        <f>IF(N664="sníž. přenesená",J664,0)</f>
        <v>0</v>
      </c>
      <c r="BI664" s="206">
        <f>IF(N664="nulová",J664,0)</f>
        <v>0</v>
      </c>
      <c r="BJ664" s="18" t="s">
        <v>84</v>
      </c>
      <c r="BK664" s="206">
        <f>ROUND(I664*H664,2)</f>
        <v>0</v>
      </c>
      <c r="BL664" s="18" t="s">
        <v>328</v>
      </c>
      <c r="BM664" s="205" t="s">
        <v>1027</v>
      </c>
    </row>
    <row r="665" spans="1:65" s="15" customFormat="1" ht="11.25">
      <c r="B665" s="230"/>
      <c r="C665" s="231"/>
      <c r="D665" s="209" t="s">
        <v>339</v>
      </c>
      <c r="E665" s="232" t="s">
        <v>1</v>
      </c>
      <c r="F665" s="233" t="s">
        <v>1003</v>
      </c>
      <c r="G665" s="231"/>
      <c r="H665" s="232" t="s">
        <v>1</v>
      </c>
      <c r="I665" s="234"/>
      <c r="J665" s="231"/>
      <c r="K665" s="231"/>
      <c r="L665" s="235"/>
      <c r="M665" s="236"/>
      <c r="N665" s="237"/>
      <c r="O665" s="237"/>
      <c r="P665" s="237"/>
      <c r="Q665" s="237"/>
      <c r="R665" s="237"/>
      <c r="S665" s="237"/>
      <c r="T665" s="238"/>
      <c r="AT665" s="239" t="s">
        <v>339</v>
      </c>
      <c r="AU665" s="239" t="s">
        <v>86</v>
      </c>
      <c r="AV665" s="15" t="s">
        <v>84</v>
      </c>
      <c r="AW665" s="15" t="s">
        <v>31</v>
      </c>
      <c r="AX665" s="15" t="s">
        <v>77</v>
      </c>
      <c r="AY665" s="239" t="s">
        <v>321</v>
      </c>
    </row>
    <row r="666" spans="1:65" s="13" customFormat="1" ht="11.25">
      <c r="B666" s="207"/>
      <c r="C666" s="208"/>
      <c r="D666" s="209" t="s">
        <v>339</v>
      </c>
      <c r="E666" s="210" t="s">
        <v>1</v>
      </c>
      <c r="F666" s="211" t="s">
        <v>1004</v>
      </c>
      <c r="G666" s="208"/>
      <c r="H666" s="212">
        <v>21.912608758790299</v>
      </c>
      <c r="I666" s="213"/>
      <c r="J666" s="208"/>
      <c r="K666" s="208"/>
      <c r="L666" s="214"/>
      <c r="M666" s="215"/>
      <c r="N666" s="216"/>
      <c r="O666" s="216"/>
      <c r="P666" s="216"/>
      <c r="Q666" s="216"/>
      <c r="R666" s="216"/>
      <c r="S666" s="216"/>
      <c r="T666" s="217"/>
      <c r="AT666" s="218" t="s">
        <v>339</v>
      </c>
      <c r="AU666" s="218" t="s">
        <v>86</v>
      </c>
      <c r="AV666" s="13" t="s">
        <v>86</v>
      </c>
      <c r="AW666" s="13" t="s">
        <v>31</v>
      </c>
      <c r="AX666" s="13" t="s">
        <v>77</v>
      </c>
      <c r="AY666" s="218" t="s">
        <v>321</v>
      </c>
    </row>
    <row r="667" spans="1:65" s="13" customFormat="1" ht="11.25">
      <c r="B667" s="207"/>
      <c r="C667" s="208"/>
      <c r="D667" s="209" t="s">
        <v>339</v>
      </c>
      <c r="E667" s="210" t="s">
        <v>1</v>
      </c>
      <c r="F667" s="211" t="s">
        <v>1005</v>
      </c>
      <c r="G667" s="208"/>
      <c r="H667" s="212">
        <v>40.762164680330301</v>
      </c>
      <c r="I667" s="213"/>
      <c r="J667" s="208"/>
      <c r="K667" s="208"/>
      <c r="L667" s="214"/>
      <c r="M667" s="215"/>
      <c r="N667" s="216"/>
      <c r="O667" s="216"/>
      <c r="P667" s="216"/>
      <c r="Q667" s="216"/>
      <c r="R667" s="216"/>
      <c r="S667" s="216"/>
      <c r="T667" s="217"/>
      <c r="AT667" s="218" t="s">
        <v>339</v>
      </c>
      <c r="AU667" s="218" t="s">
        <v>86</v>
      </c>
      <c r="AV667" s="13" t="s">
        <v>86</v>
      </c>
      <c r="AW667" s="13" t="s">
        <v>31</v>
      </c>
      <c r="AX667" s="13" t="s">
        <v>77</v>
      </c>
      <c r="AY667" s="218" t="s">
        <v>321</v>
      </c>
    </row>
    <row r="668" spans="1:65" s="13" customFormat="1" ht="11.25">
      <c r="B668" s="207"/>
      <c r="C668" s="208"/>
      <c r="D668" s="209" t="s">
        <v>339</v>
      </c>
      <c r="E668" s="210" t="s">
        <v>1</v>
      </c>
      <c r="F668" s="211" t="s">
        <v>1006</v>
      </c>
      <c r="G668" s="208"/>
      <c r="H668" s="212">
        <v>8</v>
      </c>
      <c r="I668" s="213"/>
      <c r="J668" s="208"/>
      <c r="K668" s="208"/>
      <c r="L668" s="214"/>
      <c r="M668" s="215"/>
      <c r="N668" s="216"/>
      <c r="O668" s="216"/>
      <c r="P668" s="216"/>
      <c r="Q668" s="216"/>
      <c r="R668" s="216"/>
      <c r="S668" s="216"/>
      <c r="T668" s="217"/>
      <c r="AT668" s="218" t="s">
        <v>339</v>
      </c>
      <c r="AU668" s="218" t="s">
        <v>86</v>
      </c>
      <c r="AV668" s="13" t="s">
        <v>86</v>
      </c>
      <c r="AW668" s="13" t="s">
        <v>31</v>
      </c>
      <c r="AX668" s="13" t="s">
        <v>77</v>
      </c>
      <c r="AY668" s="218" t="s">
        <v>321</v>
      </c>
    </row>
    <row r="669" spans="1:65" s="14" customFormat="1" ht="11.25">
      <c r="B669" s="219"/>
      <c r="C669" s="220"/>
      <c r="D669" s="209" t="s">
        <v>339</v>
      </c>
      <c r="E669" s="221" t="s">
        <v>1</v>
      </c>
      <c r="F669" s="222" t="s">
        <v>346</v>
      </c>
      <c r="G669" s="220"/>
      <c r="H669" s="223">
        <v>70.6747734391205</v>
      </c>
      <c r="I669" s="224"/>
      <c r="J669" s="220"/>
      <c r="K669" s="220"/>
      <c r="L669" s="225"/>
      <c r="M669" s="226"/>
      <c r="N669" s="227"/>
      <c r="O669" s="227"/>
      <c r="P669" s="227"/>
      <c r="Q669" s="227"/>
      <c r="R669" s="227"/>
      <c r="S669" s="227"/>
      <c r="T669" s="228"/>
      <c r="AT669" s="229" t="s">
        <v>339</v>
      </c>
      <c r="AU669" s="229" t="s">
        <v>86</v>
      </c>
      <c r="AV669" s="14" t="s">
        <v>328</v>
      </c>
      <c r="AW669" s="14" t="s">
        <v>31</v>
      </c>
      <c r="AX669" s="14" t="s">
        <v>84</v>
      </c>
      <c r="AY669" s="229" t="s">
        <v>321</v>
      </c>
    </row>
    <row r="670" spans="1:65" s="2" customFormat="1" ht="24.2" customHeight="1">
      <c r="A670" s="35"/>
      <c r="B670" s="36"/>
      <c r="C670" s="194" t="s">
        <v>1028</v>
      </c>
      <c r="D670" s="194" t="s">
        <v>323</v>
      </c>
      <c r="E670" s="195" t="s">
        <v>1029</v>
      </c>
      <c r="F670" s="196" t="s">
        <v>1030</v>
      </c>
      <c r="G670" s="197" t="s">
        <v>628</v>
      </c>
      <c r="H670" s="198">
        <v>92</v>
      </c>
      <c r="I670" s="199"/>
      <c r="J670" s="200">
        <f>ROUND(I670*H670,2)</f>
        <v>0</v>
      </c>
      <c r="K670" s="196" t="s">
        <v>350</v>
      </c>
      <c r="L670" s="40"/>
      <c r="M670" s="201" t="s">
        <v>1</v>
      </c>
      <c r="N670" s="202" t="s">
        <v>42</v>
      </c>
      <c r="O670" s="72"/>
      <c r="P670" s="203">
        <f>O670*H670</f>
        <v>0</v>
      </c>
      <c r="Q670" s="203">
        <v>0</v>
      </c>
      <c r="R670" s="203">
        <f>Q670*H670</f>
        <v>0</v>
      </c>
      <c r="S670" s="203">
        <v>0</v>
      </c>
      <c r="T670" s="204">
        <f>S670*H670</f>
        <v>0</v>
      </c>
      <c r="U670" s="35"/>
      <c r="V670" s="35"/>
      <c r="W670" s="35"/>
      <c r="X670" s="35"/>
      <c r="Y670" s="35"/>
      <c r="Z670" s="35"/>
      <c r="AA670" s="35"/>
      <c r="AB670" s="35"/>
      <c r="AC670" s="35"/>
      <c r="AD670" s="35"/>
      <c r="AE670" s="35"/>
      <c r="AR670" s="205" t="s">
        <v>328</v>
      </c>
      <c r="AT670" s="205" t="s">
        <v>323</v>
      </c>
      <c r="AU670" s="205" t="s">
        <v>86</v>
      </c>
      <c r="AY670" s="18" t="s">
        <v>321</v>
      </c>
      <c r="BE670" s="206">
        <f>IF(N670="základní",J670,0)</f>
        <v>0</v>
      </c>
      <c r="BF670" s="206">
        <f>IF(N670="snížená",J670,0)</f>
        <v>0</v>
      </c>
      <c r="BG670" s="206">
        <f>IF(N670="zákl. přenesená",J670,0)</f>
        <v>0</v>
      </c>
      <c r="BH670" s="206">
        <f>IF(N670="sníž. přenesená",J670,0)</f>
        <v>0</v>
      </c>
      <c r="BI670" s="206">
        <f>IF(N670="nulová",J670,0)</f>
        <v>0</v>
      </c>
      <c r="BJ670" s="18" t="s">
        <v>84</v>
      </c>
      <c r="BK670" s="206">
        <f>ROUND(I670*H670,2)</f>
        <v>0</v>
      </c>
      <c r="BL670" s="18" t="s">
        <v>328</v>
      </c>
      <c r="BM670" s="205" t="s">
        <v>1031</v>
      </c>
    </row>
    <row r="671" spans="1:65" s="13" customFormat="1" ht="11.25">
      <c r="B671" s="207"/>
      <c r="C671" s="208"/>
      <c r="D671" s="209" t="s">
        <v>339</v>
      </c>
      <c r="E671" s="210" t="s">
        <v>1</v>
      </c>
      <c r="F671" s="211" t="s">
        <v>1032</v>
      </c>
      <c r="G671" s="208"/>
      <c r="H671" s="212">
        <v>32</v>
      </c>
      <c r="I671" s="213"/>
      <c r="J671" s="208"/>
      <c r="K671" s="208"/>
      <c r="L671" s="214"/>
      <c r="M671" s="215"/>
      <c r="N671" s="216"/>
      <c r="O671" s="216"/>
      <c r="P671" s="216"/>
      <c r="Q671" s="216"/>
      <c r="R671" s="216"/>
      <c r="S671" s="216"/>
      <c r="T671" s="217"/>
      <c r="AT671" s="218" t="s">
        <v>339</v>
      </c>
      <c r="AU671" s="218" t="s">
        <v>86</v>
      </c>
      <c r="AV671" s="13" t="s">
        <v>86</v>
      </c>
      <c r="AW671" s="13" t="s">
        <v>31</v>
      </c>
      <c r="AX671" s="13" t="s">
        <v>77</v>
      </c>
      <c r="AY671" s="218" t="s">
        <v>321</v>
      </c>
    </row>
    <row r="672" spans="1:65" s="13" customFormat="1" ht="11.25">
      <c r="B672" s="207"/>
      <c r="C672" s="208"/>
      <c r="D672" s="209" t="s">
        <v>339</v>
      </c>
      <c r="E672" s="210" t="s">
        <v>1</v>
      </c>
      <c r="F672" s="211" t="s">
        <v>1033</v>
      </c>
      <c r="G672" s="208"/>
      <c r="H672" s="212">
        <v>52</v>
      </c>
      <c r="I672" s="213"/>
      <c r="J672" s="208"/>
      <c r="K672" s="208"/>
      <c r="L672" s="214"/>
      <c r="M672" s="215"/>
      <c r="N672" s="216"/>
      <c r="O672" s="216"/>
      <c r="P672" s="216"/>
      <c r="Q672" s="216"/>
      <c r="R672" s="216"/>
      <c r="S672" s="216"/>
      <c r="T672" s="217"/>
      <c r="AT672" s="218" t="s">
        <v>339</v>
      </c>
      <c r="AU672" s="218" t="s">
        <v>86</v>
      </c>
      <c r="AV672" s="13" t="s">
        <v>86</v>
      </c>
      <c r="AW672" s="13" t="s">
        <v>31</v>
      </c>
      <c r="AX672" s="13" t="s">
        <v>77</v>
      </c>
      <c r="AY672" s="218" t="s">
        <v>321</v>
      </c>
    </row>
    <row r="673" spans="1:65" s="13" customFormat="1" ht="11.25">
      <c r="B673" s="207"/>
      <c r="C673" s="208"/>
      <c r="D673" s="209" t="s">
        <v>339</v>
      </c>
      <c r="E673" s="210" t="s">
        <v>1</v>
      </c>
      <c r="F673" s="211" t="s">
        <v>1034</v>
      </c>
      <c r="G673" s="208"/>
      <c r="H673" s="212">
        <v>8</v>
      </c>
      <c r="I673" s="213"/>
      <c r="J673" s="208"/>
      <c r="K673" s="208"/>
      <c r="L673" s="214"/>
      <c r="M673" s="215"/>
      <c r="N673" s="216"/>
      <c r="O673" s="216"/>
      <c r="P673" s="216"/>
      <c r="Q673" s="216"/>
      <c r="R673" s="216"/>
      <c r="S673" s="216"/>
      <c r="T673" s="217"/>
      <c r="AT673" s="218" t="s">
        <v>339</v>
      </c>
      <c r="AU673" s="218" t="s">
        <v>86</v>
      </c>
      <c r="AV673" s="13" t="s">
        <v>86</v>
      </c>
      <c r="AW673" s="13" t="s">
        <v>31</v>
      </c>
      <c r="AX673" s="13" t="s">
        <v>77</v>
      </c>
      <c r="AY673" s="218" t="s">
        <v>321</v>
      </c>
    </row>
    <row r="674" spans="1:65" s="14" customFormat="1" ht="11.25">
      <c r="B674" s="219"/>
      <c r="C674" s="220"/>
      <c r="D674" s="209" t="s">
        <v>339</v>
      </c>
      <c r="E674" s="221" t="s">
        <v>1</v>
      </c>
      <c r="F674" s="222" t="s">
        <v>346</v>
      </c>
      <c r="G674" s="220"/>
      <c r="H674" s="223">
        <v>92</v>
      </c>
      <c r="I674" s="224"/>
      <c r="J674" s="220"/>
      <c r="K674" s="220"/>
      <c r="L674" s="225"/>
      <c r="M674" s="226"/>
      <c r="N674" s="227"/>
      <c r="O674" s="227"/>
      <c r="P674" s="227"/>
      <c r="Q674" s="227"/>
      <c r="R674" s="227"/>
      <c r="S674" s="227"/>
      <c r="T674" s="228"/>
      <c r="AT674" s="229" t="s">
        <v>339</v>
      </c>
      <c r="AU674" s="229" t="s">
        <v>86</v>
      </c>
      <c r="AV674" s="14" t="s">
        <v>328</v>
      </c>
      <c r="AW674" s="14" t="s">
        <v>31</v>
      </c>
      <c r="AX674" s="14" t="s">
        <v>84</v>
      </c>
      <c r="AY674" s="229" t="s">
        <v>321</v>
      </c>
    </row>
    <row r="675" spans="1:65" s="2" customFormat="1" ht="33" customHeight="1">
      <c r="A675" s="35"/>
      <c r="B675" s="36"/>
      <c r="C675" s="194" t="s">
        <v>1035</v>
      </c>
      <c r="D675" s="194" t="s">
        <v>323</v>
      </c>
      <c r="E675" s="195" t="s">
        <v>1036</v>
      </c>
      <c r="F675" s="196" t="s">
        <v>1037</v>
      </c>
      <c r="G675" s="197" t="s">
        <v>628</v>
      </c>
      <c r="H675" s="198">
        <v>92</v>
      </c>
      <c r="I675" s="199"/>
      <c r="J675" s="200">
        <f>ROUND(I675*H675,2)</f>
        <v>0</v>
      </c>
      <c r="K675" s="196" t="s">
        <v>350</v>
      </c>
      <c r="L675" s="40"/>
      <c r="M675" s="201" t="s">
        <v>1</v>
      </c>
      <c r="N675" s="202" t="s">
        <v>42</v>
      </c>
      <c r="O675" s="72"/>
      <c r="P675" s="203">
        <f>O675*H675</f>
        <v>0</v>
      </c>
      <c r="Q675" s="203">
        <v>8.4999999999999995E-4</v>
      </c>
      <c r="R675" s="203">
        <f>Q675*H675</f>
        <v>7.8199999999999992E-2</v>
      </c>
      <c r="S675" s="203">
        <v>0</v>
      </c>
      <c r="T675" s="204">
        <f>S675*H675</f>
        <v>0</v>
      </c>
      <c r="U675" s="35"/>
      <c r="V675" s="35"/>
      <c r="W675" s="35"/>
      <c r="X675" s="35"/>
      <c r="Y675" s="35"/>
      <c r="Z675" s="35"/>
      <c r="AA675" s="35"/>
      <c r="AB675" s="35"/>
      <c r="AC675" s="35"/>
      <c r="AD675" s="35"/>
      <c r="AE675" s="35"/>
      <c r="AR675" s="205" t="s">
        <v>328</v>
      </c>
      <c r="AT675" s="205" t="s">
        <v>323</v>
      </c>
      <c r="AU675" s="205" t="s">
        <v>86</v>
      </c>
      <c r="AY675" s="18" t="s">
        <v>321</v>
      </c>
      <c r="BE675" s="206">
        <f>IF(N675="základní",J675,0)</f>
        <v>0</v>
      </c>
      <c r="BF675" s="206">
        <f>IF(N675="snížená",J675,0)</f>
        <v>0</v>
      </c>
      <c r="BG675" s="206">
        <f>IF(N675="zákl. přenesená",J675,0)</f>
        <v>0</v>
      </c>
      <c r="BH675" s="206">
        <f>IF(N675="sníž. přenesená",J675,0)</f>
        <v>0</v>
      </c>
      <c r="BI675" s="206">
        <f>IF(N675="nulová",J675,0)</f>
        <v>0</v>
      </c>
      <c r="BJ675" s="18" t="s">
        <v>84</v>
      </c>
      <c r="BK675" s="206">
        <f>ROUND(I675*H675,2)</f>
        <v>0</v>
      </c>
      <c r="BL675" s="18" t="s">
        <v>328</v>
      </c>
      <c r="BM675" s="205" t="s">
        <v>1038</v>
      </c>
    </row>
    <row r="676" spans="1:65" s="2" customFormat="1" ht="21.75" customHeight="1">
      <c r="A676" s="35"/>
      <c r="B676" s="36"/>
      <c r="C676" s="194" t="s">
        <v>1039</v>
      </c>
      <c r="D676" s="194" t="s">
        <v>323</v>
      </c>
      <c r="E676" s="195" t="s">
        <v>1040</v>
      </c>
      <c r="F676" s="196" t="s">
        <v>1041</v>
      </c>
      <c r="G676" s="197" t="s">
        <v>337</v>
      </c>
      <c r="H676" s="198">
        <v>25.359000000000002</v>
      </c>
      <c r="I676" s="199"/>
      <c r="J676" s="200">
        <f>ROUND(I676*H676,2)</f>
        <v>0</v>
      </c>
      <c r="K676" s="196" t="s">
        <v>350</v>
      </c>
      <c r="L676" s="40"/>
      <c r="M676" s="201" t="s">
        <v>1</v>
      </c>
      <c r="N676" s="202" t="s">
        <v>42</v>
      </c>
      <c r="O676" s="72"/>
      <c r="P676" s="203">
        <f>O676*H676</f>
        <v>0</v>
      </c>
      <c r="Q676" s="203">
        <v>0.27560000000000001</v>
      </c>
      <c r="R676" s="203">
        <f>Q676*H676</f>
        <v>6.9889404000000006</v>
      </c>
      <c r="S676" s="203">
        <v>0</v>
      </c>
      <c r="T676" s="204">
        <f>S676*H676</f>
        <v>0</v>
      </c>
      <c r="U676" s="35"/>
      <c r="V676" s="35"/>
      <c r="W676" s="35"/>
      <c r="X676" s="35"/>
      <c r="Y676" s="35"/>
      <c r="Z676" s="35"/>
      <c r="AA676" s="35"/>
      <c r="AB676" s="35"/>
      <c r="AC676" s="35"/>
      <c r="AD676" s="35"/>
      <c r="AE676" s="35"/>
      <c r="AR676" s="205" t="s">
        <v>328</v>
      </c>
      <c r="AT676" s="205" t="s">
        <v>323</v>
      </c>
      <c r="AU676" s="205" t="s">
        <v>86</v>
      </c>
      <c r="AY676" s="18" t="s">
        <v>321</v>
      </c>
      <c r="BE676" s="206">
        <f>IF(N676="základní",J676,0)</f>
        <v>0</v>
      </c>
      <c r="BF676" s="206">
        <f>IF(N676="snížená",J676,0)</f>
        <v>0</v>
      </c>
      <c r="BG676" s="206">
        <f>IF(N676="zákl. přenesená",J676,0)</f>
        <v>0</v>
      </c>
      <c r="BH676" s="206">
        <f>IF(N676="sníž. přenesená",J676,0)</f>
        <v>0</v>
      </c>
      <c r="BI676" s="206">
        <f>IF(N676="nulová",J676,0)</f>
        <v>0</v>
      </c>
      <c r="BJ676" s="18" t="s">
        <v>84</v>
      </c>
      <c r="BK676" s="206">
        <f>ROUND(I676*H676,2)</f>
        <v>0</v>
      </c>
      <c r="BL676" s="18" t="s">
        <v>328</v>
      </c>
      <c r="BM676" s="205" t="s">
        <v>1042</v>
      </c>
    </row>
    <row r="677" spans="1:65" s="15" customFormat="1" ht="11.25">
      <c r="B677" s="230"/>
      <c r="C677" s="231"/>
      <c r="D677" s="209" t="s">
        <v>339</v>
      </c>
      <c r="E677" s="232" t="s">
        <v>1</v>
      </c>
      <c r="F677" s="233" t="s">
        <v>457</v>
      </c>
      <c r="G677" s="231"/>
      <c r="H677" s="232" t="s">
        <v>1</v>
      </c>
      <c r="I677" s="234"/>
      <c r="J677" s="231"/>
      <c r="K677" s="231"/>
      <c r="L677" s="235"/>
      <c r="M677" s="236"/>
      <c r="N677" s="237"/>
      <c r="O677" s="237"/>
      <c r="P677" s="237"/>
      <c r="Q677" s="237"/>
      <c r="R677" s="237"/>
      <c r="S677" s="237"/>
      <c r="T677" s="238"/>
      <c r="AT677" s="239" t="s">
        <v>339</v>
      </c>
      <c r="AU677" s="239" t="s">
        <v>86</v>
      </c>
      <c r="AV677" s="15" t="s">
        <v>84</v>
      </c>
      <c r="AW677" s="15" t="s">
        <v>31</v>
      </c>
      <c r="AX677" s="15" t="s">
        <v>77</v>
      </c>
      <c r="AY677" s="239" t="s">
        <v>321</v>
      </c>
    </row>
    <row r="678" spans="1:65" s="13" customFormat="1" ht="11.25">
      <c r="B678" s="207"/>
      <c r="C678" s="208"/>
      <c r="D678" s="209" t="s">
        <v>339</v>
      </c>
      <c r="E678" s="210" t="s">
        <v>1</v>
      </c>
      <c r="F678" s="211" t="s">
        <v>1043</v>
      </c>
      <c r="G678" s="208"/>
      <c r="H678" s="212">
        <v>25.358543200696801</v>
      </c>
      <c r="I678" s="213"/>
      <c r="J678" s="208"/>
      <c r="K678" s="208"/>
      <c r="L678" s="214"/>
      <c r="M678" s="215"/>
      <c r="N678" s="216"/>
      <c r="O678" s="216"/>
      <c r="P678" s="216"/>
      <c r="Q678" s="216"/>
      <c r="R678" s="216"/>
      <c r="S678" s="216"/>
      <c r="T678" s="217"/>
      <c r="AT678" s="218" t="s">
        <v>339</v>
      </c>
      <c r="AU678" s="218" t="s">
        <v>86</v>
      </c>
      <c r="AV678" s="13" t="s">
        <v>86</v>
      </c>
      <c r="AW678" s="13" t="s">
        <v>31</v>
      </c>
      <c r="AX678" s="13" t="s">
        <v>84</v>
      </c>
      <c r="AY678" s="218" t="s">
        <v>321</v>
      </c>
    </row>
    <row r="679" spans="1:65" s="2" customFormat="1" ht="33" customHeight="1">
      <c r="A679" s="35"/>
      <c r="B679" s="36"/>
      <c r="C679" s="194" t="s">
        <v>1044</v>
      </c>
      <c r="D679" s="194" t="s">
        <v>323</v>
      </c>
      <c r="E679" s="195" t="s">
        <v>640</v>
      </c>
      <c r="F679" s="196" t="s">
        <v>641</v>
      </c>
      <c r="G679" s="197" t="s">
        <v>337</v>
      </c>
      <c r="H679" s="198">
        <v>33.069000000000003</v>
      </c>
      <c r="I679" s="199"/>
      <c r="J679" s="200">
        <f>ROUND(I679*H679,2)</f>
        <v>0</v>
      </c>
      <c r="K679" s="196" t="s">
        <v>350</v>
      </c>
      <c r="L679" s="40"/>
      <c r="M679" s="201" t="s">
        <v>1</v>
      </c>
      <c r="N679" s="202" t="s">
        <v>42</v>
      </c>
      <c r="O679" s="72"/>
      <c r="P679" s="203">
        <f>O679*H679</f>
        <v>0</v>
      </c>
      <c r="Q679" s="203">
        <v>3.1E-4</v>
      </c>
      <c r="R679" s="203">
        <f>Q679*H679</f>
        <v>1.0251390000000001E-2</v>
      </c>
      <c r="S679" s="203">
        <v>0</v>
      </c>
      <c r="T679" s="204">
        <f>S679*H679</f>
        <v>0</v>
      </c>
      <c r="U679" s="35"/>
      <c r="V679" s="35"/>
      <c r="W679" s="35"/>
      <c r="X679" s="35"/>
      <c r="Y679" s="35"/>
      <c r="Z679" s="35"/>
      <c r="AA679" s="35"/>
      <c r="AB679" s="35"/>
      <c r="AC679" s="35"/>
      <c r="AD679" s="35"/>
      <c r="AE679" s="35"/>
      <c r="AR679" s="205" t="s">
        <v>328</v>
      </c>
      <c r="AT679" s="205" t="s">
        <v>323</v>
      </c>
      <c r="AU679" s="205" t="s">
        <v>86</v>
      </c>
      <c r="AY679" s="18" t="s">
        <v>321</v>
      </c>
      <c r="BE679" s="206">
        <f>IF(N679="základní",J679,0)</f>
        <v>0</v>
      </c>
      <c r="BF679" s="206">
        <f>IF(N679="snížená",J679,0)</f>
        <v>0</v>
      </c>
      <c r="BG679" s="206">
        <f>IF(N679="zákl. přenesená",J679,0)</f>
        <v>0</v>
      </c>
      <c r="BH679" s="206">
        <f>IF(N679="sníž. přenesená",J679,0)</f>
        <v>0</v>
      </c>
      <c r="BI679" s="206">
        <f>IF(N679="nulová",J679,0)</f>
        <v>0</v>
      </c>
      <c r="BJ679" s="18" t="s">
        <v>84</v>
      </c>
      <c r="BK679" s="206">
        <f>ROUND(I679*H679,2)</f>
        <v>0</v>
      </c>
      <c r="BL679" s="18" t="s">
        <v>328</v>
      </c>
      <c r="BM679" s="205" t="s">
        <v>1045</v>
      </c>
    </row>
    <row r="680" spans="1:65" s="15" customFormat="1" ht="11.25">
      <c r="B680" s="230"/>
      <c r="C680" s="231"/>
      <c r="D680" s="209" t="s">
        <v>339</v>
      </c>
      <c r="E680" s="232" t="s">
        <v>1</v>
      </c>
      <c r="F680" s="233" t="s">
        <v>1046</v>
      </c>
      <c r="G680" s="231"/>
      <c r="H680" s="232" t="s">
        <v>1</v>
      </c>
      <c r="I680" s="234"/>
      <c r="J680" s="231"/>
      <c r="K680" s="231"/>
      <c r="L680" s="235"/>
      <c r="M680" s="236"/>
      <c r="N680" s="237"/>
      <c r="O680" s="237"/>
      <c r="P680" s="237"/>
      <c r="Q680" s="237"/>
      <c r="R680" s="237"/>
      <c r="S680" s="237"/>
      <c r="T680" s="238"/>
      <c r="AT680" s="239" t="s">
        <v>339</v>
      </c>
      <c r="AU680" s="239" t="s">
        <v>86</v>
      </c>
      <c r="AV680" s="15" t="s">
        <v>84</v>
      </c>
      <c r="AW680" s="15" t="s">
        <v>31</v>
      </c>
      <c r="AX680" s="15" t="s">
        <v>77</v>
      </c>
      <c r="AY680" s="239" t="s">
        <v>321</v>
      </c>
    </row>
    <row r="681" spans="1:65" s="15" customFormat="1" ht="11.25">
      <c r="B681" s="230"/>
      <c r="C681" s="231"/>
      <c r="D681" s="209" t="s">
        <v>339</v>
      </c>
      <c r="E681" s="232" t="s">
        <v>1</v>
      </c>
      <c r="F681" s="233" t="s">
        <v>457</v>
      </c>
      <c r="G681" s="231"/>
      <c r="H681" s="232" t="s">
        <v>1</v>
      </c>
      <c r="I681" s="234"/>
      <c r="J681" s="231"/>
      <c r="K681" s="231"/>
      <c r="L681" s="235"/>
      <c r="M681" s="236"/>
      <c r="N681" s="237"/>
      <c r="O681" s="237"/>
      <c r="P681" s="237"/>
      <c r="Q681" s="237"/>
      <c r="R681" s="237"/>
      <c r="S681" s="237"/>
      <c r="T681" s="238"/>
      <c r="AT681" s="239" t="s">
        <v>339</v>
      </c>
      <c r="AU681" s="239" t="s">
        <v>86</v>
      </c>
      <c r="AV681" s="15" t="s">
        <v>84</v>
      </c>
      <c r="AW681" s="15" t="s">
        <v>31</v>
      </c>
      <c r="AX681" s="15" t="s">
        <v>77</v>
      </c>
      <c r="AY681" s="239" t="s">
        <v>321</v>
      </c>
    </row>
    <row r="682" spans="1:65" s="13" customFormat="1" ht="11.25">
      <c r="B682" s="207"/>
      <c r="C682" s="208"/>
      <c r="D682" s="209" t="s">
        <v>339</v>
      </c>
      <c r="E682" s="210" t="s">
        <v>1</v>
      </c>
      <c r="F682" s="211" t="s">
        <v>1043</v>
      </c>
      <c r="G682" s="208"/>
      <c r="H682" s="212">
        <v>25.358543200696801</v>
      </c>
      <c r="I682" s="213"/>
      <c r="J682" s="208"/>
      <c r="K682" s="208"/>
      <c r="L682" s="214"/>
      <c r="M682" s="215"/>
      <c r="N682" s="216"/>
      <c r="O682" s="216"/>
      <c r="P682" s="216"/>
      <c r="Q682" s="216"/>
      <c r="R682" s="216"/>
      <c r="S682" s="216"/>
      <c r="T682" s="217"/>
      <c r="AT682" s="218" t="s">
        <v>339</v>
      </c>
      <c r="AU682" s="218" t="s">
        <v>86</v>
      </c>
      <c r="AV682" s="13" t="s">
        <v>86</v>
      </c>
      <c r="AW682" s="13" t="s">
        <v>31</v>
      </c>
      <c r="AX682" s="13" t="s">
        <v>77</v>
      </c>
      <c r="AY682" s="218" t="s">
        <v>321</v>
      </c>
    </row>
    <row r="683" spans="1:65" s="13" customFormat="1" ht="11.25">
      <c r="B683" s="207"/>
      <c r="C683" s="208"/>
      <c r="D683" s="209" t="s">
        <v>339</v>
      </c>
      <c r="E683" s="210" t="s">
        <v>1</v>
      </c>
      <c r="F683" s="211" t="s">
        <v>1047</v>
      </c>
      <c r="G683" s="208"/>
      <c r="H683" s="212">
        <v>7.7106464691549599</v>
      </c>
      <c r="I683" s="213"/>
      <c r="J683" s="208"/>
      <c r="K683" s="208"/>
      <c r="L683" s="214"/>
      <c r="M683" s="215"/>
      <c r="N683" s="216"/>
      <c r="O683" s="216"/>
      <c r="P683" s="216"/>
      <c r="Q683" s="216"/>
      <c r="R683" s="216"/>
      <c r="S683" s="216"/>
      <c r="T683" s="217"/>
      <c r="AT683" s="218" t="s">
        <v>339</v>
      </c>
      <c r="AU683" s="218" t="s">
        <v>86</v>
      </c>
      <c r="AV683" s="13" t="s">
        <v>86</v>
      </c>
      <c r="AW683" s="13" t="s">
        <v>31</v>
      </c>
      <c r="AX683" s="13" t="s">
        <v>77</v>
      </c>
      <c r="AY683" s="218" t="s">
        <v>321</v>
      </c>
    </row>
    <row r="684" spans="1:65" s="14" customFormat="1" ht="11.25">
      <c r="B684" s="219"/>
      <c r="C684" s="220"/>
      <c r="D684" s="209" t="s">
        <v>339</v>
      </c>
      <c r="E684" s="221" t="s">
        <v>1</v>
      </c>
      <c r="F684" s="222" t="s">
        <v>346</v>
      </c>
      <c r="G684" s="220"/>
      <c r="H684" s="223">
        <v>33.069189669851703</v>
      </c>
      <c r="I684" s="224"/>
      <c r="J684" s="220"/>
      <c r="K684" s="220"/>
      <c r="L684" s="225"/>
      <c r="M684" s="226"/>
      <c r="N684" s="227"/>
      <c r="O684" s="227"/>
      <c r="P684" s="227"/>
      <c r="Q684" s="227"/>
      <c r="R684" s="227"/>
      <c r="S684" s="227"/>
      <c r="T684" s="228"/>
      <c r="AT684" s="229" t="s">
        <v>339</v>
      </c>
      <c r="AU684" s="229" t="s">
        <v>86</v>
      </c>
      <c r="AV684" s="14" t="s">
        <v>328</v>
      </c>
      <c r="AW684" s="14" t="s">
        <v>31</v>
      </c>
      <c r="AX684" s="14" t="s">
        <v>84</v>
      </c>
      <c r="AY684" s="229" t="s">
        <v>321</v>
      </c>
    </row>
    <row r="685" spans="1:65" s="2" customFormat="1" ht="21.75" customHeight="1">
      <c r="A685" s="35"/>
      <c r="B685" s="36"/>
      <c r="C685" s="251" t="s">
        <v>1048</v>
      </c>
      <c r="D685" s="251" t="s">
        <v>583</v>
      </c>
      <c r="E685" s="252" t="s">
        <v>1049</v>
      </c>
      <c r="F685" s="253" t="s">
        <v>1050</v>
      </c>
      <c r="G685" s="254" t="s">
        <v>337</v>
      </c>
      <c r="H685" s="255">
        <v>36.375999999999998</v>
      </c>
      <c r="I685" s="256"/>
      <c r="J685" s="257">
        <f>ROUND(I685*H685,2)</f>
        <v>0</v>
      </c>
      <c r="K685" s="253" t="s">
        <v>327</v>
      </c>
      <c r="L685" s="258"/>
      <c r="M685" s="259" t="s">
        <v>1</v>
      </c>
      <c r="N685" s="260" t="s">
        <v>42</v>
      </c>
      <c r="O685" s="72"/>
      <c r="P685" s="203">
        <f>O685*H685</f>
        <v>0</v>
      </c>
      <c r="Q685" s="203">
        <v>2.9999999999999997E-4</v>
      </c>
      <c r="R685" s="203">
        <f>Q685*H685</f>
        <v>1.0912799999999999E-2</v>
      </c>
      <c r="S685" s="203">
        <v>0</v>
      </c>
      <c r="T685" s="204">
        <f>S685*H685</f>
        <v>0</v>
      </c>
      <c r="U685" s="35"/>
      <c r="V685" s="35"/>
      <c r="W685" s="35"/>
      <c r="X685" s="35"/>
      <c r="Y685" s="35"/>
      <c r="Z685" s="35"/>
      <c r="AA685" s="35"/>
      <c r="AB685" s="35"/>
      <c r="AC685" s="35"/>
      <c r="AD685" s="35"/>
      <c r="AE685" s="35"/>
      <c r="AR685" s="205" t="s">
        <v>595</v>
      </c>
      <c r="AT685" s="205" t="s">
        <v>583</v>
      </c>
      <c r="AU685" s="205" t="s">
        <v>86</v>
      </c>
      <c r="AY685" s="18" t="s">
        <v>321</v>
      </c>
      <c r="BE685" s="206">
        <f>IF(N685="základní",J685,0)</f>
        <v>0</v>
      </c>
      <c r="BF685" s="206">
        <f>IF(N685="snížená",J685,0)</f>
        <v>0</v>
      </c>
      <c r="BG685" s="206">
        <f>IF(N685="zákl. přenesená",J685,0)</f>
        <v>0</v>
      </c>
      <c r="BH685" s="206">
        <f>IF(N685="sníž. přenesená",J685,0)</f>
        <v>0</v>
      </c>
      <c r="BI685" s="206">
        <f>IF(N685="nulová",J685,0)</f>
        <v>0</v>
      </c>
      <c r="BJ685" s="18" t="s">
        <v>84</v>
      </c>
      <c r="BK685" s="206">
        <f>ROUND(I685*H685,2)</f>
        <v>0</v>
      </c>
      <c r="BL685" s="18" t="s">
        <v>453</v>
      </c>
      <c r="BM685" s="205" t="s">
        <v>1051</v>
      </c>
    </row>
    <row r="686" spans="1:65" s="13" customFormat="1" ht="11.25">
      <c r="B686" s="207"/>
      <c r="C686" s="208"/>
      <c r="D686" s="209" t="s">
        <v>339</v>
      </c>
      <c r="E686" s="208"/>
      <c r="F686" s="211" t="s">
        <v>1052</v>
      </c>
      <c r="G686" s="208"/>
      <c r="H686" s="212">
        <v>36.375999999999998</v>
      </c>
      <c r="I686" s="213"/>
      <c r="J686" s="208"/>
      <c r="K686" s="208"/>
      <c r="L686" s="214"/>
      <c r="M686" s="215"/>
      <c r="N686" s="216"/>
      <c r="O686" s="216"/>
      <c r="P686" s="216"/>
      <c r="Q686" s="216"/>
      <c r="R686" s="216"/>
      <c r="S686" s="216"/>
      <c r="T686" s="217"/>
      <c r="AT686" s="218" t="s">
        <v>339</v>
      </c>
      <c r="AU686" s="218" t="s">
        <v>86</v>
      </c>
      <c r="AV686" s="13" t="s">
        <v>86</v>
      </c>
      <c r="AW686" s="13" t="s">
        <v>4</v>
      </c>
      <c r="AX686" s="13" t="s">
        <v>84</v>
      </c>
      <c r="AY686" s="218" t="s">
        <v>321</v>
      </c>
    </row>
    <row r="687" spans="1:65" s="12" customFormat="1" ht="22.9" customHeight="1">
      <c r="B687" s="178"/>
      <c r="C687" s="179"/>
      <c r="D687" s="180" t="s">
        <v>76</v>
      </c>
      <c r="E687" s="192" t="s">
        <v>407</v>
      </c>
      <c r="F687" s="192" t="s">
        <v>1053</v>
      </c>
      <c r="G687" s="179"/>
      <c r="H687" s="179"/>
      <c r="I687" s="182"/>
      <c r="J687" s="193">
        <f>BK687</f>
        <v>0</v>
      </c>
      <c r="K687" s="179"/>
      <c r="L687" s="184"/>
      <c r="M687" s="185"/>
      <c r="N687" s="186"/>
      <c r="O687" s="186"/>
      <c r="P687" s="187">
        <f>SUM(P688:P740)</f>
        <v>0</v>
      </c>
      <c r="Q687" s="186"/>
      <c r="R687" s="187">
        <f>SUM(R688:R740)</f>
        <v>1272.0603317399998</v>
      </c>
      <c r="S687" s="186"/>
      <c r="T687" s="188">
        <f>SUM(T688:T740)</f>
        <v>0</v>
      </c>
      <c r="AR687" s="189" t="s">
        <v>84</v>
      </c>
      <c r="AT687" s="190" t="s">
        <v>76</v>
      </c>
      <c r="AU687" s="190" t="s">
        <v>84</v>
      </c>
      <c r="AY687" s="189" t="s">
        <v>321</v>
      </c>
      <c r="BK687" s="191">
        <f>SUM(BK688:BK740)</f>
        <v>0</v>
      </c>
    </row>
    <row r="688" spans="1:65" s="2" customFormat="1" ht="37.9" customHeight="1">
      <c r="A688" s="35"/>
      <c r="B688" s="36"/>
      <c r="C688" s="194" t="s">
        <v>1054</v>
      </c>
      <c r="D688" s="194" t="s">
        <v>323</v>
      </c>
      <c r="E688" s="195" t="s">
        <v>1055</v>
      </c>
      <c r="F688" s="196" t="s">
        <v>1056</v>
      </c>
      <c r="G688" s="197" t="s">
        <v>337</v>
      </c>
      <c r="H688" s="198">
        <v>139.89099999999999</v>
      </c>
      <c r="I688" s="199"/>
      <c r="J688" s="200">
        <f>ROUND(I688*H688,2)</f>
        <v>0</v>
      </c>
      <c r="K688" s="196" t="s">
        <v>350</v>
      </c>
      <c r="L688" s="40"/>
      <c r="M688" s="201" t="s">
        <v>1</v>
      </c>
      <c r="N688" s="202" t="s">
        <v>42</v>
      </c>
      <c r="O688" s="72"/>
      <c r="P688" s="203">
        <f>O688*H688</f>
        <v>0</v>
      </c>
      <c r="Q688" s="203">
        <v>0</v>
      </c>
      <c r="R688" s="203">
        <f>Q688*H688</f>
        <v>0</v>
      </c>
      <c r="S688" s="203">
        <v>0</v>
      </c>
      <c r="T688" s="204">
        <f>S688*H688</f>
        <v>0</v>
      </c>
      <c r="U688" s="35"/>
      <c r="V688" s="35"/>
      <c r="W688" s="35"/>
      <c r="X688" s="35"/>
      <c r="Y688" s="35"/>
      <c r="Z688" s="35"/>
      <c r="AA688" s="35"/>
      <c r="AB688" s="35"/>
      <c r="AC688" s="35"/>
      <c r="AD688" s="35"/>
      <c r="AE688" s="35"/>
      <c r="AR688" s="205" t="s">
        <v>328</v>
      </c>
      <c r="AT688" s="205" t="s">
        <v>323</v>
      </c>
      <c r="AU688" s="205" t="s">
        <v>86</v>
      </c>
      <c r="AY688" s="18" t="s">
        <v>321</v>
      </c>
      <c r="BE688" s="206">
        <f>IF(N688="základní",J688,0)</f>
        <v>0</v>
      </c>
      <c r="BF688" s="206">
        <f>IF(N688="snížená",J688,0)</f>
        <v>0</v>
      </c>
      <c r="BG688" s="206">
        <f>IF(N688="zákl. přenesená",J688,0)</f>
        <v>0</v>
      </c>
      <c r="BH688" s="206">
        <f>IF(N688="sníž. přenesená",J688,0)</f>
        <v>0</v>
      </c>
      <c r="BI688" s="206">
        <f>IF(N688="nulová",J688,0)</f>
        <v>0</v>
      </c>
      <c r="BJ688" s="18" t="s">
        <v>84</v>
      </c>
      <c r="BK688" s="206">
        <f>ROUND(I688*H688,2)</f>
        <v>0</v>
      </c>
      <c r="BL688" s="18" t="s">
        <v>328</v>
      </c>
      <c r="BM688" s="205" t="s">
        <v>1057</v>
      </c>
    </row>
    <row r="689" spans="1:65" s="15" customFormat="1" ht="11.25">
      <c r="B689" s="230"/>
      <c r="C689" s="231"/>
      <c r="D689" s="209" t="s">
        <v>339</v>
      </c>
      <c r="E689" s="232" t="s">
        <v>1</v>
      </c>
      <c r="F689" s="233" t="s">
        <v>1058</v>
      </c>
      <c r="G689" s="231"/>
      <c r="H689" s="232" t="s">
        <v>1</v>
      </c>
      <c r="I689" s="234"/>
      <c r="J689" s="231"/>
      <c r="K689" s="231"/>
      <c r="L689" s="235"/>
      <c r="M689" s="236"/>
      <c r="N689" s="237"/>
      <c r="O689" s="237"/>
      <c r="P689" s="237"/>
      <c r="Q689" s="237"/>
      <c r="R689" s="237"/>
      <c r="S689" s="237"/>
      <c r="T689" s="238"/>
      <c r="AT689" s="239" t="s">
        <v>339</v>
      </c>
      <c r="AU689" s="239" t="s">
        <v>86</v>
      </c>
      <c r="AV689" s="15" t="s">
        <v>84</v>
      </c>
      <c r="AW689" s="15" t="s">
        <v>31</v>
      </c>
      <c r="AX689" s="15" t="s">
        <v>77</v>
      </c>
      <c r="AY689" s="239" t="s">
        <v>321</v>
      </c>
    </row>
    <row r="690" spans="1:65" s="13" customFormat="1" ht="11.25">
      <c r="B690" s="207"/>
      <c r="C690" s="208"/>
      <c r="D690" s="209" t="s">
        <v>339</v>
      </c>
      <c r="E690" s="210" t="s">
        <v>1</v>
      </c>
      <c r="F690" s="211" t="s">
        <v>1059</v>
      </c>
      <c r="G690" s="208"/>
      <c r="H690" s="212">
        <v>139.891193873546</v>
      </c>
      <c r="I690" s="213"/>
      <c r="J690" s="208"/>
      <c r="K690" s="208"/>
      <c r="L690" s="214"/>
      <c r="M690" s="215"/>
      <c r="N690" s="216"/>
      <c r="O690" s="216"/>
      <c r="P690" s="216"/>
      <c r="Q690" s="216"/>
      <c r="R690" s="216"/>
      <c r="S690" s="216"/>
      <c r="T690" s="217"/>
      <c r="AT690" s="218" t="s">
        <v>339</v>
      </c>
      <c r="AU690" s="218" t="s">
        <v>86</v>
      </c>
      <c r="AV690" s="13" t="s">
        <v>86</v>
      </c>
      <c r="AW690" s="13" t="s">
        <v>31</v>
      </c>
      <c r="AX690" s="13" t="s">
        <v>77</v>
      </c>
      <c r="AY690" s="218" t="s">
        <v>321</v>
      </c>
    </row>
    <row r="691" spans="1:65" s="14" customFormat="1" ht="11.25">
      <c r="B691" s="219"/>
      <c r="C691" s="220"/>
      <c r="D691" s="209" t="s">
        <v>339</v>
      </c>
      <c r="E691" s="221" t="s">
        <v>204</v>
      </c>
      <c r="F691" s="222" t="s">
        <v>346</v>
      </c>
      <c r="G691" s="220"/>
      <c r="H691" s="223">
        <v>139.891193873546</v>
      </c>
      <c r="I691" s="224"/>
      <c r="J691" s="220"/>
      <c r="K691" s="220"/>
      <c r="L691" s="225"/>
      <c r="M691" s="226"/>
      <c r="N691" s="227"/>
      <c r="O691" s="227"/>
      <c r="P691" s="227"/>
      <c r="Q691" s="227"/>
      <c r="R691" s="227"/>
      <c r="S691" s="227"/>
      <c r="T691" s="228"/>
      <c r="AT691" s="229" t="s">
        <v>339</v>
      </c>
      <c r="AU691" s="229" t="s">
        <v>86</v>
      </c>
      <c r="AV691" s="14" t="s">
        <v>328</v>
      </c>
      <c r="AW691" s="14" t="s">
        <v>31</v>
      </c>
      <c r="AX691" s="14" t="s">
        <v>84</v>
      </c>
      <c r="AY691" s="229" t="s">
        <v>321</v>
      </c>
    </row>
    <row r="692" spans="1:65" s="2" customFormat="1" ht="33" customHeight="1">
      <c r="A692" s="35"/>
      <c r="B692" s="36"/>
      <c r="C692" s="194" t="s">
        <v>1060</v>
      </c>
      <c r="D692" s="194" t="s">
        <v>323</v>
      </c>
      <c r="E692" s="195" t="s">
        <v>1061</v>
      </c>
      <c r="F692" s="196" t="s">
        <v>1062</v>
      </c>
      <c r="G692" s="197" t="s">
        <v>337</v>
      </c>
      <c r="H692" s="198">
        <v>5595.6480000000001</v>
      </c>
      <c r="I692" s="199"/>
      <c r="J692" s="200">
        <f>ROUND(I692*H692,2)</f>
        <v>0</v>
      </c>
      <c r="K692" s="196" t="s">
        <v>350</v>
      </c>
      <c r="L692" s="40"/>
      <c r="M692" s="201" t="s">
        <v>1</v>
      </c>
      <c r="N692" s="202" t="s">
        <v>42</v>
      </c>
      <c r="O692" s="72"/>
      <c r="P692" s="203">
        <f>O692*H692</f>
        <v>0</v>
      </c>
      <c r="Q692" s="203">
        <v>0</v>
      </c>
      <c r="R692" s="203">
        <f>Q692*H692</f>
        <v>0</v>
      </c>
      <c r="S692" s="203">
        <v>0</v>
      </c>
      <c r="T692" s="204">
        <f>S692*H692</f>
        <v>0</v>
      </c>
      <c r="U692" s="35"/>
      <c r="V692" s="35"/>
      <c r="W692" s="35"/>
      <c r="X692" s="35"/>
      <c r="Y692" s="35"/>
      <c r="Z692" s="35"/>
      <c r="AA692" s="35"/>
      <c r="AB692" s="35"/>
      <c r="AC692" s="35"/>
      <c r="AD692" s="35"/>
      <c r="AE692" s="35"/>
      <c r="AR692" s="205" t="s">
        <v>328</v>
      </c>
      <c r="AT692" s="205" t="s">
        <v>323</v>
      </c>
      <c r="AU692" s="205" t="s">
        <v>86</v>
      </c>
      <c r="AY692" s="18" t="s">
        <v>321</v>
      </c>
      <c r="BE692" s="206">
        <f>IF(N692="základní",J692,0)</f>
        <v>0</v>
      </c>
      <c r="BF692" s="206">
        <f>IF(N692="snížená",J692,0)</f>
        <v>0</v>
      </c>
      <c r="BG692" s="206">
        <f>IF(N692="zákl. přenesená",J692,0)</f>
        <v>0</v>
      </c>
      <c r="BH692" s="206">
        <f>IF(N692="sníž. přenesená",J692,0)</f>
        <v>0</v>
      </c>
      <c r="BI692" s="206">
        <f>IF(N692="nulová",J692,0)</f>
        <v>0</v>
      </c>
      <c r="BJ692" s="18" t="s">
        <v>84</v>
      </c>
      <c r="BK692" s="206">
        <f>ROUND(I692*H692,2)</f>
        <v>0</v>
      </c>
      <c r="BL692" s="18" t="s">
        <v>328</v>
      </c>
      <c r="BM692" s="205" t="s">
        <v>1063</v>
      </c>
    </row>
    <row r="693" spans="1:65" s="13" customFormat="1" ht="11.25">
      <c r="B693" s="207"/>
      <c r="C693" s="208"/>
      <c r="D693" s="209" t="s">
        <v>339</v>
      </c>
      <c r="E693" s="210" t="s">
        <v>1</v>
      </c>
      <c r="F693" s="211" t="s">
        <v>1064</v>
      </c>
      <c r="G693" s="208"/>
      <c r="H693" s="212">
        <v>5595.6477549418396</v>
      </c>
      <c r="I693" s="213"/>
      <c r="J693" s="208"/>
      <c r="K693" s="208"/>
      <c r="L693" s="214"/>
      <c r="M693" s="215"/>
      <c r="N693" s="216"/>
      <c r="O693" s="216"/>
      <c r="P693" s="216"/>
      <c r="Q693" s="216"/>
      <c r="R693" s="216"/>
      <c r="S693" s="216"/>
      <c r="T693" s="217"/>
      <c r="AT693" s="218" t="s">
        <v>339</v>
      </c>
      <c r="AU693" s="218" t="s">
        <v>86</v>
      </c>
      <c r="AV693" s="13" t="s">
        <v>86</v>
      </c>
      <c r="AW693" s="13" t="s">
        <v>31</v>
      </c>
      <c r="AX693" s="13" t="s">
        <v>84</v>
      </c>
      <c r="AY693" s="218" t="s">
        <v>321</v>
      </c>
    </row>
    <row r="694" spans="1:65" s="2" customFormat="1" ht="37.9" customHeight="1">
      <c r="A694" s="35"/>
      <c r="B694" s="36"/>
      <c r="C694" s="194" t="s">
        <v>1065</v>
      </c>
      <c r="D694" s="194" t="s">
        <v>323</v>
      </c>
      <c r="E694" s="195" t="s">
        <v>1066</v>
      </c>
      <c r="F694" s="196" t="s">
        <v>1067</v>
      </c>
      <c r="G694" s="197" t="s">
        <v>337</v>
      </c>
      <c r="H694" s="198">
        <v>139.89099999999999</v>
      </c>
      <c r="I694" s="199"/>
      <c r="J694" s="200">
        <f>ROUND(I694*H694,2)</f>
        <v>0</v>
      </c>
      <c r="K694" s="196" t="s">
        <v>350</v>
      </c>
      <c r="L694" s="40"/>
      <c r="M694" s="201" t="s">
        <v>1</v>
      </c>
      <c r="N694" s="202" t="s">
        <v>42</v>
      </c>
      <c r="O694" s="72"/>
      <c r="P694" s="203">
        <f>O694*H694</f>
        <v>0</v>
      </c>
      <c r="Q694" s="203">
        <v>0</v>
      </c>
      <c r="R694" s="203">
        <f>Q694*H694</f>
        <v>0</v>
      </c>
      <c r="S694" s="203">
        <v>0</v>
      </c>
      <c r="T694" s="204">
        <f>S694*H694</f>
        <v>0</v>
      </c>
      <c r="U694" s="35"/>
      <c r="V694" s="35"/>
      <c r="W694" s="35"/>
      <c r="X694" s="35"/>
      <c r="Y694" s="35"/>
      <c r="Z694" s="35"/>
      <c r="AA694" s="35"/>
      <c r="AB694" s="35"/>
      <c r="AC694" s="35"/>
      <c r="AD694" s="35"/>
      <c r="AE694" s="35"/>
      <c r="AR694" s="205" t="s">
        <v>328</v>
      </c>
      <c r="AT694" s="205" t="s">
        <v>323</v>
      </c>
      <c r="AU694" s="205" t="s">
        <v>86</v>
      </c>
      <c r="AY694" s="18" t="s">
        <v>321</v>
      </c>
      <c r="BE694" s="206">
        <f>IF(N694="základní",J694,0)</f>
        <v>0</v>
      </c>
      <c r="BF694" s="206">
        <f>IF(N694="snížená",J694,0)</f>
        <v>0</v>
      </c>
      <c r="BG694" s="206">
        <f>IF(N694="zákl. přenesená",J694,0)</f>
        <v>0</v>
      </c>
      <c r="BH694" s="206">
        <f>IF(N694="sníž. přenesená",J694,0)</f>
        <v>0</v>
      </c>
      <c r="BI694" s="206">
        <f>IF(N694="nulová",J694,0)</f>
        <v>0</v>
      </c>
      <c r="BJ694" s="18" t="s">
        <v>84</v>
      </c>
      <c r="BK694" s="206">
        <f>ROUND(I694*H694,2)</f>
        <v>0</v>
      </c>
      <c r="BL694" s="18" t="s">
        <v>328</v>
      </c>
      <c r="BM694" s="205" t="s">
        <v>1068</v>
      </c>
    </row>
    <row r="695" spans="1:65" s="13" customFormat="1" ht="11.25">
      <c r="B695" s="207"/>
      <c r="C695" s="208"/>
      <c r="D695" s="209" t="s">
        <v>339</v>
      </c>
      <c r="E695" s="210" t="s">
        <v>1</v>
      </c>
      <c r="F695" s="211" t="s">
        <v>204</v>
      </c>
      <c r="G695" s="208"/>
      <c r="H695" s="212">
        <v>139.891193873546</v>
      </c>
      <c r="I695" s="213"/>
      <c r="J695" s="208"/>
      <c r="K695" s="208"/>
      <c r="L695" s="214"/>
      <c r="M695" s="215"/>
      <c r="N695" s="216"/>
      <c r="O695" s="216"/>
      <c r="P695" s="216"/>
      <c r="Q695" s="216"/>
      <c r="R695" s="216"/>
      <c r="S695" s="216"/>
      <c r="T695" s="217"/>
      <c r="AT695" s="218" t="s">
        <v>339</v>
      </c>
      <c r="AU695" s="218" t="s">
        <v>86</v>
      </c>
      <c r="AV695" s="13" t="s">
        <v>86</v>
      </c>
      <c r="AW695" s="13" t="s">
        <v>31</v>
      </c>
      <c r="AX695" s="13" t="s">
        <v>84</v>
      </c>
      <c r="AY695" s="218" t="s">
        <v>321</v>
      </c>
    </row>
    <row r="696" spans="1:65" s="2" customFormat="1" ht="24.2" customHeight="1">
      <c r="A696" s="35"/>
      <c r="B696" s="36"/>
      <c r="C696" s="194" t="s">
        <v>1069</v>
      </c>
      <c r="D696" s="194" t="s">
        <v>323</v>
      </c>
      <c r="E696" s="195" t="s">
        <v>1070</v>
      </c>
      <c r="F696" s="196" t="s">
        <v>1071</v>
      </c>
      <c r="G696" s="197" t="s">
        <v>1072</v>
      </c>
      <c r="H696" s="198">
        <v>21.97</v>
      </c>
      <c r="I696" s="199"/>
      <c r="J696" s="200">
        <f>ROUND(I696*H696,2)</f>
        <v>0</v>
      </c>
      <c r="K696" s="196" t="s">
        <v>350</v>
      </c>
      <c r="L696" s="40"/>
      <c r="M696" s="201" t="s">
        <v>1</v>
      </c>
      <c r="N696" s="202" t="s">
        <v>42</v>
      </c>
      <c r="O696" s="72"/>
      <c r="P696" s="203">
        <f>O696*H696</f>
        <v>0</v>
      </c>
      <c r="Q696" s="203">
        <v>0</v>
      </c>
      <c r="R696" s="203">
        <f>Q696*H696</f>
        <v>0</v>
      </c>
      <c r="S696" s="203">
        <v>0</v>
      </c>
      <c r="T696" s="204">
        <f>S696*H696</f>
        <v>0</v>
      </c>
      <c r="U696" s="35"/>
      <c r="V696" s="35"/>
      <c r="W696" s="35"/>
      <c r="X696" s="35"/>
      <c r="Y696" s="35"/>
      <c r="Z696" s="35"/>
      <c r="AA696" s="35"/>
      <c r="AB696" s="35"/>
      <c r="AC696" s="35"/>
      <c r="AD696" s="35"/>
      <c r="AE696" s="35"/>
      <c r="AR696" s="205" t="s">
        <v>328</v>
      </c>
      <c r="AT696" s="205" t="s">
        <v>323</v>
      </c>
      <c r="AU696" s="205" t="s">
        <v>86</v>
      </c>
      <c r="AY696" s="18" t="s">
        <v>321</v>
      </c>
      <c r="BE696" s="206">
        <f>IF(N696="základní",J696,0)</f>
        <v>0</v>
      </c>
      <c r="BF696" s="206">
        <f>IF(N696="snížená",J696,0)</f>
        <v>0</v>
      </c>
      <c r="BG696" s="206">
        <f>IF(N696="zákl. přenesená",J696,0)</f>
        <v>0</v>
      </c>
      <c r="BH696" s="206">
        <f>IF(N696="sníž. přenesená",J696,0)</f>
        <v>0</v>
      </c>
      <c r="BI696" s="206">
        <f>IF(N696="nulová",J696,0)</f>
        <v>0</v>
      </c>
      <c r="BJ696" s="18" t="s">
        <v>84</v>
      </c>
      <c r="BK696" s="206">
        <f>ROUND(I696*H696,2)</f>
        <v>0</v>
      </c>
      <c r="BL696" s="18" t="s">
        <v>328</v>
      </c>
      <c r="BM696" s="205" t="s">
        <v>1073</v>
      </c>
    </row>
    <row r="697" spans="1:65" s="13" customFormat="1" ht="11.25">
      <c r="B697" s="207"/>
      <c r="C697" s="208"/>
      <c r="D697" s="209" t="s">
        <v>339</v>
      </c>
      <c r="E697" s="210" t="s">
        <v>1</v>
      </c>
      <c r="F697" s="211" t="s">
        <v>1074</v>
      </c>
      <c r="G697" s="208"/>
      <c r="H697" s="212">
        <v>21.97</v>
      </c>
      <c r="I697" s="213"/>
      <c r="J697" s="208"/>
      <c r="K697" s="208"/>
      <c r="L697" s="214"/>
      <c r="M697" s="215"/>
      <c r="N697" s="216"/>
      <c r="O697" s="216"/>
      <c r="P697" s="216"/>
      <c r="Q697" s="216"/>
      <c r="R697" s="216"/>
      <c r="S697" s="216"/>
      <c r="T697" s="217"/>
      <c r="AT697" s="218" t="s">
        <v>339</v>
      </c>
      <c r="AU697" s="218" t="s">
        <v>86</v>
      </c>
      <c r="AV697" s="13" t="s">
        <v>86</v>
      </c>
      <c r="AW697" s="13" t="s">
        <v>31</v>
      </c>
      <c r="AX697" s="13" t="s">
        <v>77</v>
      </c>
      <c r="AY697" s="218" t="s">
        <v>321</v>
      </c>
    </row>
    <row r="698" spans="1:65" s="14" customFormat="1" ht="11.25">
      <c r="B698" s="219"/>
      <c r="C698" s="220"/>
      <c r="D698" s="209" t="s">
        <v>339</v>
      </c>
      <c r="E698" s="221" t="s">
        <v>207</v>
      </c>
      <c r="F698" s="222" t="s">
        <v>346</v>
      </c>
      <c r="G698" s="220"/>
      <c r="H698" s="223">
        <v>21.97</v>
      </c>
      <c r="I698" s="224"/>
      <c r="J698" s="220"/>
      <c r="K698" s="220"/>
      <c r="L698" s="225"/>
      <c r="M698" s="226"/>
      <c r="N698" s="227"/>
      <c r="O698" s="227"/>
      <c r="P698" s="227"/>
      <c r="Q698" s="227"/>
      <c r="R698" s="227"/>
      <c r="S698" s="227"/>
      <c r="T698" s="228"/>
      <c r="AT698" s="229" t="s">
        <v>339</v>
      </c>
      <c r="AU698" s="229" t="s">
        <v>86</v>
      </c>
      <c r="AV698" s="14" t="s">
        <v>328</v>
      </c>
      <c r="AW698" s="14" t="s">
        <v>31</v>
      </c>
      <c r="AX698" s="14" t="s">
        <v>84</v>
      </c>
      <c r="AY698" s="229" t="s">
        <v>321</v>
      </c>
    </row>
    <row r="699" spans="1:65" s="2" customFormat="1" ht="24.2" customHeight="1">
      <c r="A699" s="35"/>
      <c r="B699" s="36"/>
      <c r="C699" s="194" t="s">
        <v>1075</v>
      </c>
      <c r="D699" s="194" t="s">
        <v>323</v>
      </c>
      <c r="E699" s="195" t="s">
        <v>1076</v>
      </c>
      <c r="F699" s="196" t="s">
        <v>1077</v>
      </c>
      <c r="G699" s="197" t="s">
        <v>1072</v>
      </c>
      <c r="H699" s="198">
        <v>439.4</v>
      </c>
      <c r="I699" s="199"/>
      <c r="J699" s="200">
        <f>ROUND(I699*H699,2)</f>
        <v>0</v>
      </c>
      <c r="K699" s="196" t="s">
        <v>350</v>
      </c>
      <c r="L699" s="40"/>
      <c r="M699" s="201" t="s">
        <v>1</v>
      </c>
      <c r="N699" s="202" t="s">
        <v>42</v>
      </c>
      <c r="O699" s="72"/>
      <c r="P699" s="203">
        <f>O699*H699</f>
        <v>0</v>
      </c>
      <c r="Q699" s="203">
        <v>0</v>
      </c>
      <c r="R699" s="203">
        <f>Q699*H699</f>
        <v>0</v>
      </c>
      <c r="S699" s="203">
        <v>0</v>
      </c>
      <c r="T699" s="204">
        <f>S699*H699</f>
        <v>0</v>
      </c>
      <c r="U699" s="35"/>
      <c r="V699" s="35"/>
      <c r="W699" s="35"/>
      <c r="X699" s="35"/>
      <c r="Y699" s="35"/>
      <c r="Z699" s="35"/>
      <c r="AA699" s="35"/>
      <c r="AB699" s="35"/>
      <c r="AC699" s="35"/>
      <c r="AD699" s="35"/>
      <c r="AE699" s="35"/>
      <c r="AR699" s="205" t="s">
        <v>328</v>
      </c>
      <c r="AT699" s="205" t="s">
        <v>323</v>
      </c>
      <c r="AU699" s="205" t="s">
        <v>86</v>
      </c>
      <c r="AY699" s="18" t="s">
        <v>321</v>
      </c>
      <c r="BE699" s="206">
        <f>IF(N699="základní",J699,0)</f>
        <v>0</v>
      </c>
      <c r="BF699" s="206">
        <f>IF(N699="snížená",J699,0)</f>
        <v>0</v>
      </c>
      <c r="BG699" s="206">
        <f>IF(N699="zákl. přenesená",J699,0)</f>
        <v>0</v>
      </c>
      <c r="BH699" s="206">
        <f>IF(N699="sníž. přenesená",J699,0)</f>
        <v>0</v>
      </c>
      <c r="BI699" s="206">
        <f>IF(N699="nulová",J699,0)</f>
        <v>0</v>
      </c>
      <c r="BJ699" s="18" t="s">
        <v>84</v>
      </c>
      <c r="BK699" s="206">
        <f>ROUND(I699*H699,2)</f>
        <v>0</v>
      </c>
      <c r="BL699" s="18" t="s">
        <v>328</v>
      </c>
      <c r="BM699" s="205" t="s">
        <v>1078</v>
      </c>
    </row>
    <row r="700" spans="1:65" s="13" customFormat="1" ht="11.25">
      <c r="B700" s="207"/>
      <c r="C700" s="208"/>
      <c r="D700" s="209" t="s">
        <v>339</v>
      </c>
      <c r="E700" s="210" t="s">
        <v>1</v>
      </c>
      <c r="F700" s="211" t="s">
        <v>1079</v>
      </c>
      <c r="G700" s="208"/>
      <c r="H700" s="212">
        <v>439.4</v>
      </c>
      <c r="I700" s="213"/>
      <c r="J700" s="208"/>
      <c r="K700" s="208"/>
      <c r="L700" s="214"/>
      <c r="M700" s="215"/>
      <c r="N700" s="216"/>
      <c r="O700" s="216"/>
      <c r="P700" s="216"/>
      <c r="Q700" s="216"/>
      <c r="R700" s="216"/>
      <c r="S700" s="216"/>
      <c r="T700" s="217"/>
      <c r="AT700" s="218" t="s">
        <v>339</v>
      </c>
      <c r="AU700" s="218" t="s">
        <v>86</v>
      </c>
      <c r="AV700" s="13" t="s">
        <v>86</v>
      </c>
      <c r="AW700" s="13" t="s">
        <v>31</v>
      </c>
      <c r="AX700" s="13" t="s">
        <v>84</v>
      </c>
      <c r="AY700" s="218" t="s">
        <v>321</v>
      </c>
    </row>
    <row r="701" spans="1:65" s="2" customFormat="1" ht="24.2" customHeight="1">
      <c r="A701" s="35"/>
      <c r="B701" s="36"/>
      <c r="C701" s="194" t="s">
        <v>1080</v>
      </c>
      <c r="D701" s="194" t="s">
        <v>323</v>
      </c>
      <c r="E701" s="195" t="s">
        <v>1081</v>
      </c>
      <c r="F701" s="196" t="s">
        <v>1082</v>
      </c>
      <c r="G701" s="197" t="s">
        <v>1072</v>
      </c>
      <c r="H701" s="198">
        <v>21.97</v>
      </c>
      <c r="I701" s="199"/>
      <c r="J701" s="200">
        <f>ROUND(I701*H701,2)</f>
        <v>0</v>
      </c>
      <c r="K701" s="196" t="s">
        <v>350</v>
      </c>
      <c r="L701" s="40"/>
      <c r="M701" s="201" t="s">
        <v>1</v>
      </c>
      <c r="N701" s="202" t="s">
        <v>42</v>
      </c>
      <c r="O701" s="72"/>
      <c r="P701" s="203">
        <f>O701*H701</f>
        <v>0</v>
      </c>
      <c r="Q701" s="203">
        <v>0</v>
      </c>
      <c r="R701" s="203">
        <f>Q701*H701</f>
        <v>0</v>
      </c>
      <c r="S701" s="203">
        <v>0</v>
      </c>
      <c r="T701" s="204">
        <f>S701*H701</f>
        <v>0</v>
      </c>
      <c r="U701" s="35"/>
      <c r="V701" s="35"/>
      <c r="W701" s="35"/>
      <c r="X701" s="35"/>
      <c r="Y701" s="35"/>
      <c r="Z701" s="35"/>
      <c r="AA701" s="35"/>
      <c r="AB701" s="35"/>
      <c r="AC701" s="35"/>
      <c r="AD701" s="35"/>
      <c r="AE701" s="35"/>
      <c r="AR701" s="205" t="s">
        <v>328</v>
      </c>
      <c r="AT701" s="205" t="s">
        <v>323</v>
      </c>
      <c r="AU701" s="205" t="s">
        <v>86</v>
      </c>
      <c r="AY701" s="18" t="s">
        <v>321</v>
      </c>
      <c r="BE701" s="206">
        <f>IF(N701="základní",J701,0)</f>
        <v>0</v>
      </c>
      <c r="BF701" s="206">
        <f>IF(N701="snížená",J701,0)</f>
        <v>0</v>
      </c>
      <c r="BG701" s="206">
        <f>IF(N701="zákl. přenesená",J701,0)</f>
        <v>0</v>
      </c>
      <c r="BH701" s="206">
        <f>IF(N701="sníž. přenesená",J701,0)</f>
        <v>0</v>
      </c>
      <c r="BI701" s="206">
        <f>IF(N701="nulová",J701,0)</f>
        <v>0</v>
      </c>
      <c r="BJ701" s="18" t="s">
        <v>84</v>
      </c>
      <c r="BK701" s="206">
        <f>ROUND(I701*H701,2)</f>
        <v>0</v>
      </c>
      <c r="BL701" s="18" t="s">
        <v>328</v>
      </c>
      <c r="BM701" s="205" t="s">
        <v>1083</v>
      </c>
    </row>
    <row r="702" spans="1:65" s="13" customFormat="1" ht="11.25">
      <c r="B702" s="207"/>
      <c r="C702" s="208"/>
      <c r="D702" s="209" t="s">
        <v>339</v>
      </c>
      <c r="E702" s="210" t="s">
        <v>1</v>
      </c>
      <c r="F702" s="211" t="s">
        <v>207</v>
      </c>
      <c r="G702" s="208"/>
      <c r="H702" s="212">
        <v>21.97</v>
      </c>
      <c r="I702" s="213"/>
      <c r="J702" s="208"/>
      <c r="K702" s="208"/>
      <c r="L702" s="214"/>
      <c r="M702" s="215"/>
      <c r="N702" s="216"/>
      <c r="O702" s="216"/>
      <c r="P702" s="216"/>
      <c r="Q702" s="216"/>
      <c r="R702" s="216"/>
      <c r="S702" s="216"/>
      <c r="T702" s="217"/>
      <c r="AT702" s="218" t="s">
        <v>339</v>
      </c>
      <c r="AU702" s="218" t="s">
        <v>86</v>
      </c>
      <c r="AV702" s="13" t="s">
        <v>86</v>
      </c>
      <c r="AW702" s="13" t="s">
        <v>31</v>
      </c>
      <c r="AX702" s="13" t="s">
        <v>84</v>
      </c>
      <c r="AY702" s="218" t="s">
        <v>321</v>
      </c>
    </row>
    <row r="703" spans="1:65" s="2" customFormat="1" ht="24.2" customHeight="1">
      <c r="A703" s="35"/>
      <c r="B703" s="36"/>
      <c r="C703" s="194" t="s">
        <v>1084</v>
      </c>
      <c r="D703" s="194" t="s">
        <v>323</v>
      </c>
      <c r="E703" s="195" t="s">
        <v>1085</v>
      </c>
      <c r="F703" s="196" t="s">
        <v>1086</v>
      </c>
      <c r="G703" s="197" t="s">
        <v>692</v>
      </c>
      <c r="H703" s="198">
        <v>6</v>
      </c>
      <c r="I703" s="199"/>
      <c r="J703" s="200">
        <f>ROUND(I703*H703,2)</f>
        <v>0</v>
      </c>
      <c r="K703" s="196" t="s">
        <v>327</v>
      </c>
      <c r="L703" s="40"/>
      <c r="M703" s="201" t="s">
        <v>1</v>
      </c>
      <c r="N703" s="202" t="s">
        <v>42</v>
      </c>
      <c r="O703" s="72"/>
      <c r="P703" s="203">
        <f>O703*H703</f>
        <v>0</v>
      </c>
      <c r="Q703" s="203">
        <v>1.7000000000000001E-4</v>
      </c>
      <c r="R703" s="203">
        <f>Q703*H703</f>
        <v>1.0200000000000001E-3</v>
      </c>
      <c r="S703" s="203">
        <v>0</v>
      </c>
      <c r="T703" s="204">
        <f>S703*H703</f>
        <v>0</v>
      </c>
      <c r="U703" s="35"/>
      <c r="V703" s="35"/>
      <c r="W703" s="35"/>
      <c r="X703" s="35"/>
      <c r="Y703" s="35"/>
      <c r="Z703" s="35"/>
      <c r="AA703" s="35"/>
      <c r="AB703" s="35"/>
      <c r="AC703" s="35"/>
      <c r="AD703" s="35"/>
      <c r="AE703" s="35"/>
      <c r="AR703" s="205" t="s">
        <v>328</v>
      </c>
      <c r="AT703" s="205" t="s">
        <v>323</v>
      </c>
      <c r="AU703" s="205" t="s">
        <v>86</v>
      </c>
      <c r="AY703" s="18" t="s">
        <v>321</v>
      </c>
      <c r="BE703" s="206">
        <f>IF(N703="základní",J703,0)</f>
        <v>0</v>
      </c>
      <c r="BF703" s="206">
        <f>IF(N703="snížená",J703,0)</f>
        <v>0</v>
      </c>
      <c r="BG703" s="206">
        <f>IF(N703="zákl. přenesená",J703,0)</f>
        <v>0</v>
      </c>
      <c r="BH703" s="206">
        <f>IF(N703="sníž. přenesená",J703,0)</f>
        <v>0</v>
      </c>
      <c r="BI703" s="206">
        <f>IF(N703="nulová",J703,0)</f>
        <v>0</v>
      </c>
      <c r="BJ703" s="18" t="s">
        <v>84</v>
      </c>
      <c r="BK703" s="206">
        <f>ROUND(I703*H703,2)</f>
        <v>0</v>
      </c>
      <c r="BL703" s="18" t="s">
        <v>328</v>
      </c>
      <c r="BM703" s="205" t="s">
        <v>1087</v>
      </c>
    </row>
    <row r="704" spans="1:65" s="13" customFormat="1" ht="11.25">
      <c r="B704" s="207"/>
      <c r="C704" s="208"/>
      <c r="D704" s="209" t="s">
        <v>339</v>
      </c>
      <c r="E704" s="210" t="s">
        <v>1</v>
      </c>
      <c r="F704" s="211" t="s">
        <v>1088</v>
      </c>
      <c r="G704" s="208"/>
      <c r="H704" s="212">
        <v>6</v>
      </c>
      <c r="I704" s="213"/>
      <c r="J704" s="208"/>
      <c r="K704" s="208"/>
      <c r="L704" s="214"/>
      <c r="M704" s="215"/>
      <c r="N704" s="216"/>
      <c r="O704" s="216"/>
      <c r="P704" s="216"/>
      <c r="Q704" s="216"/>
      <c r="R704" s="216"/>
      <c r="S704" s="216"/>
      <c r="T704" s="217"/>
      <c r="AT704" s="218" t="s">
        <v>339</v>
      </c>
      <c r="AU704" s="218" t="s">
        <v>86</v>
      </c>
      <c r="AV704" s="13" t="s">
        <v>86</v>
      </c>
      <c r="AW704" s="13" t="s">
        <v>31</v>
      </c>
      <c r="AX704" s="13" t="s">
        <v>84</v>
      </c>
      <c r="AY704" s="218" t="s">
        <v>321</v>
      </c>
    </row>
    <row r="705" spans="1:65" s="2" customFormat="1" ht="24.2" customHeight="1">
      <c r="A705" s="35"/>
      <c r="B705" s="36"/>
      <c r="C705" s="194" t="s">
        <v>1089</v>
      </c>
      <c r="D705" s="194" t="s">
        <v>323</v>
      </c>
      <c r="E705" s="195" t="s">
        <v>1090</v>
      </c>
      <c r="F705" s="196" t="s">
        <v>1091</v>
      </c>
      <c r="G705" s="197" t="s">
        <v>692</v>
      </c>
      <c r="H705" s="198">
        <v>3</v>
      </c>
      <c r="I705" s="199"/>
      <c r="J705" s="200">
        <f>ROUND(I705*H705,2)</f>
        <v>0</v>
      </c>
      <c r="K705" s="196" t="s">
        <v>327</v>
      </c>
      <c r="L705" s="40"/>
      <c r="M705" s="201" t="s">
        <v>1</v>
      </c>
      <c r="N705" s="202" t="s">
        <v>42</v>
      </c>
      <c r="O705" s="72"/>
      <c r="P705" s="203">
        <f>O705*H705</f>
        <v>0</v>
      </c>
      <c r="Q705" s="203">
        <v>1.7000000000000001E-4</v>
      </c>
      <c r="R705" s="203">
        <f>Q705*H705</f>
        <v>5.1000000000000004E-4</v>
      </c>
      <c r="S705" s="203">
        <v>0</v>
      </c>
      <c r="T705" s="204">
        <f>S705*H705</f>
        <v>0</v>
      </c>
      <c r="U705" s="35"/>
      <c r="V705" s="35"/>
      <c r="W705" s="35"/>
      <c r="X705" s="35"/>
      <c r="Y705" s="35"/>
      <c r="Z705" s="35"/>
      <c r="AA705" s="35"/>
      <c r="AB705" s="35"/>
      <c r="AC705" s="35"/>
      <c r="AD705" s="35"/>
      <c r="AE705" s="35"/>
      <c r="AR705" s="205" t="s">
        <v>328</v>
      </c>
      <c r="AT705" s="205" t="s">
        <v>323</v>
      </c>
      <c r="AU705" s="205" t="s">
        <v>86</v>
      </c>
      <c r="AY705" s="18" t="s">
        <v>321</v>
      </c>
      <c r="BE705" s="206">
        <f>IF(N705="základní",J705,0)</f>
        <v>0</v>
      </c>
      <c r="BF705" s="206">
        <f>IF(N705="snížená",J705,0)</f>
        <v>0</v>
      </c>
      <c r="BG705" s="206">
        <f>IF(N705="zákl. přenesená",J705,0)</f>
        <v>0</v>
      </c>
      <c r="BH705" s="206">
        <f>IF(N705="sníž. přenesená",J705,0)</f>
        <v>0</v>
      </c>
      <c r="BI705" s="206">
        <f>IF(N705="nulová",J705,0)</f>
        <v>0</v>
      </c>
      <c r="BJ705" s="18" t="s">
        <v>84</v>
      </c>
      <c r="BK705" s="206">
        <f>ROUND(I705*H705,2)</f>
        <v>0</v>
      </c>
      <c r="BL705" s="18" t="s">
        <v>328</v>
      </c>
      <c r="BM705" s="205" t="s">
        <v>1092</v>
      </c>
    </row>
    <row r="706" spans="1:65" s="13" customFormat="1" ht="11.25">
      <c r="B706" s="207"/>
      <c r="C706" s="208"/>
      <c r="D706" s="209" t="s">
        <v>339</v>
      </c>
      <c r="E706" s="210" t="s">
        <v>1</v>
      </c>
      <c r="F706" s="211" t="s">
        <v>1093</v>
      </c>
      <c r="G706" s="208"/>
      <c r="H706" s="212">
        <v>2</v>
      </c>
      <c r="I706" s="213"/>
      <c r="J706" s="208"/>
      <c r="K706" s="208"/>
      <c r="L706" s="214"/>
      <c r="M706" s="215"/>
      <c r="N706" s="216"/>
      <c r="O706" s="216"/>
      <c r="P706" s="216"/>
      <c r="Q706" s="216"/>
      <c r="R706" s="216"/>
      <c r="S706" s="216"/>
      <c r="T706" s="217"/>
      <c r="AT706" s="218" t="s">
        <v>339</v>
      </c>
      <c r="AU706" s="218" t="s">
        <v>86</v>
      </c>
      <c r="AV706" s="13" t="s">
        <v>86</v>
      </c>
      <c r="AW706" s="13" t="s">
        <v>31</v>
      </c>
      <c r="AX706" s="13" t="s">
        <v>77</v>
      </c>
      <c r="AY706" s="218" t="s">
        <v>321</v>
      </c>
    </row>
    <row r="707" spans="1:65" s="13" customFormat="1" ht="11.25">
      <c r="B707" s="207"/>
      <c r="C707" s="208"/>
      <c r="D707" s="209" t="s">
        <v>339</v>
      </c>
      <c r="E707" s="210" t="s">
        <v>1</v>
      </c>
      <c r="F707" s="211" t="s">
        <v>1094</v>
      </c>
      <c r="G707" s="208"/>
      <c r="H707" s="212">
        <v>1</v>
      </c>
      <c r="I707" s="213"/>
      <c r="J707" s="208"/>
      <c r="K707" s="208"/>
      <c r="L707" s="214"/>
      <c r="M707" s="215"/>
      <c r="N707" s="216"/>
      <c r="O707" s="216"/>
      <c r="P707" s="216"/>
      <c r="Q707" s="216"/>
      <c r="R707" s="216"/>
      <c r="S707" s="216"/>
      <c r="T707" s="217"/>
      <c r="AT707" s="218" t="s">
        <v>339</v>
      </c>
      <c r="AU707" s="218" t="s">
        <v>86</v>
      </c>
      <c r="AV707" s="13" t="s">
        <v>86</v>
      </c>
      <c r="AW707" s="13" t="s">
        <v>31</v>
      </c>
      <c r="AX707" s="13" t="s">
        <v>77</v>
      </c>
      <c r="AY707" s="218" t="s">
        <v>321</v>
      </c>
    </row>
    <row r="708" spans="1:65" s="14" customFormat="1" ht="11.25">
      <c r="B708" s="219"/>
      <c r="C708" s="220"/>
      <c r="D708" s="209" t="s">
        <v>339</v>
      </c>
      <c r="E708" s="221" t="s">
        <v>1</v>
      </c>
      <c r="F708" s="222" t="s">
        <v>346</v>
      </c>
      <c r="G708" s="220"/>
      <c r="H708" s="223">
        <v>3</v>
      </c>
      <c r="I708" s="224"/>
      <c r="J708" s="220"/>
      <c r="K708" s="220"/>
      <c r="L708" s="225"/>
      <c r="M708" s="226"/>
      <c r="N708" s="227"/>
      <c r="O708" s="227"/>
      <c r="P708" s="227"/>
      <c r="Q708" s="227"/>
      <c r="R708" s="227"/>
      <c r="S708" s="227"/>
      <c r="T708" s="228"/>
      <c r="AT708" s="229" t="s">
        <v>339</v>
      </c>
      <c r="AU708" s="229" t="s">
        <v>86</v>
      </c>
      <c r="AV708" s="14" t="s">
        <v>328</v>
      </c>
      <c r="AW708" s="14" t="s">
        <v>31</v>
      </c>
      <c r="AX708" s="14" t="s">
        <v>84</v>
      </c>
      <c r="AY708" s="229" t="s">
        <v>321</v>
      </c>
    </row>
    <row r="709" spans="1:65" s="2" customFormat="1" ht="24.2" customHeight="1">
      <c r="A709" s="35"/>
      <c r="B709" s="36"/>
      <c r="C709" s="194" t="s">
        <v>1095</v>
      </c>
      <c r="D709" s="194" t="s">
        <v>323</v>
      </c>
      <c r="E709" s="195" t="s">
        <v>1096</v>
      </c>
      <c r="F709" s="196" t="s">
        <v>1097</v>
      </c>
      <c r="G709" s="197" t="s">
        <v>692</v>
      </c>
      <c r="H709" s="198">
        <v>2</v>
      </c>
      <c r="I709" s="199"/>
      <c r="J709" s="200">
        <f>ROUND(I709*H709,2)</f>
        <v>0</v>
      </c>
      <c r="K709" s="196" t="s">
        <v>327</v>
      </c>
      <c r="L709" s="40"/>
      <c r="M709" s="201" t="s">
        <v>1</v>
      </c>
      <c r="N709" s="202" t="s">
        <v>42</v>
      </c>
      <c r="O709" s="72"/>
      <c r="P709" s="203">
        <f>O709*H709</f>
        <v>0</v>
      </c>
      <c r="Q709" s="203">
        <v>1.7000000000000001E-4</v>
      </c>
      <c r="R709" s="203">
        <f>Q709*H709</f>
        <v>3.4000000000000002E-4</v>
      </c>
      <c r="S709" s="203">
        <v>0</v>
      </c>
      <c r="T709" s="204">
        <f>S709*H709</f>
        <v>0</v>
      </c>
      <c r="U709" s="35"/>
      <c r="V709" s="35"/>
      <c r="W709" s="35"/>
      <c r="X709" s="35"/>
      <c r="Y709" s="35"/>
      <c r="Z709" s="35"/>
      <c r="AA709" s="35"/>
      <c r="AB709" s="35"/>
      <c r="AC709" s="35"/>
      <c r="AD709" s="35"/>
      <c r="AE709" s="35"/>
      <c r="AR709" s="205" t="s">
        <v>328</v>
      </c>
      <c r="AT709" s="205" t="s">
        <v>323</v>
      </c>
      <c r="AU709" s="205" t="s">
        <v>86</v>
      </c>
      <c r="AY709" s="18" t="s">
        <v>321</v>
      </c>
      <c r="BE709" s="206">
        <f>IF(N709="základní",J709,0)</f>
        <v>0</v>
      </c>
      <c r="BF709" s="206">
        <f>IF(N709="snížená",J709,0)</f>
        <v>0</v>
      </c>
      <c r="BG709" s="206">
        <f>IF(N709="zákl. přenesená",J709,0)</f>
        <v>0</v>
      </c>
      <c r="BH709" s="206">
        <f>IF(N709="sníž. přenesená",J709,0)</f>
        <v>0</v>
      </c>
      <c r="BI709" s="206">
        <f>IF(N709="nulová",J709,0)</f>
        <v>0</v>
      </c>
      <c r="BJ709" s="18" t="s">
        <v>84</v>
      </c>
      <c r="BK709" s="206">
        <f>ROUND(I709*H709,2)</f>
        <v>0</v>
      </c>
      <c r="BL709" s="18" t="s">
        <v>328</v>
      </c>
      <c r="BM709" s="205" t="s">
        <v>1098</v>
      </c>
    </row>
    <row r="710" spans="1:65" s="13" customFormat="1" ht="11.25">
      <c r="B710" s="207"/>
      <c r="C710" s="208"/>
      <c r="D710" s="209" t="s">
        <v>339</v>
      </c>
      <c r="E710" s="210" t="s">
        <v>1</v>
      </c>
      <c r="F710" s="211" t="s">
        <v>1099</v>
      </c>
      <c r="G710" s="208"/>
      <c r="H710" s="212">
        <v>2</v>
      </c>
      <c r="I710" s="213"/>
      <c r="J710" s="208"/>
      <c r="K710" s="208"/>
      <c r="L710" s="214"/>
      <c r="M710" s="215"/>
      <c r="N710" s="216"/>
      <c r="O710" s="216"/>
      <c r="P710" s="216"/>
      <c r="Q710" s="216"/>
      <c r="R710" s="216"/>
      <c r="S710" s="216"/>
      <c r="T710" s="217"/>
      <c r="AT710" s="218" t="s">
        <v>339</v>
      </c>
      <c r="AU710" s="218" t="s">
        <v>86</v>
      </c>
      <c r="AV710" s="13" t="s">
        <v>86</v>
      </c>
      <c r="AW710" s="13" t="s">
        <v>31</v>
      </c>
      <c r="AX710" s="13" t="s">
        <v>84</v>
      </c>
      <c r="AY710" s="218" t="s">
        <v>321</v>
      </c>
    </row>
    <row r="711" spans="1:65" s="2" customFormat="1" ht="24.2" customHeight="1">
      <c r="A711" s="35"/>
      <c r="B711" s="36"/>
      <c r="C711" s="194" t="s">
        <v>1100</v>
      </c>
      <c r="D711" s="194" t="s">
        <v>323</v>
      </c>
      <c r="E711" s="195" t="s">
        <v>1101</v>
      </c>
      <c r="F711" s="196" t="s">
        <v>1102</v>
      </c>
      <c r="G711" s="197" t="s">
        <v>692</v>
      </c>
      <c r="H711" s="198">
        <v>1</v>
      </c>
      <c r="I711" s="199"/>
      <c r="J711" s="200">
        <f>ROUND(I711*H711,2)</f>
        <v>0</v>
      </c>
      <c r="K711" s="196" t="s">
        <v>327</v>
      </c>
      <c r="L711" s="40"/>
      <c r="M711" s="201" t="s">
        <v>1</v>
      </c>
      <c r="N711" s="202" t="s">
        <v>42</v>
      </c>
      <c r="O711" s="72"/>
      <c r="P711" s="203">
        <f>O711*H711</f>
        <v>0</v>
      </c>
      <c r="Q711" s="203">
        <v>1.7000000000000001E-4</v>
      </c>
      <c r="R711" s="203">
        <f>Q711*H711</f>
        <v>1.7000000000000001E-4</v>
      </c>
      <c r="S711" s="203">
        <v>0</v>
      </c>
      <c r="T711" s="204">
        <f>S711*H711</f>
        <v>0</v>
      </c>
      <c r="U711" s="35"/>
      <c r="V711" s="35"/>
      <c r="W711" s="35"/>
      <c r="X711" s="35"/>
      <c r="Y711" s="35"/>
      <c r="Z711" s="35"/>
      <c r="AA711" s="35"/>
      <c r="AB711" s="35"/>
      <c r="AC711" s="35"/>
      <c r="AD711" s="35"/>
      <c r="AE711" s="35"/>
      <c r="AR711" s="205" t="s">
        <v>328</v>
      </c>
      <c r="AT711" s="205" t="s">
        <v>323</v>
      </c>
      <c r="AU711" s="205" t="s">
        <v>86</v>
      </c>
      <c r="AY711" s="18" t="s">
        <v>321</v>
      </c>
      <c r="BE711" s="206">
        <f>IF(N711="základní",J711,0)</f>
        <v>0</v>
      </c>
      <c r="BF711" s="206">
        <f>IF(N711="snížená",J711,0)</f>
        <v>0</v>
      </c>
      <c r="BG711" s="206">
        <f>IF(N711="zákl. přenesená",J711,0)</f>
        <v>0</v>
      </c>
      <c r="BH711" s="206">
        <f>IF(N711="sníž. přenesená",J711,0)</f>
        <v>0</v>
      </c>
      <c r="BI711" s="206">
        <f>IF(N711="nulová",J711,0)</f>
        <v>0</v>
      </c>
      <c r="BJ711" s="18" t="s">
        <v>84</v>
      </c>
      <c r="BK711" s="206">
        <f>ROUND(I711*H711,2)</f>
        <v>0</v>
      </c>
      <c r="BL711" s="18" t="s">
        <v>328</v>
      </c>
      <c r="BM711" s="205" t="s">
        <v>1103</v>
      </c>
    </row>
    <row r="712" spans="1:65" s="13" customFormat="1" ht="11.25">
      <c r="B712" s="207"/>
      <c r="C712" s="208"/>
      <c r="D712" s="209" t="s">
        <v>339</v>
      </c>
      <c r="E712" s="210" t="s">
        <v>1</v>
      </c>
      <c r="F712" s="211" t="s">
        <v>1104</v>
      </c>
      <c r="G712" s="208"/>
      <c r="H712" s="212">
        <v>1</v>
      </c>
      <c r="I712" s="213"/>
      <c r="J712" s="208"/>
      <c r="K712" s="208"/>
      <c r="L712" s="214"/>
      <c r="M712" s="215"/>
      <c r="N712" s="216"/>
      <c r="O712" s="216"/>
      <c r="P712" s="216"/>
      <c r="Q712" s="216"/>
      <c r="R712" s="216"/>
      <c r="S712" s="216"/>
      <c r="T712" s="217"/>
      <c r="AT712" s="218" t="s">
        <v>339</v>
      </c>
      <c r="AU712" s="218" t="s">
        <v>86</v>
      </c>
      <c r="AV712" s="13" t="s">
        <v>86</v>
      </c>
      <c r="AW712" s="13" t="s">
        <v>31</v>
      </c>
      <c r="AX712" s="13" t="s">
        <v>84</v>
      </c>
      <c r="AY712" s="218" t="s">
        <v>321</v>
      </c>
    </row>
    <row r="713" spans="1:65" s="2" customFormat="1" ht="24.2" customHeight="1">
      <c r="A713" s="35"/>
      <c r="B713" s="36"/>
      <c r="C713" s="194" t="s">
        <v>1105</v>
      </c>
      <c r="D713" s="194" t="s">
        <v>323</v>
      </c>
      <c r="E713" s="195" t="s">
        <v>1106</v>
      </c>
      <c r="F713" s="196" t="s">
        <v>1107</v>
      </c>
      <c r="G713" s="197" t="s">
        <v>692</v>
      </c>
      <c r="H713" s="198">
        <v>10</v>
      </c>
      <c r="I713" s="199"/>
      <c r="J713" s="200">
        <f>ROUND(I713*H713,2)</f>
        <v>0</v>
      </c>
      <c r="K713" s="196" t="s">
        <v>327</v>
      </c>
      <c r="L713" s="40"/>
      <c r="M713" s="201" t="s">
        <v>1</v>
      </c>
      <c r="N713" s="202" t="s">
        <v>42</v>
      </c>
      <c r="O713" s="72"/>
      <c r="P713" s="203">
        <f>O713*H713</f>
        <v>0</v>
      </c>
      <c r="Q713" s="203">
        <v>1.7000000000000001E-4</v>
      </c>
      <c r="R713" s="203">
        <f>Q713*H713</f>
        <v>1.7000000000000001E-3</v>
      </c>
      <c r="S713" s="203">
        <v>0</v>
      </c>
      <c r="T713" s="204">
        <f>S713*H713</f>
        <v>0</v>
      </c>
      <c r="U713" s="35"/>
      <c r="V713" s="35"/>
      <c r="W713" s="35"/>
      <c r="X713" s="35"/>
      <c r="Y713" s="35"/>
      <c r="Z713" s="35"/>
      <c r="AA713" s="35"/>
      <c r="AB713" s="35"/>
      <c r="AC713" s="35"/>
      <c r="AD713" s="35"/>
      <c r="AE713" s="35"/>
      <c r="AR713" s="205" t="s">
        <v>328</v>
      </c>
      <c r="AT713" s="205" t="s">
        <v>323</v>
      </c>
      <c r="AU713" s="205" t="s">
        <v>86</v>
      </c>
      <c r="AY713" s="18" t="s">
        <v>321</v>
      </c>
      <c r="BE713" s="206">
        <f>IF(N713="základní",J713,0)</f>
        <v>0</v>
      </c>
      <c r="BF713" s="206">
        <f>IF(N713="snížená",J713,0)</f>
        <v>0</v>
      </c>
      <c r="BG713" s="206">
        <f>IF(N713="zákl. přenesená",J713,0)</f>
        <v>0</v>
      </c>
      <c r="BH713" s="206">
        <f>IF(N713="sníž. přenesená",J713,0)</f>
        <v>0</v>
      </c>
      <c r="BI713" s="206">
        <f>IF(N713="nulová",J713,0)</f>
        <v>0</v>
      </c>
      <c r="BJ713" s="18" t="s">
        <v>84</v>
      </c>
      <c r="BK713" s="206">
        <f>ROUND(I713*H713,2)</f>
        <v>0</v>
      </c>
      <c r="BL713" s="18" t="s">
        <v>328</v>
      </c>
      <c r="BM713" s="205" t="s">
        <v>1108</v>
      </c>
    </row>
    <row r="714" spans="1:65" s="13" customFormat="1" ht="11.25">
      <c r="B714" s="207"/>
      <c r="C714" s="208"/>
      <c r="D714" s="209" t="s">
        <v>339</v>
      </c>
      <c r="E714" s="210" t="s">
        <v>1</v>
      </c>
      <c r="F714" s="211" t="s">
        <v>1109</v>
      </c>
      <c r="G714" s="208"/>
      <c r="H714" s="212">
        <v>2</v>
      </c>
      <c r="I714" s="213"/>
      <c r="J714" s="208"/>
      <c r="K714" s="208"/>
      <c r="L714" s="214"/>
      <c r="M714" s="215"/>
      <c r="N714" s="216"/>
      <c r="O714" s="216"/>
      <c r="P714" s="216"/>
      <c r="Q714" s="216"/>
      <c r="R714" s="216"/>
      <c r="S714" s="216"/>
      <c r="T714" s="217"/>
      <c r="AT714" s="218" t="s">
        <v>339</v>
      </c>
      <c r="AU714" s="218" t="s">
        <v>86</v>
      </c>
      <c r="AV714" s="13" t="s">
        <v>86</v>
      </c>
      <c r="AW714" s="13" t="s">
        <v>31</v>
      </c>
      <c r="AX714" s="13" t="s">
        <v>77</v>
      </c>
      <c r="AY714" s="218" t="s">
        <v>321</v>
      </c>
    </row>
    <row r="715" spans="1:65" s="13" customFormat="1" ht="11.25">
      <c r="B715" s="207"/>
      <c r="C715" s="208"/>
      <c r="D715" s="209" t="s">
        <v>339</v>
      </c>
      <c r="E715" s="210" t="s">
        <v>1</v>
      </c>
      <c r="F715" s="211" t="s">
        <v>1110</v>
      </c>
      <c r="G715" s="208"/>
      <c r="H715" s="212">
        <v>4</v>
      </c>
      <c r="I715" s="213"/>
      <c r="J715" s="208"/>
      <c r="K715" s="208"/>
      <c r="L715" s="214"/>
      <c r="M715" s="215"/>
      <c r="N715" s="216"/>
      <c r="O715" s="216"/>
      <c r="P715" s="216"/>
      <c r="Q715" s="216"/>
      <c r="R715" s="216"/>
      <c r="S715" s="216"/>
      <c r="T715" s="217"/>
      <c r="AT715" s="218" t="s">
        <v>339</v>
      </c>
      <c r="AU715" s="218" t="s">
        <v>86</v>
      </c>
      <c r="AV715" s="13" t="s">
        <v>86</v>
      </c>
      <c r="AW715" s="13" t="s">
        <v>31</v>
      </c>
      <c r="AX715" s="13" t="s">
        <v>77</v>
      </c>
      <c r="AY715" s="218" t="s">
        <v>321</v>
      </c>
    </row>
    <row r="716" spans="1:65" s="13" customFormat="1" ht="11.25">
      <c r="B716" s="207"/>
      <c r="C716" s="208"/>
      <c r="D716" s="209" t="s">
        <v>339</v>
      </c>
      <c r="E716" s="210" t="s">
        <v>1</v>
      </c>
      <c r="F716" s="211" t="s">
        <v>1111</v>
      </c>
      <c r="G716" s="208"/>
      <c r="H716" s="212">
        <v>1</v>
      </c>
      <c r="I716" s="213"/>
      <c r="J716" s="208"/>
      <c r="K716" s="208"/>
      <c r="L716" s="214"/>
      <c r="M716" s="215"/>
      <c r="N716" s="216"/>
      <c r="O716" s="216"/>
      <c r="P716" s="216"/>
      <c r="Q716" s="216"/>
      <c r="R716" s="216"/>
      <c r="S716" s="216"/>
      <c r="T716" s="217"/>
      <c r="AT716" s="218" t="s">
        <v>339</v>
      </c>
      <c r="AU716" s="218" t="s">
        <v>86</v>
      </c>
      <c r="AV716" s="13" t="s">
        <v>86</v>
      </c>
      <c r="AW716" s="13" t="s">
        <v>31</v>
      </c>
      <c r="AX716" s="13" t="s">
        <v>77</v>
      </c>
      <c r="AY716" s="218" t="s">
        <v>321</v>
      </c>
    </row>
    <row r="717" spans="1:65" s="13" customFormat="1" ht="11.25">
      <c r="B717" s="207"/>
      <c r="C717" s="208"/>
      <c r="D717" s="209" t="s">
        <v>339</v>
      </c>
      <c r="E717" s="210" t="s">
        <v>1</v>
      </c>
      <c r="F717" s="211" t="s">
        <v>1112</v>
      </c>
      <c r="G717" s="208"/>
      <c r="H717" s="212">
        <v>3</v>
      </c>
      <c r="I717" s="213"/>
      <c r="J717" s="208"/>
      <c r="K717" s="208"/>
      <c r="L717" s="214"/>
      <c r="M717" s="215"/>
      <c r="N717" s="216"/>
      <c r="O717" s="216"/>
      <c r="P717" s="216"/>
      <c r="Q717" s="216"/>
      <c r="R717" s="216"/>
      <c r="S717" s="216"/>
      <c r="T717" s="217"/>
      <c r="AT717" s="218" t="s">
        <v>339</v>
      </c>
      <c r="AU717" s="218" t="s">
        <v>86</v>
      </c>
      <c r="AV717" s="13" t="s">
        <v>86</v>
      </c>
      <c r="AW717" s="13" t="s">
        <v>31</v>
      </c>
      <c r="AX717" s="13" t="s">
        <v>77</v>
      </c>
      <c r="AY717" s="218" t="s">
        <v>321</v>
      </c>
    </row>
    <row r="718" spans="1:65" s="14" customFormat="1" ht="11.25">
      <c r="B718" s="219"/>
      <c r="C718" s="220"/>
      <c r="D718" s="209" t="s">
        <v>339</v>
      </c>
      <c r="E718" s="221" t="s">
        <v>1</v>
      </c>
      <c r="F718" s="222" t="s">
        <v>346</v>
      </c>
      <c r="G718" s="220"/>
      <c r="H718" s="223">
        <v>10</v>
      </c>
      <c r="I718" s="224"/>
      <c r="J718" s="220"/>
      <c r="K718" s="220"/>
      <c r="L718" s="225"/>
      <c r="M718" s="226"/>
      <c r="N718" s="227"/>
      <c r="O718" s="227"/>
      <c r="P718" s="227"/>
      <c r="Q718" s="227"/>
      <c r="R718" s="227"/>
      <c r="S718" s="227"/>
      <c r="T718" s="228"/>
      <c r="AT718" s="229" t="s">
        <v>339</v>
      </c>
      <c r="AU718" s="229" t="s">
        <v>86</v>
      </c>
      <c r="AV718" s="14" t="s">
        <v>328</v>
      </c>
      <c r="AW718" s="14" t="s">
        <v>31</v>
      </c>
      <c r="AX718" s="14" t="s">
        <v>84</v>
      </c>
      <c r="AY718" s="229" t="s">
        <v>321</v>
      </c>
    </row>
    <row r="719" spans="1:65" s="2" customFormat="1" ht="24.2" customHeight="1">
      <c r="A719" s="35"/>
      <c r="B719" s="36"/>
      <c r="C719" s="194" t="s">
        <v>1113</v>
      </c>
      <c r="D719" s="194" t="s">
        <v>323</v>
      </c>
      <c r="E719" s="195" t="s">
        <v>1114</v>
      </c>
      <c r="F719" s="196" t="s">
        <v>1115</v>
      </c>
      <c r="G719" s="197" t="s">
        <v>692</v>
      </c>
      <c r="H719" s="198">
        <v>1</v>
      </c>
      <c r="I719" s="199"/>
      <c r="J719" s="200">
        <f>ROUND(I719*H719,2)</f>
        <v>0</v>
      </c>
      <c r="K719" s="196" t="s">
        <v>327</v>
      </c>
      <c r="L719" s="40"/>
      <c r="M719" s="201" t="s">
        <v>1</v>
      </c>
      <c r="N719" s="202" t="s">
        <v>42</v>
      </c>
      <c r="O719" s="72"/>
      <c r="P719" s="203">
        <f>O719*H719</f>
        <v>0</v>
      </c>
      <c r="Q719" s="203">
        <v>1.7000000000000001E-4</v>
      </c>
      <c r="R719" s="203">
        <f>Q719*H719</f>
        <v>1.7000000000000001E-4</v>
      </c>
      <c r="S719" s="203">
        <v>0</v>
      </c>
      <c r="T719" s="204">
        <f>S719*H719</f>
        <v>0</v>
      </c>
      <c r="U719" s="35"/>
      <c r="V719" s="35"/>
      <c r="W719" s="35"/>
      <c r="X719" s="35"/>
      <c r="Y719" s="35"/>
      <c r="Z719" s="35"/>
      <c r="AA719" s="35"/>
      <c r="AB719" s="35"/>
      <c r="AC719" s="35"/>
      <c r="AD719" s="35"/>
      <c r="AE719" s="35"/>
      <c r="AR719" s="205" t="s">
        <v>328</v>
      </c>
      <c r="AT719" s="205" t="s">
        <v>323</v>
      </c>
      <c r="AU719" s="205" t="s">
        <v>86</v>
      </c>
      <c r="AY719" s="18" t="s">
        <v>321</v>
      </c>
      <c r="BE719" s="206">
        <f>IF(N719="základní",J719,0)</f>
        <v>0</v>
      </c>
      <c r="BF719" s="206">
        <f>IF(N719="snížená",J719,0)</f>
        <v>0</v>
      </c>
      <c r="BG719" s="206">
        <f>IF(N719="zákl. přenesená",J719,0)</f>
        <v>0</v>
      </c>
      <c r="BH719" s="206">
        <f>IF(N719="sníž. přenesená",J719,0)</f>
        <v>0</v>
      </c>
      <c r="BI719" s="206">
        <f>IF(N719="nulová",J719,0)</f>
        <v>0</v>
      </c>
      <c r="BJ719" s="18" t="s">
        <v>84</v>
      </c>
      <c r="BK719" s="206">
        <f>ROUND(I719*H719,2)</f>
        <v>0</v>
      </c>
      <c r="BL719" s="18" t="s">
        <v>328</v>
      </c>
      <c r="BM719" s="205" t="s">
        <v>1116</v>
      </c>
    </row>
    <row r="720" spans="1:65" s="13" customFormat="1" ht="11.25">
      <c r="B720" s="207"/>
      <c r="C720" s="208"/>
      <c r="D720" s="209" t="s">
        <v>339</v>
      </c>
      <c r="E720" s="210" t="s">
        <v>1</v>
      </c>
      <c r="F720" s="211" t="s">
        <v>1117</v>
      </c>
      <c r="G720" s="208"/>
      <c r="H720" s="212">
        <v>1</v>
      </c>
      <c r="I720" s="213"/>
      <c r="J720" s="208"/>
      <c r="K720" s="208"/>
      <c r="L720" s="214"/>
      <c r="M720" s="215"/>
      <c r="N720" s="216"/>
      <c r="O720" s="216"/>
      <c r="P720" s="216"/>
      <c r="Q720" s="216"/>
      <c r="R720" s="216"/>
      <c r="S720" s="216"/>
      <c r="T720" s="217"/>
      <c r="AT720" s="218" t="s">
        <v>339</v>
      </c>
      <c r="AU720" s="218" t="s">
        <v>86</v>
      </c>
      <c r="AV720" s="13" t="s">
        <v>86</v>
      </c>
      <c r="AW720" s="13" t="s">
        <v>31</v>
      </c>
      <c r="AX720" s="13" t="s">
        <v>84</v>
      </c>
      <c r="AY720" s="218" t="s">
        <v>321</v>
      </c>
    </row>
    <row r="721" spans="1:65" s="2" customFormat="1" ht="24.2" customHeight="1">
      <c r="A721" s="35"/>
      <c r="B721" s="36"/>
      <c r="C721" s="194" t="s">
        <v>1118</v>
      </c>
      <c r="D721" s="194" t="s">
        <v>323</v>
      </c>
      <c r="E721" s="195" t="s">
        <v>1119</v>
      </c>
      <c r="F721" s="196" t="s">
        <v>1120</v>
      </c>
      <c r="G721" s="197" t="s">
        <v>692</v>
      </c>
      <c r="H721" s="198">
        <v>6</v>
      </c>
      <c r="I721" s="199"/>
      <c r="J721" s="200">
        <f>ROUND(I721*H721,2)</f>
        <v>0</v>
      </c>
      <c r="K721" s="196" t="s">
        <v>327</v>
      </c>
      <c r="L721" s="40"/>
      <c r="M721" s="201" t="s">
        <v>1</v>
      </c>
      <c r="N721" s="202" t="s">
        <v>42</v>
      </c>
      <c r="O721" s="72"/>
      <c r="P721" s="203">
        <f>O721*H721</f>
        <v>0</v>
      </c>
      <c r="Q721" s="203">
        <v>1.7000000000000001E-4</v>
      </c>
      <c r="R721" s="203">
        <f>Q721*H721</f>
        <v>1.0200000000000001E-3</v>
      </c>
      <c r="S721" s="203">
        <v>0</v>
      </c>
      <c r="T721" s="204">
        <f>S721*H721</f>
        <v>0</v>
      </c>
      <c r="U721" s="35"/>
      <c r="V721" s="35"/>
      <c r="W721" s="35"/>
      <c r="X721" s="35"/>
      <c r="Y721" s="35"/>
      <c r="Z721" s="35"/>
      <c r="AA721" s="35"/>
      <c r="AB721" s="35"/>
      <c r="AC721" s="35"/>
      <c r="AD721" s="35"/>
      <c r="AE721" s="35"/>
      <c r="AR721" s="205" t="s">
        <v>328</v>
      </c>
      <c r="AT721" s="205" t="s">
        <v>323</v>
      </c>
      <c r="AU721" s="205" t="s">
        <v>86</v>
      </c>
      <c r="AY721" s="18" t="s">
        <v>321</v>
      </c>
      <c r="BE721" s="206">
        <f>IF(N721="základní",J721,0)</f>
        <v>0</v>
      </c>
      <c r="BF721" s="206">
        <f>IF(N721="snížená",J721,0)</f>
        <v>0</v>
      </c>
      <c r="BG721" s="206">
        <f>IF(N721="zákl. přenesená",J721,0)</f>
        <v>0</v>
      </c>
      <c r="BH721" s="206">
        <f>IF(N721="sníž. přenesená",J721,0)</f>
        <v>0</v>
      </c>
      <c r="BI721" s="206">
        <f>IF(N721="nulová",J721,0)</f>
        <v>0</v>
      </c>
      <c r="BJ721" s="18" t="s">
        <v>84</v>
      </c>
      <c r="BK721" s="206">
        <f>ROUND(I721*H721,2)</f>
        <v>0</v>
      </c>
      <c r="BL721" s="18" t="s">
        <v>328</v>
      </c>
      <c r="BM721" s="205" t="s">
        <v>1121</v>
      </c>
    </row>
    <row r="722" spans="1:65" s="13" customFormat="1" ht="11.25">
      <c r="B722" s="207"/>
      <c r="C722" s="208"/>
      <c r="D722" s="209" t="s">
        <v>339</v>
      </c>
      <c r="E722" s="210" t="s">
        <v>1</v>
      </c>
      <c r="F722" s="211" t="s">
        <v>1122</v>
      </c>
      <c r="G722" s="208"/>
      <c r="H722" s="212">
        <v>6</v>
      </c>
      <c r="I722" s="213"/>
      <c r="J722" s="208"/>
      <c r="K722" s="208"/>
      <c r="L722" s="214"/>
      <c r="M722" s="215"/>
      <c r="N722" s="216"/>
      <c r="O722" s="216"/>
      <c r="P722" s="216"/>
      <c r="Q722" s="216"/>
      <c r="R722" s="216"/>
      <c r="S722" s="216"/>
      <c r="T722" s="217"/>
      <c r="AT722" s="218" t="s">
        <v>339</v>
      </c>
      <c r="AU722" s="218" t="s">
        <v>86</v>
      </c>
      <c r="AV722" s="13" t="s">
        <v>86</v>
      </c>
      <c r="AW722" s="13" t="s">
        <v>31</v>
      </c>
      <c r="AX722" s="13" t="s">
        <v>84</v>
      </c>
      <c r="AY722" s="218" t="s">
        <v>321</v>
      </c>
    </row>
    <row r="723" spans="1:65" s="2" customFormat="1" ht="24.2" customHeight="1">
      <c r="A723" s="35"/>
      <c r="B723" s="36"/>
      <c r="C723" s="194" t="s">
        <v>1123</v>
      </c>
      <c r="D723" s="194" t="s">
        <v>323</v>
      </c>
      <c r="E723" s="195" t="s">
        <v>1124</v>
      </c>
      <c r="F723" s="196" t="s">
        <v>1125</v>
      </c>
      <c r="G723" s="197" t="s">
        <v>692</v>
      </c>
      <c r="H723" s="198">
        <v>2</v>
      </c>
      <c r="I723" s="199"/>
      <c r="J723" s="200">
        <f>ROUND(I723*H723,2)</f>
        <v>0</v>
      </c>
      <c r="K723" s="196" t="s">
        <v>327</v>
      </c>
      <c r="L723" s="40"/>
      <c r="M723" s="201" t="s">
        <v>1</v>
      </c>
      <c r="N723" s="202" t="s">
        <v>42</v>
      </c>
      <c r="O723" s="72"/>
      <c r="P723" s="203">
        <f>O723*H723</f>
        <v>0</v>
      </c>
      <c r="Q723" s="203">
        <v>1.7000000000000001E-4</v>
      </c>
      <c r="R723" s="203">
        <f>Q723*H723</f>
        <v>3.4000000000000002E-4</v>
      </c>
      <c r="S723" s="203">
        <v>0</v>
      </c>
      <c r="T723" s="204">
        <f>S723*H723</f>
        <v>0</v>
      </c>
      <c r="U723" s="35"/>
      <c r="V723" s="35"/>
      <c r="W723" s="35"/>
      <c r="X723" s="35"/>
      <c r="Y723" s="35"/>
      <c r="Z723" s="35"/>
      <c r="AA723" s="35"/>
      <c r="AB723" s="35"/>
      <c r="AC723" s="35"/>
      <c r="AD723" s="35"/>
      <c r="AE723" s="35"/>
      <c r="AR723" s="205" t="s">
        <v>328</v>
      </c>
      <c r="AT723" s="205" t="s">
        <v>323</v>
      </c>
      <c r="AU723" s="205" t="s">
        <v>86</v>
      </c>
      <c r="AY723" s="18" t="s">
        <v>321</v>
      </c>
      <c r="BE723" s="206">
        <f>IF(N723="základní",J723,0)</f>
        <v>0</v>
      </c>
      <c r="BF723" s="206">
        <f>IF(N723="snížená",J723,0)</f>
        <v>0</v>
      </c>
      <c r="BG723" s="206">
        <f>IF(N723="zákl. přenesená",J723,0)</f>
        <v>0</v>
      </c>
      <c r="BH723" s="206">
        <f>IF(N723="sníž. přenesená",J723,0)</f>
        <v>0</v>
      </c>
      <c r="BI723" s="206">
        <f>IF(N723="nulová",J723,0)</f>
        <v>0</v>
      </c>
      <c r="BJ723" s="18" t="s">
        <v>84</v>
      </c>
      <c r="BK723" s="206">
        <f>ROUND(I723*H723,2)</f>
        <v>0</v>
      </c>
      <c r="BL723" s="18" t="s">
        <v>328</v>
      </c>
      <c r="BM723" s="205" t="s">
        <v>1126</v>
      </c>
    </row>
    <row r="724" spans="1:65" s="13" customFormat="1" ht="11.25">
      <c r="B724" s="207"/>
      <c r="C724" s="208"/>
      <c r="D724" s="209" t="s">
        <v>339</v>
      </c>
      <c r="E724" s="210" t="s">
        <v>1</v>
      </c>
      <c r="F724" s="211" t="s">
        <v>1127</v>
      </c>
      <c r="G724" s="208"/>
      <c r="H724" s="212">
        <v>2</v>
      </c>
      <c r="I724" s="213"/>
      <c r="J724" s="208"/>
      <c r="K724" s="208"/>
      <c r="L724" s="214"/>
      <c r="M724" s="215"/>
      <c r="N724" s="216"/>
      <c r="O724" s="216"/>
      <c r="P724" s="216"/>
      <c r="Q724" s="216"/>
      <c r="R724" s="216"/>
      <c r="S724" s="216"/>
      <c r="T724" s="217"/>
      <c r="AT724" s="218" t="s">
        <v>339</v>
      </c>
      <c r="AU724" s="218" t="s">
        <v>86</v>
      </c>
      <c r="AV724" s="13" t="s">
        <v>86</v>
      </c>
      <c r="AW724" s="13" t="s">
        <v>31</v>
      </c>
      <c r="AX724" s="13" t="s">
        <v>84</v>
      </c>
      <c r="AY724" s="218" t="s">
        <v>321</v>
      </c>
    </row>
    <row r="725" spans="1:65" s="2" customFormat="1" ht="24.2" customHeight="1">
      <c r="A725" s="35"/>
      <c r="B725" s="36"/>
      <c r="C725" s="194" t="s">
        <v>1128</v>
      </c>
      <c r="D725" s="194" t="s">
        <v>323</v>
      </c>
      <c r="E725" s="195" t="s">
        <v>1129</v>
      </c>
      <c r="F725" s="196" t="s">
        <v>1130</v>
      </c>
      <c r="G725" s="197" t="s">
        <v>692</v>
      </c>
      <c r="H725" s="198">
        <v>1</v>
      </c>
      <c r="I725" s="199"/>
      <c r="J725" s="200">
        <f>ROUND(I725*H725,2)</f>
        <v>0</v>
      </c>
      <c r="K725" s="196" t="s">
        <v>327</v>
      </c>
      <c r="L725" s="40"/>
      <c r="M725" s="201" t="s">
        <v>1</v>
      </c>
      <c r="N725" s="202" t="s">
        <v>42</v>
      </c>
      <c r="O725" s="72"/>
      <c r="P725" s="203">
        <f>O725*H725</f>
        <v>0</v>
      </c>
      <c r="Q725" s="203">
        <v>1.7000000000000001E-4</v>
      </c>
      <c r="R725" s="203">
        <f>Q725*H725</f>
        <v>1.7000000000000001E-4</v>
      </c>
      <c r="S725" s="203">
        <v>0</v>
      </c>
      <c r="T725" s="204">
        <f>S725*H725</f>
        <v>0</v>
      </c>
      <c r="U725" s="35"/>
      <c r="V725" s="35"/>
      <c r="W725" s="35"/>
      <c r="X725" s="35"/>
      <c r="Y725" s="35"/>
      <c r="Z725" s="35"/>
      <c r="AA725" s="35"/>
      <c r="AB725" s="35"/>
      <c r="AC725" s="35"/>
      <c r="AD725" s="35"/>
      <c r="AE725" s="35"/>
      <c r="AR725" s="205" t="s">
        <v>328</v>
      </c>
      <c r="AT725" s="205" t="s">
        <v>323</v>
      </c>
      <c r="AU725" s="205" t="s">
        <v>86</v>
      </c>
      <c r="AY725" s="18" t="s">
        <v>321</v>
      </c>
      <c r="BE725" s="206">
        <f>IF(N725="základní",J725,0)</f>
        <v>0</v>
      </c>
      <c r="BF725" s="206">
        <f>IF(N725="snížená",J725,0)</f>
        <v>0</v>
      </c>
      <c r="BG725" s="206">
        <f>IF(N725="zákl. přenesená",J725,0)</f>
        <v>0</v>
      </c>
      <c r="BH725" s="206">
        <f>IF(N725="sníž. přenesená",J725,0)</f>
        <v>0</v>
      </c>
      <c r="BI725" s="206">
        <f>IF(N725="nulová",J725,0)</f>
        <v>0</v>
      </c>
      <c r="BJ725" s="18" t="s">
        <v>84</v>
      </c>
      <c r="BK725" s="206">
        <f>ROUND(I725*H725,2)</f>
        <v>0</v>
      </c>
      <c r="BL725" s="18" t="s">
        <v>328</v>
      </c>
      <c r="BM725" s="205" t="s">
        <v>1131</v>
      </c>
    </row>
    <row r="726" spans="1:65" s="2" customFormat="1" ht="21.75" customHeight="1">
      <c r="A726" s="35"/>
      <c r="B726" s="36"/>
      <c r="C726" s="194" t="s">
        <v>1132</v>
      </c>
      <c r="D726" s="194" t="s">
        <v>323</v>
      </c>
      <c r="E726" s="195" t="s">
        <v>1133</v>
      </c>
      <c r="F726" s="196" t="s">
        <v>1134</v>
      </c>
      <c r="G726" s="197" t="s">
        <v>355</v>
      </c>
      <c r="H726" s="198">
        <v>1235</v>
      </c>
      <c r="I726" s="199"/>
      <c r="J726" s="200">
        <f>ROUND(I726*H726,2)</f>
        <v>0</v>
      </c>
      <c r="K726" s="196" t="s">
        <v>350</v>
      </c>
      <c r="L726" s="40"/>
      <c r="M726" s="201" t="s">
        <v>1</v>
      </c>
      <c r="N726" s="202" t="s">
        <v>42</v>
      </c>
      <c r="O726" s="72"/>
      <c r="P726" s="203">
        <f>O726*H726</f>
        <v>0</v>
      </c>
      <c r="Q726" s="203">
        <v>0</v>
      </c>
      <c r="R726" s="203">
        <f>Q726*H726</f>
        <v>0</v>
      </c>
      <c r="S726" s="203">
        <v>0</v>
      </c>
      <c r="T726" s="204">
        <f>S726*H726</f>
        <v>0</v>
      </c>
      <c r="U726" s="35"/>
      <c r="V726" s="35"/>
      <c r="W726" s="35"/>
      <c r="X726" s="35"/>
      <c r="Y726" s="35"/>
      <c r="Z726" s="35"/>
      <c r="AA726" s="35"/>
      <c r="AB726" s="35"/>
      <c r="AC726" s="35"/>
      <c r="AD726" s="35"/>
      <c r="AE726" s="35"/>
      <c r="AR726" s="205" t="s">
        <v>328</v>
      </c>
      <c r="AT726" s="205" t="s">
        <v>323</v>
      </c>
      <c r="AU726" s="205" t="s">
        <v>86</v>
      </c>
      <c r="AY726" s="18" t="s">
        <v>321</v>
      </c>
      <c r="BE726" s="206">
        <f>IF(N726="základní",J726,0)</f>
        <v>0</v>
      </c>
      <c r="BF726" s="206">
        <f>IF(N726="snížená",J726,0)</f>
        <v>0</v>
      </c>
      <c r="BG726" s="206">
        <f>IF(N726="zákl. přenesená",J726,0)</f>
        <v>0</v>
      </c>
      <c r="BH726" s="206">
        <f>IF(N726="sníž. přenesená",J726,0)</f>
        <v>0</v>
      </c>
      <c r="BI726" s="206">
        <f>IF(N726="nulová",J726,0)</f>
        <v>0</v>
      </c>
      <c r="BJ726" s="18" t="s">
        <v>84</v>
      </c>
      <c r="BK726" s="206">
        <f>ROUND(I726*H726,2)</f>
        <v>0</v>
      </c>
      <c r="BL726" s="18" t="s">
        <v>328</v>
      </c>
      <c r="BM726" s="205" t="s">
        <v>1135</v>
      </c>
    </row>
    <row r="727" spans="1:65" s="2" customFormat="1" ht="19.5">
      <c r="A727" s="35"/>
      <c r="B727" s="36"/>
      <c r="C727" s="37"/>
      <c r="D727" s="209" t="s">
        <v>1136</v>
      </c>
      <c r="E727" s="37"/>
      <c r="F727" s="261" t="s">
        <v>1137</v>
      </c>
      <c r="G727" s="37"/>
      <c r="H727" s="37"/>
      <c r="I727" s="262"/>
      <c r="J727" s="37"/>
      <c r="K727" s="37"/>
      <c r="L727" s="40"/>
      <c r="M727" s="263"/>
      <c r="N727" s="264"/>
      <c r="O727" s="72"/>
      <c r="P727" s="72"/>
      <c r="Q727" s="72"/>
      <c r="R727" s="72"/>
      <c r="S727" s="72"/>
      <c r="T727" s="73"/>
      <c r="U727" s="35"/>
      <c r="V727" s="35"/>
      <c r="W727" s="35"/>
      <c r="X727" s="35"/>
      <c r="Y727" s="35"/>
      <c r="Z727" s="35"/>
      <c r="AA727" s="35"/>
      <c r="AB727" s="35"/>
      <c r="AC727" s="35"/>
      <c r="AD727" s="35"/>
      <c r="AE727" s="35"/>
      <c r="AT727" s="18" t="s">
        <v>1136</v>
      </c>
      <c r="AU727" s="18" t="s">
        <v>86</v>
      </c>
    </row>
    <row r="728" spans="1:65" s="13" customFormat="1" ht="11.25">
      <c r="B728" s="207"/>
      <c r="C728" s="208"/>
      <c r="D728" s="209" t="s">
        <v>339</v>
      </c>
      <c r="E728" s="210" t="s">
        <v>1</v>
      </c>
      <c r="F728" s="211" t="s">
        <v>1138</v>
      </c>
      <c r="G728" s="208"/>
      <c r="H728" s="212">
        <v>390</v>
      </c>
      <c r="I728" s="213"/>
      <c r="J728" s="208"/>
      <c r="K728" s="208"/>
      <c r="L728" s="214"/>
      <c r="M728" s="215"/>
      <c r="N728" s="216"/>
      <c r="O728" s="216"/>
      <c r="P728" s="216"/>
      <c r="Q728" s="216"/>
      <c r="R728" s="216"/>
      <c r="S728" s="216"/>
      <c r="T728" s="217"/>
      <c r="AT728" s="218" t="s">
        <v>339</v>
      </c>
      <c r="AU728" s="218" t="s">
        <v>86</v>
      </c>
      <c r="AV728" s="13" t="s">
        <v>86</v>
      </c>
      <c r="AW728" s="13" t="s">
        <v>31</v>
      </c>
      <c r="AX728" s="13" t="s">
        <v>77</v>
      </c>
      <c r="AY728" s="218" t="s">
        <v>321</v>
      </c>
    </row>
    <row r="729" spans="1:65" s="13" customFormat="1" ht="11.25">
      <c r="B729" s="207"/>
      <c r="C729" s="208"/>
      <c r="D729" s="209" t="s">
        <v>339</v>
      </c>
      <c r="E729" s="210" t="s">
        <v>1</v>
      </c>
      <c r="F729" s="211" t="s">
        <v>1139</v>
      </c>
      <c r="G729" s="208"/>
      <c r="H729" s="212">
        <v>845</v>
      </c>
      <c r="I729" s="213"/>
      <c r="J729" s="208"/>
      <c r="K729" s="208"/>
      <c r="L729" s="214"/>
      <c r="M729" s="215"/>
      <c r="N729" s="216"/>
      <c r="O729" s="216"/>
      <c r="P729" s="216"/>
      <c r="Q729" s="216"/>
      <c r="R729" s="216"/>
      <c r="S729" s="216"/>
      <c r="T729" s="217"/>
      <c r="AT729" s="218" t="s">
        <v>339</v>
      </c>
      <c r="AU729" s="218" t="s">
        <v>86</v>
      </c>
      <c r="AV729" s="13" t="s">
        <v>86</v>
      </c>
      <c r="AW729" s="13" t="s">
        <v>31</v>
      </c>
      <c r="AX729" s="13" t="s">
        <v>77</v>
      </c>
      <c r="AY729" s="218" t="s">
        <v>321</v>
      </c>
    </row>
    <row r="730" spans="1:65" s="14" customFormat="1" ht="11.25">
      <c r="B730" s="219"/>
      <c r="C730" s="220"/>
      <c r="D730" s="209" t="s">
        <v>339</v>
      </c>
      <c r="E730" s="221" t="s">
        <v>258</v>
      </c>
      <c r="F730" s="222" t="s">
        <v>346</v>
      </c>
      <c r="G730" s="220"/>
      <c r="H730" s="223">
        <v>1235</v>
      </c>
      <c r="I730" s="224"/>
      <c r="J730" s="220"/>
      <c r="K730" s="220"/>
      <c r="L730" s="225"/>
      <c r="M730" s="226"/>
      <c r="N730" s="227"/>
      <c r="O730" s="227"/>
      <c r="P730" s="227"/>
      <c r="Q730" s="227"/>
      <c r="R730" s="227"/>
      <c r="S730" s="227"/>
      <c r="T730" s="228"/>
      <c r="AT730" s="229" t="s">
        <v>339</v>
      </c>
      <c r="AU730" s="229" t="s">
        <v>86</v>
      </c>
      <c r="AV730" s="14" t="s">
        <v>328</v>
      </c>
      <c r="AW730" s="14" t="s">
        <v>31</v>
      </c>
      <c r="AX730" s="14" t="s">
        <v>84</v>
      </c>
      <c r="AY730" s="229" t="s">
        <v>321</v>
      </c>
    </row>
    <row r="731" spans="1:65" s="2" customFormat="1" ht="16.5" customHeight="1">
      <c r="A731" s="35"/>
      <c r="B731" s="36"/>
      <c r="C731" s="251" t="s">
        <v>261</v>
      </c>
      <c r="D731" s="251" t="s">
        <v>583</v>
      </c>
      <c r="E731" s="252" t="s">
        <v>1140</v>
      </c>
      <c r="F731" s="253" t="s">
        <v>1141</v>
      </c>
      <c r="G731" s="254" t="s">
        <v>355</v>
      </c>
      <c r="H731" s="255">
        <v>1272.05</v>
      </c>
      <c r="I731" s="256"/>
      <c r="J731" s="257">
        <f>ROUND(I731*H731,2)</f>
        <v>0</v>
      </c>
      <c r="K731" s="253" t="s">
        <v>350</v>
      </c>
      <c r="L731" s="258"/>
      <c r="M731" s="259" t="s">
        <v>1</v>
      </c>
      <c r="N731" s="260" t="s">
        <v>42</v>
      </c>
      <c r="O731" s="72"/>
      <c r="P731" s="203">
        <f>O731*H731</f>
        <v>0</v>
      </c>
      <c r="Q731" s="203">
        <v>1</v>
      </c>
      <c r="R731" s="203">
        <f>Q731*H731</f>
        <v>1272.05</v>
      </c>
      <c r="S731" s="203">
        <v>0</v>
      </c>
      <c r="T731" s="204">
        <f>S731*H731</f>
        <v>0</v>
      </c>
      <c r="U731" s="35"/>
      <c r="V731" s="35"/>
      <c r="W731" s="35"/>
      <c r="X731" s="35"/>
      <c r="Y731" s="35"/>
      <c r="Z731" s="35"/>
      <c r="AA731" s="35"/>
      <c r="AB731" s="35"/>
      <c r="AC731" s="35"/>
      <c r="AD731" s="35"/>
      <c r="AE731" s="35"/>
      <c r="AR731" s="205" t="s">
        <v>364</v>
      </c>
      <c r="AT731" s="205" t="s">
        <v>583</v>
      </c>
      <c r="AU731" s="205" t="s">
        <v>86</v>
      </c>
      <c r="AY731" s="18" t="s">
        <v>321</v>
      </c>
      <c r="BE731" s="206">
        <f>IF(N731="základní",J731,0)</f>
        <v>0</v>
      </c>
      <c r="BF731" s="206">
        <f>IF(N731="snížená",J731,0)</f>
        <v>0</v>
      </c>
      <c r="BG731" s="206">
        <f>IF(N731="zákl. přenesená",J731,0)</f>
        <v>0</v>
      </c>
      <c r="BH731" s="206">
        <f>IF(N731="sníž. přenesená",J731,0)</f>
        <v>0</v>
      </c>
      <c r="BI731" s="206">
        <f>IF(N731="nulová",J731,0)</f>
        <v>0</v>
      </c>
      <c r="BJ731" s="18" t="s">
        <v>84</v>
      </c>
      <c r="BK731" s="206">
        <f>ROUND(I731*H731,2)</f>
        <v>0</v>
      </c>
      <c r="BL731" s="18" t="s">
        <v>328</v>
      </c>
      <c r="BM731" s="205" t="s">
        <v>1142</v>
      </c>
    </row>
    <row r="732" spans="1:65" s="13" customFormat="1" ht="11.25">
      <c r="B732" s="207"/>
      <c r="C732" s="208"/>
      <c r="D732" s="209" t="s">
        <v>339</v>
      </c>
      <c r="E732" s="210" t="s">
        <v>1</v>
      </c>
      <c r="F732" s="211" t="s">
        <v>1143</v>
      </c>
      <c r="G732" s="208"/>
      <c r="H732" s="212">
        <v>1272.05</v>
      </c>
      <c r="I732" s="213"/>
      <c r="J732" s="208"/>
      <c r="K732" s="208"/>
      <c r="L732" s="214"/>
      <c r="M732" s="215"/>
      <c r="N732" s="216"/>
      <c r="O732" s="216"/>
      <c r="P732" s="216"/>
      <c r="Q732" s="216"/>
      <c r="R732" s="216"/>
      <c r="S732" s="216"/>
      <c r="T732" s="217"/>
      <c r="AT732" s="218" t="s">
        <v>339</v>
      </c>
      <c r="AU732" s="218" t="s">
        <v>86</v>
      </c>
      <c r="AV732" s="13" t="s">
        <v>86</v>
      </c>
      <c r="AW732" s="13" t="s">
        <v>31</v>
      </c>
      <c r="AX732" s="13" t="s">
        <v>84</v>
      </c>
      <c r="AY732" s="218" t="s">
        <v>321</v>
      </c>
    </row>
    <row r="733" spans="1:65" s="2" customFormat="1" ht="24.2" customHeight="1">
      <c r="A733" s="35"/>
      <c r="B733" s="36"/>
      <c r="C733" s="251" t="s">
        <v>1144</v>
      </c>
      <c r="D733" s="251" t="s">
        <v>583</v>
      </c>
      <c r="E733" s="252" t="s">
        <v>1145</v>
      </c>
      <c r="F733" s="253" t="s">
        <v>1146</v>
      </c>
      <c r="G733" s="254" t="s">
        <v>355</v>
      </c>
      <c r="H733" s="255">
        <v>1272.05</v>
      </c>
      <c r="I733" s="256"/>
      <c r="J733" s="257">
        <f>ROUND(I733*H733,2)</f>
        <v>0</v>
      </c>
      <c r="K733" s="253" t="s">
        <v>350</v>
      </c>
      <c r="L733" s="258"/>
      <c r="M733" s="259" t="s">
        <v>1</v>
      </c>
      <c r="N733" s="260" t="s">
        <v>42</v>
      </c>
      <c r="O733" s="72"/>
      <c r="P733" s="203">
        <f>O733*H733</f>
        <v>0</v>
      </c>
      <c r="Q733" s="203">
        <v>0</v>
      </c>
      <c r="R733" s="203">
        <f>Q733*H733</f>
        <v>0</v>
      </c>
      <c r="S733" s="203">
        <v>0</v>
      </c>
      <c r="T733" s="204">
        <f>S733*H733</f>
        <v>0</v>
      </c>
      <c r="U733" s="35"/>
      <c r="V733" s="35"/>
      <c r="W733" s="35"/>
      <c r="X733" s="35"/>
      <c r="Y733" s="35"/>
      <c r="Z733" s="35"/>
      <c r="AA733" s="35"/>
      <c r="AB733" s="35"/>
      <c r="AC733" s="35"/>
      <c r="AD733" s="35"/>
      <c r="AE733" s="35"/>
      <c r="AR733" s="205" t="s">
        <v>364</v>
      </c>
      <c r="AT733" s="205" t="s">
        <v>583</v>
      </c>
      <c r="AU733" s="205" t="s">
        <v>86</v>
      </c>
      <c r="AY733" s="18" t="s">
        <v>321</v>
      </c>
      <c r="BE733" s="206">
        <f>IF(N733="základní",J733,0)</f>
        <v>0</v>
      </c>
      <c r="BF733" s="206">
        <f>IF(N733="snížená",J733,0)</f>
        <v>0</v>
      </c>
      <c r="BG733" s="206">
        <f>IF(N733="zákl. přenesená",J733,0)</f>
        <v>0</v>
      </c>
      <c r="BH733" s="206">
        <f>IF(N733="sníž. přenesená",J733,0)</f>
        <v>0</v>
      </c>
      <c r="BI733" s="206">
        <f>IF(N733="nulová",J733,0)</f>
        <v>0</v>
      </c>
      <c r="BJ733" s="18" t="s">
        <v>84</v>
      </c>
      <c r="BK733" s="206">
        <f>ROUND(I733*H733,2)</f>
        <v>0</v>
      </c>
      <c r="BL733" s="18" t="s">
        <v>328</v>
      </c>
      <c r="BM733" s="205" t="s">
        <v>1147</v>
      </c>
    </row>
    <row r="734" spans="1:65" s="2" customFormat="1" ht="24.2" customHeight="1">
      <c r="A734" s="35"/>
      <c r="B734" s="36"/>
      <c r="C734" s="194" t="s">
        <v>1148</v>
      </c>
      <c r="D734" s="194" t="s">
        <v>323</v>
      </c>
      <c r="E734" s="195" t="s">
        <v>1149</v>
      </c>
      <c r="F734" s="196" t="s">
        <v>1150</v>
      </c>
      <c r="G734" s="197" t="s">
        <v>337</v>
      </c>
      <c r="H734" s="198">
        <v>81.99</v>
      </c>
      <c r="I734" s="199"/>
      <c r="J734" s="200">
        <f>ROUND(I734*H734,2)</f>
        <v>0</v>
      </c>
      <c r="K734" s="196" t="s">
        <v>350</v>
      </c>
      <c r="L734" s="40"/>
      <c r="M734" s="201" t="s">
        <v>1</v>
      </c>
      <c r="N734" s="202" t="s">
        <v>42</v>
      </c>
      <c r="O734" s="72"/>
      <c r="P734" s="203">
        <f>O734*H734</f>
        <v>0</v>
      </c>
      <c r="Q734" s="203">
        <v>3.0000000000000001E-5</v>
      </c>
      <c r="R734" s="203">
        <f>Q734*H734</f>
        <v>2.4597E-3</v>
      </c>
      <c r="S734" s="203">
        <v>0</v>
      </c>
      <c r="T734" s="204">
        <f>S734*H734</f>
        <v>0</v>
      </c>
      <c r="U734" s="35"/>
      <c r="V734" s="35"/>
      <c r="W734" s="35"/>
      <c r="X734" s="35"/>
      <c r="Y734" s="35"/>
      <c r="Z734" s="35"/>
      <c r="AA734" s="35"/>
      <c r="AB734" s="35"/>
      <c r="AC734" s="35"/>
      <c r="AD734" s="35"/>
      <c r="AE734" s="35"/>
      <c r="AR734" s="205" t="s">
        <v>328</v>
      </c>
      <c r="AT734" s="205" t="s">
        <v>323</v>
      </c>
      <c r="AU734" s="205" t="s">
        <v>86</v>
      </c>
      <c r="AY734" s="18" t="s">
        <v>321</v>
      </c>
      <c r="BE734" s="206">
        <f>IF(N734="základní",J734,0)</f>
        <v>0</v>
      </c>
      <c r="BF734" s="206">
        <f>IF(N734="snížená",J734,0)</f>
        <v>0</v>
      </c>
      <c r="BG734" s="206">
        <f>IF(N734="zákl. přenesená",J734,0)</f>
        <v>0</v>
      </c>
      <c r="BH734" s="206">
        <f>IF(N734="sníž. přenesená",J734,0)</f>
        <v>0</v>
      </c>
      <c r="BI734" s="206">
        <f>IF(N734="nulová",J734,0)</f>
        <v>0</v>
      </c>
      <c r="BJ734" s="18" t="s">
        <v>84</v>
      </c>
      <c r="BK734" s="206">
        <f>ROUND(I734*H734,2)</f>
        <v>0</v>
      </c>
      <c r="BL734" s="18" t="s">
        <v>328</v>
      </c>
      <c r="BM734" s="205" t="s">
        <v>1151</v>
      </c>
    </row>
    <row r="735" spans="1:65" s="13" customFormat="1" ht="11.25">
      <c r="B735" s="207"/>
      <c r="C735" s="208"/>
      <c r="D735" s="209" t="s">
        <v>339</v>
      </c>
      <c r="E735" s="210" t="s">
        <v>1</v>
      </c>
      <c r="F735" s="211" t="s">
        <v>1152</v>
      </c>
      <c r="G735" s="208"/>
      <c r="H735" s="212">
        <v>81.99</v>
      </c>
      <c r="I735" s="213"/>
      <c r="J735" s="208"/>
      <c r="K735" s="208"/>
      <c r="L735" s="214"/>
      <c r="M735" s="215"/>
      <c r="N735" s="216"/>
      <c r="O735" s="216"/>
      <c r="P735" s="216"/>
      <c r="Q735" s="216"/>
      <c r="R735" s="216"/>
      <c r="S735" s="216"/>
      <c r="T735" s="217"/>
      <c r="AT735" s="218" t="s">
        <v>339</v>
      </c>
      <c r="AU735" s="218" t="s">
        <v>86</v>
      </c>
      <c r="AV735" s="13" t="s">
        <v>86</v>
      </c>
      <c r="AW735" s="13" t="s">
        <v>31</v>
      </c>
      <c r="AX735" s="13" t="s">
        <v>84</v>
      </c>
      <c r="AY735" s="218" t="s">
        <v>321</v>
      </c>
    </row>
    <row r="736" spans="1:65" s="2" customFormat="1" ht="24.2" customHeight="1">
      <c r="A736" s="35"/>
      <c r="B736" s="36"/>
      <c r="C736" s="194" t="s">
        <v>1153</v>
      </c>
      <c r="D736" s="194" t="s">
        <v>323</v>
      </c>
      <c r="E736" s="195" t="s">
        <v>1154</v>
      </c>
      <c r="F736" s="196" t="s">
        <v>1155</v>
      </c>
      <c r="G736" s="197" t="s">
        <v>337</v>
      </c>
      <c r="H736" s="198">
        <v>243.20400000000001</v>
      </c>
      <c r="I736" s="199"/>
      <c r="J736" s="200">
        <f>ROUND(I736*H736,2)</f>
        <v>0</v>
      </c>
      <c r="K736" s="196" t="s">
        <v>350</v>
      </c>
      <c r="L736" s="40"/>
      <c r="M736" s="201" t="s">
        <v>1</v>
      </c>
      <c r="N736" s="202" t="s">
        <v>42</v>
      </c>
      <c r="O736" s="72"/>
      <c r="P736" s="203">
        <f>O736*H736</f>
        <v>0</v>
      </c>
      <c r="Q736" s="203">
        <v>1.0000000000000001E-5</v>
      </c>
      <c r="R736" s="203">
        <f>Q736*H736</f>
        <v>2.4320400000000003E-3</v>
      </c>
      <c r="S736" s="203">
        <v>0</v>
      </c>
      <c r="T736" s="204">
        <f>S736*H736</f>
        <v>0</v>
      </c>
      <c r="U736" s="35"/>
      <c r="V736" s="35"/>
      <c r="W736" s="35"/>
      <c r="X736" s="35"/>
      <c r="Y736" s="35"/>
      <c r="Z736" s="35"/>
      <c r="AA736" s="35"/>
      <c r="AB736" s="35"/>
      <c r="AC736" s="35"/>
      <c r="AD736" s="35"/>
      <c r="AE736" s="35"/>
      <c r="AR736" s="205" t="s">
        <v>328</v>
      </c>
      <c r="AT736" s="205" t="s">
        <v>323</v>
      </c>
      <c r="AU736" s="205" t="s">
        <v>86</v>
      </c>
      <c r="AY736" s="18" t="s">
        <v>321</v>
      </c>
      <c r="BE736" s="206">
        <f>IF(N736="základní",J736,0)</f>
        <v>0</v>
      </c>
      <c r="BF736" s="206">
        <f>IF(N736="snížená",J736,0)</f>
        <v>0</v>
      </c>
      <c r="BG736" s="206">
        <f>IF(N736="zákl. přenesená",J736,0)</f>
        <v>0</v>
      </c>
      <c r="BH736" s="206">
        <f>IF(N736="sníž. přenesená",J736,0)</f>
        <v>0</v>
      </c>
      <c r="BI736" s="206">
        <f>IF(N736="nulová",J736,0)</f>
        <v>0</v>
      </c>
      <c r="BJ736" s="18" t="s">
        <v>84</v>
      </c>
      <c r="BK736" s="206">
        <f>ROUND(I736*H736,2)</f>
        <v>0</v>
      </c>
      <c r="BL736" s="18" t="s">
        <v>328</v>
      </c>
      <c r="BM736" s="205" t="s">
        <v>1156</v>
      </c>
    </row>
    <row r="737" spans="1:65" s="13" customFormat="1" ht="11.25">
      <c r="B737" s="207"/>
      <c r="C737" s="208"/>
      <c r="D737" s="209" t="s">
        <v>339</v>
      </c>
      <c r="E737" s="210" t="s">
        <v>1</v>
      </c>
      <c r="F737" s="211" t="s">
        <v>1157</v>
      </c>
      <c r="G737" s="208"/>
      <c r="H737" s="212">
        <v>325.19410955473501</v>
      </c>
      <c r="I737" s="213"/>
      <c r="J737" s="208"/>
      <c r="K737" s="208"/>
      <c r="L737" s="214"/>
      <c r="M737" s="215"/>
      <c r="N737" s="216"/>
      <c r="O737" s="216"/>
      <c r="P737" s="216"/>
      <c r="Q737" s="216"/>
      <c r="R737" s="216"/>
      <c r="S737" s="216"/>
      <c r="T737" s="217"/>
      <c r="AT737" s="218" t="s">
        <v>339</v>
      </c>
      <c r="AU737" s="218" t="s">
        <v>86</v>
      </c>
      <c r="AV737" s="13" t="s">
        <v>86</v>
      </c>
      <c r="AW737" s="13" t="s">
        <v>31</v>
      </c>
      <c r="AX737" s="13" t="s">
        <v>77</v>
      </c>
      <c r="AY737" s="218" t="s">
        <v>321</v>
      </c>
    </row>
    <row r="738" spans="1:65" s="13" customFormat="1" ht="11.25">
      <c r="B738" s="207"/>
      <c r="C738" s="208"/>
      <c r="D738" s="209" t="s">
        <v>339</v>
      </c>
      <c r="E738" s="210" t="s">
        <v>1</v>
      </c>
      <c r="F738" s="211" t="s">
        <v>1158</v>
      </c>
      <c r="G738" s="208"/>
      <c r="H738" s="212">
        <v>-81.99</v>
      </c>
      <c r="I738" s="213"/>
      <c r="J738" s="208"/>
      <c r="K738" s="208"/>
      <c r="L738" s="214"/>
      <c r="M738" s="215"/>
      <c r="N738" s="216"/>
      <c r="O738" s="216"/>
      <c r="P738" s="216"/>
      <c r="Q738" s="216"/>
      <c r="R738" s="216"/>
      <c r="S738" s="216"/>
      <c r="T738" s="217"/>
      <c r="AT738" s="218" t="s">
        <v>339</v>
      </c>
      <c r="AU738" s="218" t="s">
        <v>86</v>
      </c>
      <c r="AV738" s="13" t="s">
        <v>86</v>
      </c>
      <c r="AW738" s="13" t="s">
        <v>31</v>
      </c>
      <c r="AX738" s="13" t="s">
        <v>77</v>
      </c>
      <c r="AY738" s="218" t="s">
        <v>321</v>
      </c>
    </row>
    <row r="739" spans="1:65" s="14" customFormat="1" ht="11.25">
      <c r="B739" s="219"/>
      <c r="C739" s="220"/>
      <c r="D739" s="209" t="s">
        <v>339</v>
      </c>
      <c r="E739" s="221" t="s">
        <v>1</v>
      </c>
      <c r="F739" s="222" t="s">
        <v>346</v>
      </c>
      <c r="G739" s="220"/>
      <c r="H739" s="223">
        <v>243.204109554735</v>
      </c>
      <c r="I739" s="224"/>
      <c r="J739" s="220"/>
      <c r="K739" s="220"/>
      <c r="L739" s="225"/>
      <c r="M739" s="226"/>
      <c r="N739" s="227"/>
      <c r="O739" s="227"/>
      <c r="P739" s="227"/>
      <c r="Q739" s="227"/>
      <c r="R739" s="227"/>
      <c r="S739" s="227"/>
      <c r="T739" s="228"/>
      <c r="AT739" s="229" t="s">
        <v>339</v>
      </c>
      <c r="AU739" s="229" t="s">
        <v>86</v>
      </c>
      <c r="AV739" s="14" t="s">
        <v>328</v>
      </c>
      <c r="AW739" s="14" t="s">
        <v>31</v>
      </c>
      <c r="AX739" s="14" t="s">
        <v>84</v>
      </c>
      <c r="AY739" s="229" t="s">
        <v>321</v>
      </c>
    </row>
    <row r="740" spans="1:65" s="2" customFormat="1" ht="24.2" customHeight="1">
      <c r="A740" s="35"/>
      <c r="B740" s="36"/>
      <c r="C740" s="194" t="s">
        <v>1159</v>
      </c>
      <c r="D740" s="194" t="s">
        <v>323</v>
      </c>
      <c r="E740" s="195" t="s">
        <v>1160</v>
      </c>
      <c r="F740" s="196" t="s">
        <v>1161</v>
      </c>
      <c r="G740" s="197" t="s">
        <v>337</v>
      </c>
      <c r="H740" s="198">
        <v>243.20400000000001</v>
      </c>
      <c r="I740" s="199"/>
      <c r="J740" s="200">
        <f>ROUND(I740*H740,2)</f>
        <v>0</v>
      </c>
      <c r="K740" s="196" t="s">
        <v>350</v>
      </c>
      <c r="L740" s="40"/>
      <c r="M740" s="201" t="s">
        <v>1</v>
      </c>
      <c r="N740" s="202" t="s">
        <v>42</v>
      </c>
      <c r="O740" s="72"/>
      <c r="P740" s="203">
        <f>O740*H740</f>
        <v>0</v>
      </c>
      <c r="Q740" s="203">
        <v>0</v>
      </c>
      <c r="R740" s="203">
        <f>Q740*H740</f>
        <v>0</v>
      </c>
      <c r="S740" s="203">
        <v>0</v>
      </c>
      <c r="T740" s="204">
        <f>S740*H740</f>
        <v>0</v>
      </c>
      <c r="U740" s="35"/>
      <c r="V740" s="35"/>
      <c r="W740" s="35"/>
      <c r="X740" s="35"/>
      <c r="Y740" s="35"/>
      <c r="Z740" s="35"/>
      <c r="AA740" s="35"/>
      <c r="AB740" s="35"/>
      <c r="AC740" s="35"/>
      <c r="AD740" s="35"/>
      <c r="AE740" s="35"/>
      <c r="AR740" s="205" t="s">
        <v>328</v>
      </c>
      <c r="AT740" s="205" t="s">
        <v>323</v>
      </c>
      <c r="AU740" s="205" t="s">
        <v>86</v>
      </c>
      <c r="AY740" s="18" t="s">
        <v>321</v>
      </c>
      <c r="BE740" s="206">
        <f>IF(N740="základní",J740,0)</f>
        <v>0</v>
      </c>
      <c r="BF740" s="206">
        <f>IF(N740="snížená",J740,0)</f>
        <v>0</v>
      </c>
      <c r="BG740" s="206">
        <f>IF(N740="zákl. přenesená",J740,0)</f>
        <v>0</v>
      </c>
      <c r="BH740" s="206">
        <f>IF(N740="sníž. přenesená",J740,0)</f>
        <v>0</v>
      </c>
      <c r="BI740" s="206">
        <f>IF(N740="nulová",J740,0)</f>
        <v>0</v>
      </c>
      <c r="BJ740" s="18" t="s">
        <v>84</v>
      </c>
      <c r="BK740" s="206">
        <f>ROUND(I740*H740,2)</f>
        <v>0</v>
      </c>
      <c r="BL740" s="18" t="s">
        <v>328</v>
      </c>
      <c r="BM740" s="205" t="s">
        <v>1162</v>
      </c>
    </row>
    <row r="741" spans="1:65" s="12" customFormat="1" ht="22.9" customHeight="1">
      <c r="B741" s="178"/>
      <c r="C741" s="179"/>
      <c r="D741" s="180" t="s">
        <v>76</v>
      </c>
      <c r="E741" s="192" t="s">
        <v>1163</v>
      </c>
      <c r="F741" s="192" t="s">
        <v>1164</v>
      </c>
      <c r="G741" s="179"/>
      <c r="H741" s="179"/>
      <c r="I741" s="182"/>
      <c r="J741" s="193">
        <f>BK741</f>
        <v>0</v>
      </c>
      <c r="K741" s="179"/>
      <c r="L741" s="184"/>
      <c r="M741" s="185"/>
      <c r="N741" s="186"/>
      <c r="O741" s="186"/>
      <c r="P741" s="187">
        <f>P742</f>
        <v>0</v>
      </c>
      <c r="Q741" s="186"/>
      <c r="R741" s="187">
        <f>R742</f>
        <v>0</v>
      </c>
      <c r="S741" s="186"/>
      <c r="T741" s="188">
        <f>T742</f>
        <v>0</v>
      </c>
      <c r="AR741" s="189" t="s">
        <v>84</v>
      </c>
      <c r="AT741" s="190" t="s">
        <v>76</v>
      </c>
      <c r="AU741" s="190" t="s">
        <v>84</v>
      </c>
      <c r="AY741" s="189" t="s">
        <v>321</v>
      </c>
      <c r="BK741" s="191">
        <f>BK742</f>
        <v>0</v>
      </c>
    </row>
    <row r="742" spans="1:65" s="2" customFormat="1" ht="24.2" customHeight="1">
      <c r="A742" s="35"/>
      <c r="B742" s="36"/>
      <c r="C742" s="194" t="s">
        <v>1165</v>
      </c>
      <c r="D742" s="194" t="s">
        <v>323</v>
      </c>
      <c r="E742" s="195" t="s">
        <v>1166</v>
      </c>
      <c r="F742" s="196" t="s">
        <v>1167</v>
      </c>
      <c r="G742" s="197" t="s">
        <v>542</v>
      </c>
      <c r="H742" s="198">
        <v>4315.7340000000004</v>
      </c>
      <c r="I742" s="199"/>
      <c r="J742" s="200">
        <f>ROUND(I742*H742,2)</f>
        <v>0</v>
      </c>
      <c r="K742" s="196" t="s">
        <v>350</v>
      </c>
      <c r="L742" s="40"/>
      <c r="M742" s="201" t="s">
        <v>1</v>
      </c>
      <c r="N742" s="202" t="s">
        <v>42</v>
      </c>
      <c r="O742" s="72"/>
      <c r="P742" s="203">
        <f>O742*H742</f>
        <v>0</v>
      </c>
      <c r="Q742" s="203">
        <v>0</v>
      </c>
      <c r="R742" s="203">
        <f>Q742*H742</f>
        <v>0</v>
      </c>
      <c r="S742" s="203">
        <v>0</v>
      </c>
      <c r="T742" s="204">
        <f>S742*H742</f>
        <v>0</v>
      </c>
      <c r="U742" s="35"/>
      <c r="V742" s="35"/>
      <c r="W742" s="35"/>
      <c r="X742" s="35"/>
      <c r="Y742" s="35"/>
      <c r="Z742" s="35"/>
      <c r="AA742" s="35"/>
      <c r="AB742" s="35"/>
      <c r="AC742" s="35"/>
      <c r="AD742" s="35"/>
      <c r="AE742" s="35"/>
      <c r="AR742" s="205" t="s">
        <v>328</v>
      </c>
      <c r="AT742" s="205" t="s">
        <v>323</v>
      </c>
      <c r="AU742" s="205" t="s">
        <v>86</v>
      </c>
      <c r="AY742" s="18" t="s">
        <v>321</v>
      </c>
      <c r="BE742" s="206">
        <f>IF(N742="základní",J742,0)</f>
        <v>0</v>
      </c>
      <c r="BF742" s="206">
        <f>IF(N742="snížená",J742,0)</f>
        <v>0</v>
      </c>
      <c r="BG742" s="206">
        <f>IF(N742="zákl. přenesená",J742,0)</f>
        <v>0</v>
      </c>
      <c r="BH742" s="206">
        <f>IF(N742="sníž. přenesená",J742,0)</f>
        <v>0</v>
      </c>
      <c r="BI742" s="206">
        <f>IF(N742="nulová",J742,0)</f>
        <v>0</v>
      </c>
      <c r="BJ742" s="18" t="s">
        <v>84</v>
      </c>
      <c r="BK742" s="206">
        <f>ROUND(I742*H742,2)</f>
        <v>0</v>
      </c>
      <c r="BL742" s="18" t="s">
        <v>328</v>
      </c>
      <c r="BM742" s="205" t="s">
        <v>1168</v>
      </c>
    </row>
    <row r="743" spans="1:65" s="12" customFormat="1" ht="25.9" customHeight="1">
      <c r="B743" s="178"/>
      <c r="C743" s="179"/>
      <c r="D743" s="180" t="s">
        <v>76</v>
      </c>
      <c r="E743" s="181" t="s">
        <v>1169</v>
      </c>
      <c r="F743" s="181" t="s">
        <v>1170</v>
      </c>
      <c r="G743" s="179"/>
      <c r="H743" s="179"/>
      <c r="I743" s="182"/>
      <c r="J743" s="183">
        <f>BK743</f>
        <v>0</v>
      </c>
      <c r="K743" s="179"/>
      <c r="L743" s="184"/>
      <c r="M743" s="185"/>
      <c r="N743" s="186"/>
      <c r="O743" s="186"/>
      <c r="P743" s="187">
        <f>P744+P816+P864+P870+P873+P877+P903+P935+P949</f>
        <v>0</v>
      </c>
      <c r="Q743" s="186"/>
      <c r="R743" s="187">
        <f>R744+R816+R864+R870+R873+R877+R903+R935+R949</f>
        <v>57.565628969999992</v>
      </c>
      <c r="S743" s="186"/>
      <c r="T743" s="188">
        <f>T744+T816+T864+T870+T873+T877+T903+T935+T949</f>
        <v>0</v>
      </c>
      <c r="AR743" s="189" t="s">
        <v>86</v>
      </c>
      <c r="AT743" s="190" t="s">
        <v>76</v>
      </c>
      <c r="AU743" s="190" t="s">
        <v>77</v>
      </c>
      <c r="AY743" s="189" t="s">
        <v>321</v>
      </c>
      <c r="BK743" s="191">
        <f>BK744+BK816+BK864+BK870+BK873+BK877+BK903+BK935+BK949</f>
        <v>0</v>
      </c>
    </row>
    <row r="744" spans="1:65" s="12" customFormat="1" ht="22.9" customHeight="1">
      <c r="B744" s="178"/>
      <c r="C744" s="179"/>
      <c r="D744" s="180" t="s">
        <v>76</v>
      </c>
      <c r="E744" s="192" t="s">
        <v>1171</v>
      </c>
      <c r="F744" s="192" t="s">
        <v>1172</v>
      </c>
      <c r="G744" s="179"/>
      <c r="H744" s="179"/>
      <c r="I744" s="182"/>
      <c r="J744" s="193">
        <f>BK744</f>
        <v>0</v>
      </c>
      <c r="K744" s="179"/>
      <c r="L744" s="184"/>
      <c r="M744" s="185"/>
      <c r="N744" s="186"/>
      <c r="O744" s="186"/>
      <c r="P744" s="187">
        <f>SUM(P745:P815)</f>
        <v>0</v>
      </c>
      <c r="Q744" s="186"/>
      <c r="R744" s="187">
        <f>SUM(R745:R815)</f>
        <v>1.7100405000000003</v>
      </c>
      <c r="S744" s="186"/>
      <c r="T744" s="188">
        <f>SUM(T745:T815)</f>
        <v>0</v>
      </c>
      <c r="AR744" s="189" t="s">
        <v>86</v>
      </c>
      <c r="AT744" s="190" t="s">
        <v>76</v>
      </c>
      <c r="AU744" s="190" t="s">
        <v>84</v>
      </c>
      <c r="AY744" s="189" t="s">
        <v>321</v>
      </c>
      <c r="BK744" s="191">
        <f>SUM(BK745:BK815)</f>
        <v>0</v>
      </c>
    </row>
    <row r="745" spans="1:65" s="2" customFormat="1" ht="24.2" customHeight="1">
      <c r="A745" s="35"/>
      <c r="B745" s="36"/>
      <c r="C745" s="194" t="s">
        <v>1173</v>
      </c>
      <c r="D745" s="194" t="s">
        <v>323</v>
      </c>
      <c r="E745" s="195" t="s">
        <v>1174</v>
      </c>
      <c r="F745" s="196" t="s">
        <v>1175</v>
      </c>
      <c r="G745" s="197" t="s">
        <v>337</v>
      </c>
      <c r="H745" s="198">
        <v>21.97</v>
      </c>
      <c r="I745" s="199"/>
      <c r="J745" s="200">
        <f>ROUND(I745*H745,2)</f>
        <v>0</v>
      </c>
      <c r="K745" s="196" t="s">
        <v>350</v>
      </c>
      <c r="L745" s="40"/>
      <c r="M745" s="201" t="s">
        <v>1</v>
      </c>
      <c r="N745" s="202" t="s">
        <v>42</v>
      </c>
      <c r="O745" s="72"/>
      <c r="P745" s="203">
        <f>O745*H745</f>
        <v>0</v>
      </c>
      <c r="Q745" s="203">
        <v>0</v>
      </c>
      <c r="R745" s="203">
        <f>Q745*H745</f>
        <v>0</v>
      </c>
      <c r="S745" s="203">
        <v>0</v>
      </c>
      <c r="T745" s="204">
        <f>S745*H745</f>
        <v>0</v>
      </c>
      <c r="U745" s="35"/>
      <c r="V745" s="35"/>
      <c r="W745" s="35"/>
      <c r="X745" s="35"/>
      <c r="Y745" s="35"/>
      <c r="Z745" s="35"/>
      <c r="AA745" s="35"/>
      <c r="AB745" s="35"/>
      <c r="AC745" s="35"/>
      <c r="AD745" s="35"/>
      <c r="AE745" s="35"/>
      <c r="AR745" s="205" t="s">
        <v>453</v>
      </c>
      <c r="AT745" s="205" t="s">
        <v>323</v>
      </c>
      <c r="AU745" s="205" t="s">
        <v>86</v>
      </c>
      <c r="AY745" s="18" t="s">
        <v>321</v>
      </c>
      <c r="BE745" s="206">
        <f>IF(N745="základní",J745,0)</f>
        <v>0</v>
      </c>
      <c r="BF745" s="206">
        <f>IF(N745="snížená",J745,0)</f>
        <v>0</v>
      </c>
      <c r="BG745" s="206">
        <f>IF(N745="zákl. přenesená",J745,0)</f>
        <v>0</v>
      </c>
      <c r="BH745" s="206">
        <f>IF(N745="sníž. přenesená",J745,0)</f>
        <v>0</v>
      </c>
      <c r="BI745" s="206">
        <f>IF(N745="nulová",J745,0)</f>
        <v>0</v>
      </c>
      <c r="BJ745" s="18" t="s">
        <v>84</v>
      </c>
      <c r="BK745" s="206">
        <f>ROUND(I745*H745,2)</f>
        <v>0</v>
      </c>
      <c r="BL745" s="18" t="s">
        <v>453</v>
      </c>
      <c r="BM745" s="205" t="s">
        <v>1176</v>
      </c>
    </row>
    <row r="746" spans="1:65" s="13" customFormat="1" ht="11.25">
      <c r="B746" s="207"/>
      <c r="C746" s="208"/>
      <c r="D746" s="209" t="s">
        <v>339</v>
      </c>
      <c r="E746" s="210" t="s">
        <v>1</v>
      </c>
      <c r="F746" s="211" t="s">
        <v>816</v>
      </c>
      <c r="G746" s="208"/>
      <c r="H746" s="212">
        <v>21.97</v>
      </c>
      <c r="I746" s="213"/>
      <c r="J746" s="208"/>
      <c r="K746" s="208"/>
      <c r="L746" s="214"/>
      <c r="M746" s="215"/>
      <c r="N746" s="216"/>
      <c r="O746" s="216"/>
      <c r="P746" s="216"/>
      <c r="Q746" s="216"/>
      <c r="R746" s="216"/>
      <c r="S746" s="216"/>
      <c r="T746" s="217"/>
      <c r="AT746" s="218" t="s">
        <v>339</v>
      </c>
      <c r="AU746" s="218" t="s">
        <v>86</v>
      </c>
      <c r="AV746" s="13" t="s">
        <v>86</v>
      </c>
      <c r="AW746" s="13" t="s">
        <v>31</v>
      </c>
      <c r="AX746" s="13" t="s">
        <v>84</v>
      </c>
      <c r="AY746" s="218" t="s">
        <v>321</v>
      </c>
    </row>
    <row r="747" spans="1:65" s="2" customFormat="1" ht="16.5" customHeight="1">
      <c r="A747" s="35"/>
      <c r="B747" s="36"/>
      <c r="C747" s="251" t="s">
        <v>1177</v>
      </c>
      <c r="D747" s="251" t="s">
        <v>583</v>
      </c>
      <c r="E747" s="252" t="s">
        <v>1178</v>
      </c>
      <c r="F747" s="253" t="s">
        <v>1179</v>
      </c>
      <c r="G747" s="254" t="s">
        <v>542</v>
      </c>
      <c r="H747" s="255">
        <v>7.0000000000000001E-3</v>
      </c>
      <c r="I747" s="256"/>
      <c r="J747" s="257">
        <f>ROUND(I747*H747,2)</f>
        <v>0</v>
      </c>
      <c r="K747" s="253" t="s">
        <v>350</v>
      </c>
      <c r="L747" s="258"/>
      <c r="M747" s="259" t="s">
        <v>1</v>
      </c>
      <c r="N747" s="260" t="s">
        <v>42</v>
      </c>
      <c r="O747" s="72"/>
      <c r="P747" s="203">
        <f>O747*H747</f>
        <v>0</v>
      </c>
      <c r="Q747" s="203">
        <v>1</v>
      </c>
      <c r="R747" s="203">
        <f>Q747*H747</f>
        <v>7.0000000000000001E-3</v>
      </c>
      <c r="S747" s="203">
        <v>0</v>
      </c>
      <c r="T747" s="204">
        <f>S747*H747</f>
        <v>0</v>
      </c>
      <c r="U747" s="35"/>
      <c r="V747" s="35"/>
      <c r="W747" s="35"/>
      <c r="X747" s="35"/>
      <c r="Y747" s="35"/>
      <c r="Z747" s="35"/>
      <c r="AA747" s="35"/>
      <c r="AB747" s="35"/>
      <c r="AC747" s="35"/>
      <c r="AD747" s="35"/>
      <c r="AE747" s="35"/>
      <c r="AR747" s="205" t="s">
        <v>595</v>
      </c>
      <c r="AT747" s="205" t="s">
        <v>583</v>
      </c>
      <c r="AU747" s="205" t="s">
        <v>86</v>
      </c>
      <c r="AY747" s="18" t="s">
        <v>321</v>
      </c>
      <c r="BE747" s="206">
        <f>IF(N747="základní",J747,0)</f>
        <v>0</v>
      </c>
      <c r="BF747" s="206">
        <f>IF(N747="snížená",J747,0)</f>
        <v>0</v>
      </c>
      <c r="BG747" s="206">
        <f>IF(N747="zákl. přenesená",J747,0)</f>
        <v>0</v>
      </c>
      <c r="BH747" s="206">
        <f>IF(N747="sníž. přenesená",J747,0)</f>
        <v>0</v>
      </c>
      <c r="BI747" s="206">
        <f>IF(N747="nulová",J747,0)</f>
        <v>0</v>
      </c>
      <c r="BJ747" s="18" t="s">
        <v>84</v>
      </c>
      <c r="BK747" s="206">
        <f>ROUND(I747*H747,2)</f>
        <v>0</v>
      </c>
      <c r="BL747" s="18" t="s">
        <v>453</v>
      </c>
      <c r="BM747" s="205" t="s">
        <v>1180</v>
      </c>
    </row>
    <row r="748" spans="1:65" s="13" customFormat="1" ht="11.25">
      <c r="B748" s="207"/>
      <c r="C748" s="208"/>
      <c r="D748" s="209" t="s">
        <v>339</v>
      </c>
      <c r="E748" s="208"/>
      <c r="F748" s="211" t="s">
        <v>1181</v>
      </c>
      <c r="G748" s="208"/>
      <c r="H748" s="212">
        <v>7.0000000000000001E-3</v>
      </c>
      <c r="I748" s="213"/>
      <c r="J748" s="208"/>
      <c r="K748" s="208"/>
      <c r="L748" s="214"/>
      <c r="M748" s="215"/>
      <c r="N748" s="216"/>
      <c r="O748" s="216"/>
      <c r="P748" s="216"/>
      <c r="Q748" s="216"/>
      <c r="R748" s="216"/>
      <c r="S748" s="216"/>
      <c r="T748" s="217"/>
      <c r="AT748" s="218" t="s">
        <v>339</v>
      </c>
      <c r="AU748" s="218" t="s">
        <v>86</v>
      </c>
      <c r="AV748" s="13" t="s">
        <v>86</v>
      </c>
      <c r="AW748" s="13" t="s">
        <v>4</v>
      </c>
      <c r="AX748" s="13" t="s">
        <v>84</v>
      </c>
      <c r="AY748" s="218" t="s">
        <v>321</v>
      </c>
    </row>
    <row r="749" spans="1:65" s="2" customFormat="1" ht="24.2" customHeight="1">
      <c r="A749" s="35"/>
      <c r="B749" s="36"/>
      <c r="C749" s="194" t="s">
        <v>1182</v>
      </c>
      <c r="D749" s="194" t="s">
        <v>323</v>
      </c>
      <c r="E749" s="195" t="s">
        <v>1183</v>
      </c>
      <c r="F749" s="196" t="s">
        <v>1184</v>
      </c>
      <c r="G749" s="197" t="s">
        <v>337</v>
      </c>
      <c r="H749" s="198">
        <v>21.97</v>
      </c>
      <c r="I749" s="199"/>
      <c r="J749" s="200">
        <f>ROUND(I749*H749,2)</f>
        <v>0</v>
      </c>
      <c r="K749" s="196" t="s">
        <v>350</v>
      </c>
      <c r="L749" s="40"/>
      <c r="M749" s="201" t="s">
        <v>1</v>
      </c>
      <c r="N749" s="202" t="s">
        <v>42</v>
      </c>
      <c r="O749" s="72"/>
      <c r="P749" s="203">
        <f>O749*H749</f>
        <v>0</v>
      </c>
      <c r="Q749" s="203">
        <v>4.0000000000000002E-4</v>
      </c>
      <c r="R749" s="203">
        <f>Q749*H749</f>
        <v>8.7880000000000007E-3</v>
      </c>
      <c r="S749" s="203">
        <v>0</v>
      </c>
      <c r="T749" s="204">
        <f>S749*H749</f>
        <v>0</v>
      </c>
      <c r="U749" s="35"/>
      <c r="V749" s="35"/>
      <c r="W749" s="35"/>
      <c r="X749" s="35"/>
      <c r="Y749" s="35"/>
      <c r="Z749" s="35"/>
      <c r="AA749" s="35"/>
      <c r="AB749" s="35"/>
      <c r="AC749" s="35"/>
      <c r="AD749" s="35"/>
      <c r="AE749" s="35"/>
      <c r="AR749" s="205" t="s">
        <v>453</v>
      </c>
      <c r="AT749" s="205" t="s">
        <v>323</v>
      </c>
      <c r="AU749" s="205" t="s">
        <v>86</v>
      </c>
      <c r="AY749" s="18" t="s">
        <v>321</v>
      </c>
      <c r="BE749" s="206">
        <f>IF(N749="základní",J749,0)</f>
        <v>0</v>
      </c>
      <c r="BF749" s="206">
        <f>IF(N749="snížená",J749,0)</f>
        <v>0</v>
      </c>
      <c r="BG749" s="206">
        <f>IF(N749="zákl. přenesená",J749,0)</f>
        <v>0</v>
      </c>
      <c r="BH749" s="206">
        <f>IF(N749="sníž. přenesená",J749,0)</f>
        <v>0</v>
      </c>
      <c r="BI749" s="206">
        <f>IF(N749="nulová",J749,0)</f>
        <v>0</v>
      </c>
      <c r="BJ749" s="18" t="s">
        <v>84</v>
      </c>
      <c r="BK749" s="206">
        <f>ROUND(I749*H749,2)</f>
        <v>0</v>
      </c>
      <c r="BL749" s="18" t="s">
        <v>453</v>
      </c>
      <c r="BM749" s="205" t="s">
        <v>1185</v>
      </c>
    </row>
    <row r="750" spans="1:65" s="13" customFormat="1" ht="11.25">
      <c r="B750" s="207"/>
      <c r="C750" s="208"/>
      <c r="D750" s="209" t="s">
        <v>339</v>
      </c>
      <c r="E750" s="210" t="s">
        <v>1</v>
      </c>
      <c r="F750" s="211" t="s">
        <v>816</v>
      </c>
      <c r="G750" s="208"/>
      <c r="H750" s="212">
        <v>21.97</v>
      </c>
      <c r="I750" s="213"/>
      <c r="J750" s="208"/>
      <c r="K750" s="208"/>
      <c r="L750" s="214"/>
      <c r="M750" s="215"/>
      <c r="N750" s="216"/>
      <c r="O750" s="216"/>
      <c r="P750" s="216"/>
      <c r="Q750" s="216"/>
      <c r="R750" s="216"/>
      <c r="S750" s="216"/>
      <c r="T750" s="217"/>
      <c r="AT750" s="218" t="s">
        <v>339</v>
      </c>
      <c r="AU750" s="218" t="s">
        <v>86</v>
      </c>
      <c r="AV750" s="13" t="s">
        <v>86</v>
      </c>
      <c r="AW750" s="13" t="s">
        <v>31</v>
      </c>
      <c r="AX750" s="13" t="s">
        <v>84</v>
      </c>
      <c r="AY750" s="218" t="s">
        <v>321</v>
      </c>
    </row>
    <row r="751" spans="1:65" s="2" customFormat="1" ht="44.25" customHeight="1">
      <c r="A751" s="35"/>
      <c r="B751" s="36"/>
      <c r="C751" s="251" t="s">
        <v>1186</v>
      </c>
      <c r="D751" s="251" t="s">
        <v>583</v>
      </c>
      <c r="E751" s="252" t="s">
        <v>1187</v>
      </c>
      <c r="F751" s="253" t="s">
        <v>1188</v>
      </c>
      <c r="G751" s="254" t="s">
        <v>337</v>
      </c>
      <c r="H751" s="255">
        <v>25.606000000000002</v>
      </c>
      <c r="I751" s="256"/>
      <c r="J751" s="257">
        <f>ROUND(I751*H751,2)</f>
        <v>0</v>
      </c>
      <c r="K751" s="253" t="s">
        <v>350</v>
      </c>
      <c r="L751" s="258"/>
      <c r="M751" s="259" t="s">
        <v>1</v>
      </c>
      <c r="N751" s="260" t="s">
        <v>42</v>
      </c>
      <c r="O751" s="72"/>
      <c r="P751" s="203">
        <f>O751*H751</f>
        <v>0</v>
      </c>
      <c r="Q751" s="203">
        <v>5.4000000000000003E-3</v>
      </c>
      <c r="R751" s="203">
        <f>Q751*H751</f>
        <v>0.13827240000000002</v>
      </c>
      <c r="S751" s="203">
        <v>0</v>
      </c>
      <c r="T751" s="204">
        <f>S751*H751</f>
        <v>0</v>
      </c>
      <c r="U751" s="35"/>
      <c r="V751" s="35"/>
      <c r="W751" s="35"/>
      <c r="X751" s="35"/>
      <c r="Y751" s="35"/>
      <c r="Z751" s="35"/>
      <c r="AA751" s="35"/>
      <c r="AB751" s="35"/>
      <c r="AC751" s="35"/>
      <c r="AD751" s="35"/>
      <c r="AE751" s="35"/>
      <c r="AR751" s="205" t="s">
        <v>595</v>
      </c>
      <c r="AT751" s="205" t="s">
        <v>583</v>
      </c>
      <c r="AU751" s="205" t="s">
        <v>86</v>
      </c>
      <c r="AY751" s="18" t="s">
        <v>321</v>
      </c>
      <c r="BE751" s="206">
        <f>IF(N751="základní",J751,0)</f>
        <v>0</v>
      </c>
      <c r="BF751" s="206">
        <f>IF(N751="snížená",J751,0)</f>
        <v>0</v>
      </c>
      <c r="BG751" s="206">
        <f>IF(N751="zákl. přenesená",J751,0)</f>
        <v>0</v>
      </c>
      <c r="BH751" s="206">
        <f>IF(N751="sníž. přenesená",J751,0)</f>
        <v>0</v>
      </c>
      <c r="BI751" s="206">
        <f>IF(N751="nulová",J751,0)</f>
        <v>0</v>
      </c>
      <c r="BJ751" s="18" t="s">
        <v>84</v>
      </c>
      <c r="BK751" s="206">
        <f>ROUND(I751*H751,2)</f>
        <v>0</v>
      </c>
      <c r="BL751" s="18" t="s">
        <v>453</v>
      </c>
      <c r="BM751" s="205" t="s">
        <v>1189</v>
      </c>
    </row>
    <row r="752" spans="1:65" s="13" customFormat="1" ht="11.25">
      <c r="B752" s="207"/>
      <c r="C752" s="208"/>
      <c r="D752" s="209" t="s">
        <v>339</v>
      </c>
      <c r="E752" s="208"/>
      <c r="F752" s="211" t="s">
        <v>1190</v>
      </c>
      <c r="G752" s="208"/>
      <c r="H752" s="212">
        <v>25.606000000000002</v>
      </c>
      <c r="I752" s="213"/>
      <c r="J752" s="208"/>
      <c r="K752" s="208"/>
      <c r="L752" s="214"/>
      <c r="M752" s="215"/>
      <c r="N752" s="216"/>
      <c r="O752" s="216"/>
      <c r="P752" s="216"/>
      <c r="Q752" s="216"/>
      <c r="R752" s="216"/>
      <c r="S752" s="216"/>
      <c r="T752" s="217"/>
      <c r="AT752" s="218" t="s">
        <v>339</v>
      </c>
      <c r="AU752" s="218" t="s">
        <v>86</v>
      </c>
      <c r="AV752" s="13" t="s">
        <v>86</v>
      </c>
      <c r="AW752" s="13" t="s">
        <v>4</v>
      </c>
      <c r="AX752" s="13" t="s">
        <v>84</v>
      </c>
      <c r="AY752" s="218" t="s">
        <v>321</v>
      </c>
    </row>
    <row r="753" spans="1:65" s="2" customFormat="1" ht="24.2" customHeight="1">
      <c r="A753" s="35"/>
      <c r="B753" s="36"/>
      <c r="C753" s="194" t="s">
        <v>1191</v>
      </c>
      <c r="D753" s="194" t="s">
        <v>323</v>
      </c>
      <c r="E753" s="195" t="s">
        <v>1192</v>
      </c>
      <c r="F753" s="196" t="s">
        <v>1193</v>
      </c>
      <c r="G753" s="197" t="s">
        <v>337</v>
      </c>
      <c r="H753" s="198">
        <v>21.97</v>
      </c>
      <c r="I753" s="199"/>
      <c r="J753" s="200">
        <f>ROUND(I753*H753,2)</f>
        <v>0</v>
      </c>
      <c r="K753" s="196" t="s">
        <v>350</v>
      </c>
      <c r="L753" s="40"/>
      <c r="M753" s="201" t="s">
        <v>1</v>
      </c>
      <c r="N753" s="202" t="s">
        <v>42</v>
      </c>
      <c r="O753" s="72"/>
      <c r="P753" s="203">
        <f>O753*H753</f>
        <v>0</v>
      </c>
      <c r="Q753" s="203">
        <v>0</v>
      </c>
      <c r="R753" s="203">
        <f>Q753*H753</f>
        <v>0</v>
      </c>
      <c r="S753" s="203">
        <v>0</v>
      </c>
      <c r="T753" s="204">
        <f>S753*H753</f>
        <v>0</v>
      </c>
      <c r="U753" s="35"/>
      <c r="V753" s="35"/>
      <c r="W753" s="35"/>
      <c r="X753" s="35"/>
      <c r="Y753" s="35"/>
      <c r="Z753" s="35"/>
      <c r="AA753" s="35"/>
      <c r="AB753" s="35"/>
      <c r="AC753" s="35"/>
      <c r="AD753" s="35"/>
      <c r="AE753" s="35"/>
      <c r="AR753" s="205" t="s">
        <v>453</v>
      </c>
      <c r="AT753" s="205" t="s">
        <v>323</v>
      </c>
      <c r="AU753" s="205" t="s">
        <v>86</v>
      </c>
      <c r="AY753" s="18" t="s">
        <v>321</v>
      </c>
      <c r="BE753" s="206">
        <f>IF(N753="základní",J753,0)</f>
        <v>0</v>
      </c>
      <c r="BF753" s="206">
        <f>IF(N753="snížená",J753,0)</f>
        <v>0</v>
      </c>
      <c r="BG753" s="206">
        <f>IF(N753="zákl. přenesená",J753,0)</f>
        <v>0</v>
      </c>
      <c r="BH753" s="206">
        <f>IF(N753="sníž. přenesená",J753,0)</f>
        <v>0</v>
      </c>
      <c r="BI753" s="206">
        <f>IF(N753="nulová",J753,0)</f>
        <v>0</v>
      </c>
      <c r="BJ753" s="18" t="s">
        <v>84</v>
      </c>
      <c r="BK753" s="206">
        <f>ROUND(I753*H753,2)</f>
        <v>0</v>
      </c>
      <c r="BL753" s="18" t="s">
        <v>453</v>
      </c>
      <c r="BM753" s="205" t="s">
        <v>1194</v>
      </c>
    </row>
    <row r="754" spans="1:65" s="13" customFormat="1" ht="11.25">
      <c r="B754" s="207"/>
      <c r="C754" s="208"/>
      <c r="D754" s="209" t="s">
        <v>339</v>
      </c>
      <c r="E754" s="210" t="s">
        <v>1</v>
      </c>
      <c r="F754" s="211" t="s">
        <v>816</v>
      </c>
      <c r="G754" s="208"/>
      <c r="H754" s="212">
        <v>21.97</v>
      </c>
      <c r="I754" s="213"/>
      <c r="J754" s="208"/>
      <c r="K754" s="208"/>
      <c r="L754" s="214"/>
      <c r="M754" s="215"/>
      <c r="N754" s="216"/>
      <c r="O754" s="216"/>
      <c r="P754" s="216"/>
      <c r="Q754" s="216"/>
      <c r="R754" s="216"/>
      <c r="S754" s="216"/>
      <c r="T754" s="217"/>
      <c r="AT754" s="218" t="s">
        <v>339</v>
      </c>
      <c r="AU754" s="218" t="s">
        <v>86</v>
      </c>
      <c r="AV754" s="13" t="s">
        <v>86</v>
      </c>
      <c r="AW754" s="13" t="s">
        <v>31</v>
      </c>
      <c r="AX754" s="13" t="s">
        <v>84</v>
      </c>
      <c r="AY754" s="218" t="s">
        <v>321</v>
      </c>
    </row>
    <row r="755" spans="1:65" s="2" customFormat="1" ht="21.75" customHeight="1">
      <c r="A755" s="35"/>
      <c r="B755" s="36"/>
      <c r="C755" s="251" t="s">
        <v>1195</v>
      </c>
      <c r="D755" s="251" t="s">
        <v>583</v>
      </c>
      <c r="E755" s="252" t="s">
        <v>1049</v>
      </c>
      <c r="F755" s="253" t="s">
        <v>1050</v>
      </c>
      <c r="G755" s="254" t="s">
        <v>337</v>
      </c>
      <c r="H755" s="255">
        <v>23.068999999999999</v>
      </c>
      <c r="I755" s="256"/>
      <c r="J755" s="257">
        <f>ROUND(I755*H755,2)</f>
        <v>0</v>
      </c>
      <c r="K755" s="253" t="s">
        <v>327</v>
      </c>
      <c r="L755" s="258"/>
      <c r="M755" s="259" t="s">
        <v>1</v>
      </c>
      <c r="N755" s="260" t="s">
        <v>42</v>
      </c>
      <c r="O755" s="72"/>
      <c r="P755" s="203">
        <f>O755*H755</f>
        <v>0</v>
      </c>
      <c r="Q755" s="203">
        <v>2.9999999999999997E-4</v>
      </c>
      <c r="R755" s="203">
        <f>Q755*H755</f>
        <v>6.9206999999999992E-3</v>
      </c>
      <c r="S755" s="203">
        <v>0</v>
      </c>
      <c r="T755" s="204">
        <f>S755*H755</f>
        <v>0</v>
      </c>
      <c r="U755" s="35"/>
      <c r="V755" s="35"/>
      <c r="W755" s="35"/>
      <c r="X755" s="35"/>
      <c r="Y755" s="35"/>
      <c r="Z755" s="35"/>
      <c r="AA755" s="35"/>
      <c r="AB755" s="35"/>
      <c r="AC755" s="35"/>
      <c r="AD755" s="35"/>
      <c r="AE755" s="35"/>
      <c r="AR755" s="205" t="s">
        <v>595</v>
      </c>
      <c r="AT755" s="205" t="s">
        <v>583</v>
      </c>
      <c r="AU755" s="205" t="s">
        <v>86</v>
      </c>
      <c r="AY755" s="18" t="s">
        <v>321</v>
      </c>
      <c r="BE755" s="206">
        <f>IF(N755="základní",J755,0)</f>
        <v>0</v>
      </c>
      <c r="BF755" s="206">
        <f>IF(N755="snížená",J755,0)</f>
        <v>0</v>
      </c>
      <c r="BG755" s="206">
        <f>IF(N755="zákl. přenesená",J755,0)</f>
        <v>0</v>
      </c>
      <c r="BH755" s="206">
        <f>IF(N755="sníž. přenesená",J755,0)</f>
        <v>0</v>
      </c>
      <c r="BI755" s="206">
        <f>IF(N755="nulová",J755,0)</f>
        <v>0</v>
      </c>
      <c r="BJ755" s="18" t="s">
        <v>84</v>
      </c>
      <c r="BK755" s="206">
        <f>ROUND(I755*H755,2)</f>
        <v>0</v>
      </c>
      <c r="BL755" s="18" t="s">
        <v>453</v>
      </c>
      <c r="BM755" s="205" t="s">
        <v>1196</v>
      </c>
    </row>
    <row r="756" spans="1:65" s="13" customFormat="1" ht="11.25">
      <c r="B756" s="207"/>
      <c r="C756" s="208"/>
      <c r="D756" s="209" t="s">
        <v>339</v>
      </c>
      <c r="E756" s="208"/>
      <c r="F756" s="211" t="s">
        <v>1197</v>
      </c>
      <c r="G756" s="208"/>
      <c r="H756" s="212">
        <v>23.068999999999999</v>
      </c>
      <c r="I756" s="213"/>
      <c r="J756" s="208"/>
      <c r="K756" s="208"/>
      <c r="L756" s="214"/>
      <c r="M756" s="215"/>
      <c r="N756" s="216"/>
      <c r="O756" s="216"/>
      <c r="P756" s="216"/>
      <c r="Q756" s="216"/>
      <c r="R756" s="216"/>
      <c r="S756" s="216"/>
      <c r="T756" s="217"/>
      <c r="AT756" s="218" t="s">
        <v>339</v>
      </c>
      <c r="AU756" s="218" t="s">
        <v>86</v>
      </c>
      <c r="AV756" s="13" t="s">
        <v>86</v>
      </c>
      <c r="AW756" s="13" t="s">
        <v>4</v>
      </c>
      <c r="AX756" s="13" t="s">
        <v>84</v>
      </c>
      <c r="AY756" s="218" t="s">
        <v>321</v>
      </c>
    </row>
    <row r="757" spans="1:65" s="2" customFormat="1" ht="33" customHeight="1">
      <c r="A757" s="35"/>
      <c r="B757" s="36"/>
      <c r="C757" s="194" t="s">
        <v>1198</v>
      </c>
      <c r="D757" s="194" t="s">
        <v>323</v>
      </c>
      <c r="E757" s="195" t="s">
        <v>1199</v>
      </c>
      <c r="F757" s="196" t="s">
        <v>1200</v>
      </c>
      <c r="G757" s="197" t="s">
        <v>337</v>
      </c>
      <c r="H757" s="198">
        <v>838.60699999999997</v>
      </c>
      <c r="I757" s="199"/>
      <c r="J757" s="200">
        <f>ROUND(I757*H757,2)</f>
        <v>0</v>
      </c>
      <c r="K757" s="196" t="s">
        <v>350</v>
      </c>
      <c r="L757" s="40"/>
      <c r="M757" s="201" t="s">
        <v>1</v>
      </c>
      <c r="N757" s="202" t="s">
        <v>42</v>
      </c>
      <c r="O757" s="72"/>
      <c r="P757" s="203">
        <f>O757*H757</f>
        <v>0</v>
      </c>
      <c r="Q757" s="203">
        <v>1E-3</v>
      </c>
      <c r="R757" s="203">
        <f>Q757*H757</f>
        <v>0.83860699999999999</v>
      </c>
      <c r="S757" s="203">
        <v>0</v>
      </c>
      <c r="T757" s="204">
        <f>S757*H757</f>
        <v>0</v>
      </c>
      <c r="U757" s="35"/>
      <c r="V757" s="35"/>
      <c r="W757" s="35"/>
      <c r="X757" s="35"/>
      <c r="Y757" s="35"/>
      <c r="Z757" s="35"/>
      <c r="AA757" s="35"/>
      <c r="AB757" s="35"/>
      <c r="AC757" s="35"/>
      <c r="AD757" s="35"/>
      <c r="AE757" s="35"/>
      <c r="AR757" s="205" t="s">
        <v>453</v>
      </c>
      <c r="AT757" s="205" t="s">
        <v>323</v>
      </c>
      <c r="AU757" s="205" t="s">
        <v>86</v>
      </c>
      <c r="AY757" s="18" t="s">
        <v>321</v>
      </c>
      <c r="BE757" s="206">
        <f>IF(N757="základní",J757,0)</f>
        <v>0</v>
      </c>
      <c r="BF757" s="206">
        <f>IF(N757="snížená",J757,0)</f>
        <v>0</v>
      </c>
      <c r="BG757" s="206">
        <f>IF(N757="zákl. přenesená",J757,0)</f>
        <v>0</v>
      </c>
      <c r="BH757" s="206">
        <f>IF(N757="sníž. přenesená",J757,0)</f>
        <v>0</v>
      </c>
      <c r="BI757" s="206">
        <f>IF(N757="nulová",J757,0)</f>
        <v>0</v>
      </c>
      <c r="BJ757" s="18" t="s">
        <v>84</v>
      </c>
      <c r="BK757" s="206">
        <f>ROUND(I757*H757,2)</f>
        <v>0</v>
      </c>
      <c r="BL757" s="18" t="s">
        <v>453</v>
      </c>
      <c r="BM757" s="205" t="s">
        <v>1201</v>
      </c>
    </row>
    <row r="758" spans="1:65" s="15" customFormat="1" ht="11.25">
      <c r="B758" s="230"/>
      <c r="C758" s="231"/>
      <c r="D758" s="209" t="s">
        <v>339</v>
      </c>
      <c r="E758" s="232" t="s">
        <v>1</v>
      </c>
      <c r="F758" s="233" t="s">
        <v>1202</v>
      </c>
      <c r="G758" s="231"/>
      <c r="H758" s="232" t="s">
        <v>1</v>
      </c>
      <c r="I758" s="234"/>
      <c r="J758" s="231"/>
      <c r="K758" s="231"/>
      <c r="L758" s="235"/>
      <c r="M758" s="236"/>
      <c r="N758" s="237"/>
      <c r="O758" s="237"/>
      <c r="P758" s="237"/>
      <c r="Q758" s="237"/>
      <c r="R758" s="237"/>
      <c r="S758" s="237"/>
      <c r="T758" s="238"/>
      <c r="AT758" s="239" t="s">
        <v>339</v>
      </c>
      <c r="AU758" s="239" t="s">
        <v>86</v>
      </c>
      <c r="AV758" s="15" t="s">
        <v>84</v>
      </c>
      <c r="AW758" s="15" t="s">
        <v>31</v>
      </c>
      <c r="AX758" s="15" t="s">
        <v>77</v>
      </c>
      <c r="AY758" s="239" t="s">
        <v>321</v>
      </c>
    </row>
    <row r="759" spans="1:65" s="15" customFormat="1" ht="11.25">
      <c r="B759" s="230"/>
      <c r="C759" s="231"/>
      <c r="D759" s="209" t="s">
        <v>339</v>
      </c>
      <c r="E759" s="232" t="s">
        <v>1</v>
      </c>
      <c r="F759" s="233" t="s">
        <v>722</v>
      </c>
      <c r="G759" s="231"/>
      <c r="H759" s="232" t="s">
        <v>1</v>
      </c>
      <c r="I759" s="234"/>
      <c r="J759" s="231"/>
      <c r="K759" s="231"/>
      <c r="L759" s="235"/>
      <c r="M759" s="236"/>
      <c r="N759" s="237"/>
      <c r="O759" s="237"/>
      <c r="P759" s="237"/>
      <c r="Q759" s="237"/>
      <c r="R759" s="237"/>
      <c r="S759" s="237"/>
      <c r="T759" s="238"/>
      <c r="AT759" s="239" t="s">
        <v>339</v>
      </c>
      <c r="AU759" s="239" t="s">
        <v>86</v>
      </c>
      <c r="AV759" s="15" t="s">
        <v>84</v>
      </c>
      <c r="AW759" s="15" t="s">
        <v>31</v>
      </c>
      <c r="AX759" s="15" t="s">
        <v>77</v>
      </c>
      <c r="AY759" s="239" t="s">
        <v>321</v>
      </c>
    </row>
    <row r="760" spans="1:65" s="13" customFormat="1" ht="11.25">
      <c r="B760" s="207"/>
      <c r="C760" s="208"/>
      <c r="D760" s="209" t="s">
        <v>339</v>
      </c>
      <c r="E760" s="210" t="s">
        <v>1</v>
      </c>
      <c r="F760" s="211" t="s">
        <v>767</v>
      </c>
      <c r="G760" s="208"/>
      <c r="H760" s="212">
        <v>29.530970943745999</v>
      </c>
      <c r="I760" s="213"/>
      <c r="J760" s="208"/>
      <c r="K760" s="208"/>
      <c r="L760" s="214"/>
      <c r="M760" s="215"/>
      <c r="N760" s="216"/>
      <c r="O760" s="216"/>
      <c r="P760" s="216"/>
      <c r="Q760" s="216"/>
      <c r="R760" s="216"/>
      <c r="S760" s="216"/>
      <c r="T760" s="217"/>
      <c r="AT760" s="218" t="s">
        <v>339</v>
      </c>
      <c r="AU760" s="218" t="s">
        <v>86</v>
      </c>
      <c r="AV760" s="13" t="s">
        <v>86</v>
      </c>
      <c r="AW760" s="13" t="s">
        <v>31</v>
      </c>
      <c r="AX760" s="13" t="s">
        <v>77</v>
      </c>
      <c r="AY760" s="218" t="s">
        <v>321</v>
      </c>
    </row>
    <row r="761" spans="1:65" s="13" customFormat="1" ht="11.25">
      <c r="B761" s="207"/>
      <c r="C761" s="208"/>
      <c r="D761" s="209" t="s">
        <v>339</v>
      </c>
      <c r="E761" s="210" t="s">
        <v>1</v>
      </c>
      <c r="F761" s="211" t="s">
        <v>1203</v>
      </c>
      <c r="G761" s="208"/>
      <c r="H761" s="212">
        <v>277.591126871212</v>
      </c>
      <c r="I761" s="213"/>
      <c r="J761" s="208"/>
      <c r="K761" s="208"/>
      <c r="L761" s="214"/>
      <c r="M761" s="215"/>
      <c r="N761" s="216"/>
      <c r="O761" s="216"/>
      <c r="P761" s="216"/>
      <c r="Q761" s="216"/>
      <c r="R761" s="216"/>
      <c r="S761" s="216"/>
      <c r="T761" s="217"/>
      <c r="AT761" s="218" t="s">
        <v>339</v>
      </c>
      <c r="AU761" s="218" t="s">
        <v>86</v>
      </c>
      <c r="AV761" s="13" t="s">
        <v>86</v>
      </c>
      <c r="AW761" s="13" t="s">
        <v>31</v>
      </c>
      <c r="AX761" s="13" t="s">
        <v>77</v>
      </c>
      <c r="AY761" s="218" t="s">
        <v>321</v>
      </c>
    </row>
    <row r="762" spans="1:65" s="13" customFormat="1" ht="11.25">
      <c r="B762" s="207"/>
      <c r="C762" s="208"/>
      <c r="D762" s="209" t="s">
        <v>339</v>
      </c>
      <c r="E762" s="210" t="s">
        <v>1</v>
      </c>
      <c r="F762" s="211" t="s">
        <v>1204</v>
      </c>
      <c r="G762" s="208"/>
      <c r="H762" s="212">
        <v>-260.15528764378797</v>
      </c>
      <c r="I762" s="213"/>
      <c r="J762" s="208"/>
      <c r="K762" s="208"/>
      <c r="L762" s="214"/>
      <c r="M762" s="215"/>
      <c r="N762" s="216"/>
      <c r="O762" s="216"/>
      <c r="P762" s="216"/>
      <c r="Q762" s="216"/>
      <c r="R762" s="216"/>
      <c r="S762" s="216"/>
      <c r="T762" s="217"/>
      <c r="AT762" s="218" t="s">
        <v>339</v>
      </c>
      <c r="AU762" s="218" t="s">
        <v>86</v>
      </c>
      <c r="AV762" s="13" t="s">
        <v>86</v>
      </c>
      <c r="AW762" s="13" t="s">
        <v>31</v>
      </c>
      <c r="AX762" s="13" t="s">
        <v>77</v>
      </c>
      <c r="AY762" s="218" t="s">
        <v>321</v>
      </c>
    </row>
    <row r="763" spans="1:65" s="15" customFormat="1" ht="11.25">
      <c r="B763" s="230"/>
      <c r="C763" s="231"/>
      <c r="D763" s="209" t="s">
        <v>339</v>
      </c>
      <c r="E763" s="232" t="s">
        <v>1</v>
      </c>
      <c r="F763" s="233" t="s">
        <v>731</v>
      </c>
      <c r="G763" s="231"/>
      <c r="H763" s="232" t="s">
        <v>1</v>
      </c>
      <c r="I763" s="234"/>
      <c r="J763" s="231"/>
      <c r="K763" s="231"/>
      <c r="L763" s="235"/>
      <c r="M763" s="236"/>
      <c r="N763" s="237"/>
      <c r="O763" s="237"/>
      <c r="P763" s="237"/>
      <c r="Q763" s="237"/>
      <c r="R763" s="237"/>
      <c r="S763" s="237"/>
      <c r="T763" s="238"/>
      <c r="AT763" s="239" t="s">
        <v>339</v>
      </c>
      <c r="AU763" s="239" t="s">
        <v>86</v>
      </c>
      <c r="AV763" s="15" t="s">
        <v>84</v>
      </c>
      <c r="AW763" s="15" t="s">
        <v>31</v>
      </c>
      <c r="AX763" s="15" t="s">
        <v>77</v>
      </c>
      <c r="AY763" s="239" t="s">
        <v>321</v>
      </c>
    </row>
    <row r="764" spans="1:65" s="13" customFormat="1" ht="11.25">
      <c r="B764" s="207"/>
      <c r="C764" s="208"/>
      <c r="D764" s="209" t="s">
        <v>339</v>
      </c>
      <c r="E764" s="210" t="s">
        <v>1</v>
      </c>
      <c r="F764" s="211" t="s">
        <v>1205</v>
      </c>
      <c r="G764" s="208"/>
      <c r="H764" s="212">
        <v>372.33653475524102</v>
      </c>
      <c r="I764" s="213"/>
      <c r="J764" s="208"/>
      <c r="K764" s="208"/>
      <c r="L764" s="214"/>
      <c r="M764" s="215"/>
      <c r="N764" s="216"/>
      <c r="O764" s="216"/>
      <c r="P764" s="216"/>
      <c r="Q764" s="216"/>
      <c r="R764" s="216"/>
      <c r="S764" s="216"/>
      <c r="T764" s="217"/>
      <c r="AT764" s="218" t="s">
        <v>339</v>
      </c>
      <c r="AU764" s="218" t="s">
        <v>86</v>
      </c>
      <c r="AV764" s="13" t="s">
        <v>86</v>
      </c>
      <c r="AW764" s="13" t="s">
        <v>31</v>
      </c>
      <c r="AX764" s="13" t="s">
        <v>77</v>
      </c>
      <c r="AY764" s="218" t="s">
        <v>321</v>
      </c>
    </row>
    <row r="765" spans="1:65" s="14" customFormat="1" ht="11.25">
      <c r="B765" s="219"/>
      <c r="C765" s="220"/>
      <c r="D765" s="209" t="s">
        <v>339</v>
      </c>
      <c r="E765" s="221" t="s">
        <v>201</v>
      </c>
      <c r="F765" s="222" t="s">
        <v>346</v>
      </c>
      <c r="G765" s="220"/>
      <c r="H765" s="223">
        <v>419.30334492641202</v>
      </c>
      <c r="I765" s="224"/>
      <c r="J765" s="220"/>
      <c r="K765" s="220"/>
      <c r="L765" s="225"/>
      <c r="M765" s="226"/>
      <c r="N765" s="227"/>
      <c r="O765" s="227"/>
      <c r="P765" s="227"/>
      <c r="Q765" s="227"/>
      <c r="R765" s="227"/>
      <c r="S765" s="227"/>
      <c r="T765" s="228"/>
      <c r="AT765" s="229" t="s">
        <v>339</v>
      </c>
      <c r="AU765" s="229" t="s">
        <v>86</v>
      </c>
      <c r="AV765" s="14" t="s">
        <v>328</v>
      </c>
      <c r="AW765" s="14" t="s">
        <v>31</v>
      </c>
      <c r="AX765" s="14" t="s">
        <v>77</v>
      </c>
      <c r="AY765" s="229" t="s">
        <v>321</v>
      </c>
    </row>
    <row r="766" spans="1:65" s="13" customFormat="1" ht="11.25">
      <c r="B766" s="207"/>
      <c r="C766" s="208"/>
      <c r="D766" s="209" t="s">
        <v>339</v>
      </c>
      <c r="E766" s="210" t="s">
        <v>1</v>
      </c>
      <c r="F766" s="211" t="s">
        <v>1206</v>
      </c>
      <c r="G766" s="208"/>
      <c r="H766" s="212">
        <v>838.60668985282405</v>
      </c>
      <c r="I766" s="213"/>
      <c r="J766" s="208"/>
      <c r="K766" s="208"/>
      <c r="L766" s="214"/>
      <c r="M766" s="215"/>
      <c r="N766" s="216"/>
      <c r="O766" s="216"/>
      <c r="P766" s="216"/>
      <c r="Q766" s="216"/>
      <c r="R766" s="216"/>
      <c r="S766" s="216"/>
      <c r="T766" s="217"/>
      <c r="AT766" s="218" t="s">
        <v>339</v>
      </c>
      <c r="AU766" s="218" t="s">
        <v>86</v>
      </c>
      <c r="AV766" s="13" t="s">
        <v>86</v>
      </c>
      <c r="AW766" s="13" t="s">
        <v>31</v>
      </c>
      <c r="AX766" s="13" t="s">
        <v>77</v>
      </c>
      <c r="AY766" s="218" t="s">
        <v>321</v>
      </c>
    </row>
    <row r="767" spans="1:65" s="14" customFormat="1" ht="11.25">
      <c r="B767" s="219"/>
      <c r="C767" s="220"/>
      <c r="D767" s="209" t="s">
        <v>339</v>
      </c>
      <c r="E767" s="221" t="s">
        <v>1</v>
      </c>
      <c r="F767" s="222" t="s">
        <v>346</v>
      </c>
      <c r="G767" s="220"/>
      <c r="H767" s="223">
        <v>838.60668985282405</v>
      </c>
      <c r="I767" s="224"/>
      <c r="J767" s="220"/>
      <c r="K767" s="220"/>
      <c r="L767" s="225"/>
      <c r="M767" s="226"/>
      <c r="N767" s="227"/>
      <c r="O767" s="227"/>
      <c r="P767" s="227"/>
      <c r="Q767" s="227"/>
      <c r="R767" s="227"/>
      <c r="S767" s="227"/>
      <c r="T767" s="228"/>
      <c r="AT767" s="229" t="s">
        <v>339</v>
      </c>
      <c r="AU767" s="229" t="s">
        <v>86</v>
      </c>
      <c r="AV767" s="14" t="s">
        <v>328</v>
      </c>
      <c r="AW767" s="14" t="s">
        <v>31</v>
      </c>
      <c r="AX767" s="14" t="s">
        <v>84</v>
      </c>
      <c r="AY767" s="229" t="s">
        <v>321</v>
      </c>
    </row>
    <row r="768" spans="1:65" s="2" customFormat="1" ht="24.2" customHeight="1">
      <c r="A768" s="35"/>
      <c r="B768" s="36"/>
      <c r="C768" s="194" t="s">
        <v>1207</v>
      </c>
      <c r="D768" s="194" t="s">
        <v>323</v>
      </c>
      <c r="E768" s="195" t="s">
        <v>1208</v>
      </c>
      <c r="F768" s="196" t="s">
        <v>1209</v>
      </c>
      <c r="G768" s="197" t="s">
        <v>337</v>
      </c>
      <c r="H768" s="198">
        <v>419.303</v>
      </c>
      <c r="I768" s="199"/>
      <c r="J768" s="200">
        <f>ROUND(I768*H768,2)</f>
        <v>0</v>
      </c>
      <c r="K768" s="196" t="s">
        <v>350</v>
      </c>
      <c r="L768" s="40"/>
      <c r="M768" s="201" t="s">
        <v>1</v>
      </c>
      <c r="N768" s="202" t="s">
        <v>42</v>
      </c>
      <c r="O768" s="72"/>
      <c r="P768" s="203">
        <f>O768*H768</f>
        <v>0</v>
      </c>
      <c r="Q768" s="203">
        <v>0</v>
      </c>
      <c r="R768" s="203">
        <f>Q768*H768</f>
        <v>0</v>
      </c>
      <c r="S768" s="203">
        <v>0</v>
      </c>
      <c r="T768" s="204">
        <f>S768*H768</f>
        <v>0</v>
      </c>
      <c r="U768" s="35"/>
      <c r="V768" s="35"/>
      <c r="W768" s="35"/>
      <c r="X768" s="35"/>
      <c r="Y768" s="35"/>
      <c r="Z768" s="35"/>
      <c r="AA768" s="35"/>
      <c r="AB768" s="35"/>
      <c r="AC768" s="35"/>
      <c r="AD768" s="35"/>
      <c r="AE768" s="35"/>
      <c r="AR768" s="205" t="s">
        <v>453</v>
      </c>
      <c r="AT768" s="205" t="s">
        <v>323</v>
      </c>
      <c r="AU768" s="205" t="s">
        <v>86</v>
      </c>
      <c r="AY768" s="18" t="s">
        <v>321</v>
      </c>
      <c r="BE768" s="206">
        <f>IF(N768="základní",J768,0)</f>
        <v>0</v>
      </c>
      <c r="BF768" s="206">
        <f>IF(N768="snížená",J768,0)</f>
        <v>0</v>
      </c>
      <c r="BG768" s="206">
        <f>IF(N768="zákl. přenesená",J768,0)</f>
        <v>0</v>
      </c>
      <c r="BH768" s="206">
        <f>IF(N768="sníž. přenesená",J768,0)</f>
        <v>0</v>
      </c>
      <c r="BI768" s="206">
        <f>IF(N768="nulová",J768,0)</f>
        <v>0</v>
      </c>
      <c r="BJ768" s="18" t="s">
        <v>84</v>
      </c>
      <c r="BK768" s="206">
        <f>ROUND(I768*H768,2)</f>
        <v>0</v>
      </c>
      <c r="BL768" s="18" t="s">
        <v>453</v>
      </c>
      <c r="BM768" s="205" t="s">
        <v>1210</v>
      </c>
    </row>
    <row r="769" spans="1:65" s="15" customFormat="1" ht="11.25">
      <c r="B769" s="230"/>
      <c r="C769" s="231"/>
      <c r="D769" s="209" t="s">
        <v>339</v>
      </c>
      <c r="E769" s="232" t="s">
        <v>1</v>
      </c>
      <c r="F769" s="233" t="s">
        <v>1202</v>
      </c>
      <c r="G769" s="231"/>
      <c r="H769" s="232" t="s">
        <v>1</v>
      </c>
      <c r="I769" s="234"/>
      <c r="J769" s="231"/>
      <c r="K769" s="231"/>
      <c r="L769" s="235"/>
      <c r="M769" s="236"/>
      <c r="N769" s="237"/>
      <c r="O769" s="237"/>
      <c r="P769" s="237"/>
      <c r="Q769" s="237"/>
      <c r="R769" s="237"/>
      <c r="S769" s="237"/>
      <c r="T769" s="238"/>
      <c r="AT769" s="239" t="s">
        <v>339</v>
      </c>
      <c r="AU769" s="239" t="s">
        <v>86</v>
      </c>
      <c r="AV769" s="15" t="s">
        <v>84</v>
      </c>
      <c r="AW769" s="15" t="s">
        <v>31</v>
      </c>
      <c r="AX769" s="15" t="s">
        <v>77</v>
      </c>
      <c r="AY769" s="239" t="s">
        <v>321</v>
      </c>
    </row>
    <row r="770" spans="1:65" s="13" customFormat="1" ht="11.25">
      <c r="B770" s="207"/>
      <c r="C770" s="208"/>
      <c r="D770" s="209" t="s">
        <v>339</v>
      </c>
      <c r="E770" s="210" t="s">
        <v>1</v>
      </c>
      <c r="F770" s="211" t="s">
        <v>201</v>
      </c>
      <c r="G770" s="208"/>
      <c r="H770" s="212">
        <v>419.30334492641202</v>
      </c>
      <c r="I770" s="213"/>
      <c r="J770" s="208"/>
      <c r="K770" s="208"/>
      <c r="L770" s="214"/>
      <c r="M770" s="215"/>
      <c r="N770" s="216"/>
      <c r="O770" s="216"/>
      <c r="P770" s="216"/>
      <c r="Q770" s="216"/>
      <c r="R770" s="216"/>
      <c r="S770" s="216"/>
      <c r="T770" s="217"/>
      <c r="AT770" s="218" t="s">
        <v>339</v>
      </c>
      <c r="AU770" s="218" t="s">
        <v>86</v>
      </c>
      <c r="AV770" s="13" t="s">
        <v>86</v>
      </c>
      <c r="AW770" s="13" t="s">
        <v>31</v>
      </c>
      <c r="AX770" s="13" t="s">
        <v>84</v>
      </c>
      <c r="AY770" s="218" t="s">
        <v>321</v>
      </c>
    </row>
    <row r="771" spans="1:65" s="2" customFormat="1" ht="16.5" customHeight="1">
      <c r="A771" s="35"/>
      <c r="B771" s="36"/>
      <c r="C771" s="251" t="s">
        <v>1211</v>
      </c>
      <c r="D771" s="251" t="s">
        <v>583</v>
      </c>
      <c r="E771" s="252" t="s">
        <v>1178</v>
      </c>
      <c r="F771" s="253" t="s">
        <v>1179</v>
      </c>
      <c r="G771" s="254" t="s">
        <v>542</v>
      </c>
      <c r="H771" s="255">
        <v>0.14299999999999999</v>
      </c>
      <c r="I771" s="256"/>
      <c r="J771" s="257">
        <f>ROUND(I771*H771,2)</f>
        <v>0</v>
      </c>
      <c r="K771" s="253" t="s">
        <v>350</v>
      </c>
      <c r="L771" s="258"/>
      <c r="M771" s="259" t="s">
        <v>1</v>
      </c>
      <c r="N771" s="260" t="s">
        <v>42</v>
      </c>
      <c r="O771" s="72"/>
      <c r="P771" s="203">
        <f>O771*H771</f>
        <v>0</v>
      </c>
      <c r="Q771" s="203">
        <v>1</v>
      </c>
      <c r="R771" s="203">
        <f>Q771*H771</f>
        <v>0.14299999999999999</v>
      </c>
      <c r="S771" s="203">
        <v>0</v>
      </c>
      <c r="T771" s="204">
        <f>S771*H771</f>
        <v>0</v>
      </c>
      <c r="U771" s="35"/>
      <c r="V771" s="35"/>
      <c r="W771" s="35"/>
      <c r="X771" s="35"/>
      <c r="Y771" s="35"/>
      <c r="Z771" s="35"/>
      <c r="AA771" s="35"/>
      <c r="AB771" s="35"/>
      <c r="AC771" s="35"/>
      <c r="AD771" s="35"/>
      <c r="AE771" s="35"/>
      <c r="AR771" s="205" t="s">
        <v>595</v>
      </c>
      <c r="AT771" s="205" t="s">
        <v>583</v>
      </c>
      <c r="AU771" s="205" t="s">
        <v>86</v>
      </c>
      <c r="AY771" s="18" t="s">
        <v>321</v>
      </c>
      <c r="BE771" s="206">
        <f>IF(N771="základní",J771,0)</f>
        <v>0</v>
      </c>
      <c r="BF771" s="206">
        <f>IF(N771="snížená",J771,0)</f>
        <v>0</v>
      </c>
      <c r="BG771" s="206">
        <f>IF(N771="zákl. přenesená",J771,0)</f>
        <v>0</v>
      </c>
      <c r="BH771" s="206">
        <f>IF(N771="sníž. přenesená",J771,0)</f>
        <v>0</v>
      </c>
      <c r="BI771" s="206">
        <f>IF(N771="nulová",J771,0)</f>
        <v>0</v>
      </c>
      <c r="BJ771" s="18" t="s">
        <v>84</v>
      </c>
      <c r="BK771" s="206">
        <f>ROUND(I771*H771,2)</f>
        <v>0</v>
      </c>
      <c r="BL771" s="18" t="s">
        <v>453</v>
      </c>
      <c r="BM771" s="205" t="s">
        <v>1212</v>
      </c>
    </row>
    <row r="772" spans="1:65" s="13" customFormat="1" ht="22.5">
      <c r="B772" s="207"/>
      <c r="C772" s="208"/>
      <c r="D772" s="209" t="s">
        <v>339</v>
      </c>
      <c r="E772" s="208"/>
      <c r="F772" s="211" t="s">
        <v>1213</v>
      </c>
      <c r="G772" s="208"/>
      <c r="H772" s="212">
        <v>0.14299999999999999</v>
      </c>
      <c r="I772" s="213"/>
      <c r="J772" s="208"/>
      <c r="K772" s="208"/>
      <c r="L772" s="214"/>
      <c r="M772" s="215"/>
      <c r="N772" s="216"/>
      <c r="O772" s="216"/>
      <c r="P772" s="216"/>
      <c r="Q772" s="216"/>
      <c r="R772" s="216"/>
      <c r="S772" s="216"/>
      <c r="T772" s="217"/>
      <c r="AT772" s="218" t="s">
        <v>339</v>
      </c>
      <c r="AU772" s="218" t="s">
        <v>86</v>
      </c>
      <c r="AV772" s="13" t="s">
        <v>86</v>
      </c>
      <c r="AW772" s="13" t="s">
        <v>4</v>
      </c>
      <c r="AX772" s="13" t="s">
        <v>84</v>
      </c>
      <c r="AY772" s="218" t="s">
        <v>321</v>
      </c>
    </row>
    <row r="773" spans="1:65" s="2" customFormat="1" ht="24.2" customHeight="1">
      <c r="A773" s="35"/>
      <c r="B773" s="36"/>
      <c r="C773" s="194" t="s">
        <v>1214</v>
      </c>
      <c r="D773" s="194" t="s">
        <v>323</v>
      </c>
      <c r="E773" s="195" t="s">
        <v>1215</v>
      </c>
      <c r="F773" s="196" t="s">
        <v>1216</v>
      </c>
      <c r="G773" s="197" t="s">
        <v>337</v>
      </c>
      <c r="H773" s="198">
        <v>585.197</v>
      </c>
      <c r="I773" s="199"/>
      <c r="J773" s="200">
        <f>ROUND(I773*H773,2)</f>
        <v>0</v>
      </c>
      <c r="K773" s="196" t="s">
        <v>350</v>
      </c>
      <c r="L773" s="40"/>
      <c r="M773" s="201" t="s">
        <v>1</v>
      </c>
      <c r="N773" s="202" t="s">
        <v>42</v>
      </c>
      <c r="O773" s="72"/>
      <c r="P773" s="203">
        <f>O773*H773</f>
        <v>0</v>
      </c>
      <c r="Q773" s="203">
        <v>0</v>
      </c>
      <c r="R773" s="203">
        <f>Q773*H773</f>
        <v>0</v>
      </c>
      <c r="S773" s="203">
        <v>0</v>
      </c>
      <c r="T773" s="204">
        <f>S773*H773</f>
        <v>0</v>
      </c>
      <c r="U773" s="35"/>
      <c r="V773" s="35"/>
      <c r="W773" s="35"/>
      <c r="X773" s="35"/>
      <c r="Y773" s="35"/>
      <c r="Z773" s="35"/>
      <c r="AA773" s="35"/>
      <c r="AB773" s="35"/>
      <c r="AC773" s="35"/>
      <c r="AD773" s="35"/>
      <c r="AE773" s="35"/>
      <c r="AR773" s="205" t="s">
        <v>453</v>
      </c>
      <c r="AT773" s="205" t="s">
        <v>323</v>
      </c>
      <c r="AU773" s="205" t="s">
        <v>86</v>
      </c>
      <c r="AY773" s="18" t="s">
        <v>321</v>
      </c>
      <c r="BE773" s="206">
        <f>IF(N773="základní",J773,0)</f>
        <v>0</v>
      </c>
      <c r="BF773" s="206">
        <f>IF(N773="snížená",J773,0)</f>
        <v>0</v>
      </c>
      <c r="BG773" s="206">
        <f>IF(N773="zákl. přenesená",J773,0)</f>
        <v>0</v>
      </c>
      <c r="BH773" s="206">
        <f>IF(N773="sníž. přenesená",J773,0)</f>
        <v>0</v>
      </c>
      <c r="BI773" s="206">
        <f>IF(N773="nulová",J773,0)</f>
        <v>0</v>
      </c>
      <c r="BJ773" s="18" t="s">
        <v>84</v>
      </c>
      <c r="BK773" s="206">
        <f>ROUND(I773*H773,2)</f>
        <v>0</v>
      </c>
      <c r="BL773" s="18" t="s">
        <v>453</v>
      </c>
      <c r="BM773" s="205" t="s">
        <v>1217</v>
      </c>
    </row>
    <row r="774" spans="1:65" s="15" customFormat="1" ht="11.25">
      <c r="B774" s="230"/>
      <c r="C774" s="231"/>
      <c r="D774" s="209" t="s">
        <v>339</v>
      </c>
      <c r="E774" s="232" t="s">
        <v>1</v>
      </c>
      <c r="F774" s="233" t="s">
        <v>1218</v>
      </c>
      <c r="G774" s="231"/>
      <c r="H774" s="232" t="s">
        <v>1</v>
      </c>
      <c r="I774" s="234"/>
      <c r="J774" s="231"/>
      <c r="K774" s="231"/>
      <c r="L774" s="235"/>
      <c r="M774" s="236"/>
      <c r="N774" s="237"/>
      <c r="O774" s="237"/>
      <c r="P774" s="237"/>
      <c r="Q774" s="237"/>
      <c r="R774" s="237"/>
      <c r="S774" s="237"/>
      <c r="T774" s="238"/>
      <c r="AT774" s="239" t="s">
        <v>339</v>
      </c>
      <c r="AU774" s="239" t="s">
        <v>86</v>
      </c>
      <c r="AV774" s="15" t="s">
        <v>84</v>
      </c>
      <c r="AW774" s="15" t="s">
        <v>31</v>
      </c>
      <c r="AX774" s="15" t="s">
        <v>77</v>
      </c>
      <c r="AY774" s="239" t="s">
        <v>321</v>
      </c>
    </row>
    <row r="775" spans="1:65" s="13" customFormat="1" ht="11.25">
      <c r="B775" s="207"/>
      <c r="C775" s="208"/>
      <c r="D775" s="209" t="s">
        <v>339</v>
      </c>
      <c r="E775" s="210" t="s">
        <v>1</v>
      </c>
      <c r="F775" s="211" t="s">
        <v>1219</v>
      </c>
      <c r="G775" s="208"/>
      <c r="H775" s="212">
        <v>573.04220797808398</v>
      </c>
      <c r="I775" s="213"/>
      <c r="J775" s="208"/>
      <c r="K775" s="208"/>
      <c r="L775" s="214"/>
      <c r="M775" s="215"/>
      <c r="N775" s="216"/>
      <c r="O775" s="216"/>
      <c r="P775" s="216"/>
      <c r="Q775" s="216"/>
      <c r="R775" s="216"/>
      <c r="S775" s="216"/>
      <c r="T775" s="217"/>
      <c r="AT775" s="218" t="s">
        <v>339</v>
      </c>
      <c r="AU775" s="218" t="s">
        <v>86</v>
      </c>
      <c r="AV775" s="13" t="s">
        <v>86</v>
      </c>
      <c r="AW775" s="13" t="s">
        <v>31</v>
      </c>
      <c r="AX775" s="13" t="s">
        <v>77</v>
      </c>
      <c r="AY775" s="218" t="s">
        <v>321</v>
      </c>
    </row>
    <row r="776" spans="1:65" s="15" customFormat="1" ht="11.25">
      <c r="B776" s="230"/>
      <c r="C776" s="231"/>
      <c r="D776" s="209" t="s">
        <v>339</v>
      </c>
      <c r="E776" s="232" t="s">
        <v>1</v>
      </c>
      <c r="F776" s="233" t="s">
        <v>797</v>
      </c>
      <c r="G776" s="231"/>
      <c r="H776" s="232" t="s">
        <v>1</v>
      </c>
      <c r="I776" s="234"/>
      <c r="J776" s="231"/>
      <c r="K776" s="231"/>
      <c r="L776" s="235"/>
      <c r="M776" s="236"/>
      <c r="N776" s="237"/>
      <c r="O776" s="237"/>
      <c r="P776" s="237"/>
      <c r="Q776" s="237"/>
      <c r="R776" s="237"/>
      <c r="S776" s="237"/>
      <c r="T776" s="238"/>
      <c r="AT776" s="239" t="s">
        <v>339</v>
      </c>
      <c r="AU776" s="239" t="s">
        <v>86</v>
      </c>
      <c r="AV776" s="15" t="s">
        <v>84</v>
      </c>
      <c r="AW776" s="15" t="s">
        <v>31</v>
      </c>
      <c r="AX776" s="15" t="s">
        <v>77</v>
      </c>
      <c r="AY776" s="239" t="s">
        <v>321</v>
      </c>
    </row>
    <row r="777" spans="1:65" s="13" customFormat="1" ht="11.25">
      <c r="B777" s="207"/>
      <c r="C777" s="208"/>
      <c r="D777" s="209" t="s">
        <v>339</v>
      </c>
      <c r="E777" s="210" t="s">
        <v>1</v>
      </c>
      <c r="F777" s="211" t="s">
        <v>805</v>
      </c>
      <c r="G777" s="208"/>
      <c r="H777" s="212">
        <v>5.95</v>
      </c>
      <c r="I777" s="213"/>
      <c r="J777" s="208"/>
      <c r="K777" s="208"/>
      <c r="L777" s="214"/>
      <c r="M777" s="215"/>
      <c r="N777" s="216"/>
      <c r="O777" s="216"/>
      <c r="P777" s="216"/>
      <c r="Q777" s="216"/>
      <c r="R777" s="216"/>
      <c r="S777" s="216"/>
      <c r="T777" s="217"/>
      <c r="AT777" s="218" t="s">
        <v>339</v>
      </c>
      <c r="AU777" s="218" t="s">
        <v>86</v>
      </c>
      <c r="AV777" s="13" t="s">
        <v>86</v>
      </c>
      <c r="AW777" s="13" t="s">
        <v>31</v>
      </c>
      <c r="AX777" s="13" t="s">
        <v>77</v>
      </c>
      <c r="AY777" s="218" t="s">
        <v>321</v>
      </c>
    </row>
    <row r="778" spans="1:65" s="13" customFormat="1" ht="11.25">
      <c r="B778" s="207"/>
      <c r="C778" s="208"/>
      <c r="D778" s="209" t="s">
        <v>339</v>
      </c>
      <c r="E778" s="210" t="s">
        <v>1</v>
      </c>
      <c r="F778" s="211" t="s">
        <v>1220</v>
      </c>
      <c r="G778" s="208"/>
      <c r="H778" s="212">
        <v>6.2046454908402504</v>
      </c>
      <c r="I778" s="213"/>
      <c r="J778" s="208"/>
      <c r="K778" s="208"/>
      <c r="L778" s="214"/>
      <c r="M778" s="215"/>
      <c r="N778" s="216"/>
      <c r="O778" s="216"/>
      <c r="P778" s="216"/>
      <c r="Q778" s="216"/>
      <c r="R778" s="216"/>
      <c r="S778" s="216"/>
      <c r="T778" s="217"/>
      <c r="AT778" s="218" t="s">
        <v>339</v>
      </c>
      <c r="AU778" s="218" t="s">
        <v>86</v>
      </c>
      <c r="AV778" s="13" t="s">
        <v>86</v>
      </c>
      <c r="AW778" s="13" t="s">
        <v>31</v>
      </c>
      <c r="AX778" s="13" t="s">
        <v>77</v>
      </c>
      <c r="AY778" s="218" t="s">
        <v>321</v>
      </c>
    </row>
    <row r="779" spans="1:65" s="14" customFormat="1" ht="11.25">
      <c r="B779" s="219"/>
      <c r="C779" s="220"/>
      <c r="D779" s="209" t="s">
        <v>339</v>
      </c>
      <c r="E779" s="221" t="s">
        <v>1</v>
      </c>
      <c r="F779" s="222" t="s">
        <v>346</v>
      </c>
      <c r="G779" s="220"/>
      <c r="H779" s="223">
        <v>585.19685346892402</v>
      </c>
      <c r="I779" s="224"/>
      <c r="J779" s="220"/>
      <c r="K779" s="220"/>
      <c r="L779" s="225"/>
      <c r="M779" s="226"/>
      <c r="N779" s="227"/>
      <c r="O779" s="227"/>
      <c r="P779" s="227"/>
      <c r="Q779" s="227"/>
      <c r="R779" s="227"/>
      <c r="S779" s="227"/>
      <c r="T779" s="228"/>
      <c r="AT779" s="229" t="s">
        <v>339</v>
      </c>
      <c r="AU779" s="229" t="s">
        <v>86</v>
      </c>
      <c r="AV779" s="14" t="s">
        <v>328</v>
      </c>
      <c r="AW779" s="14" t="s">
        <v>31</v>
      </c>
      <c r="AX779" s="14" t="s">
        <v>84</v>
      </c>
      <c r="AY779" s="229" t="s">
        <v>321</v>
      </c>
    </row>
    <row r="780" spans="1:65" s="2" customFormat="1" ht="24.2" customHeight="1">
      <c r="A780" s="35"/>
      <c r="B780" s="36"/>
      <c r="C780" s="251" t="s">
        <v>1221</v>
      </c>
      <c r="D780" s="251" t="s">
        <v>583</v>
      </c>
      <c r="E780" s="252" t="s">
        <v>1222</v>
      </c>
      <c r="F780" s="253" t="s">
        <v>1223</v>
      </c>
      <c r="G780" s="254" t="s">
        <v>337</v>
      </c>
      <c r="H780" s="255">
        <v>682.04700000000003</v>
      </c>
      <c r="I780" s="256"/>
      <c r="J780" s="257">
        <f>ROUND(I780*H780,2)</f>
        <v>0</v>
      </c>
      <c r="K780" s="253" t="s">
        <v>350</v>
      </c>
      <c r="L780" s="258"/>
      <c r="M780" s="259" t="s">
        <v>1</v>
      </c>
      <c r="N780" s="260" t="s">
        <v>42</v>
      </c>
      <c r="O780" s="72"/>
      <c r="P780" s="203">
        <f>O780*H780</f>
        <v>0</v>
      </c>
      <c r="Q780" s="203">
        <v>6.4000000000000005E-4</v>
      </c>
      <c r="R780" s="203">
        <f>Q780*H780</f>
        <v>0.43651008000000008</v>
      </c>
      <c r="S780" s="203">
        <v>0</v>
      </c>
      <c r="T780" s="204">
        <f>S780*H780</f>
        <v>0</v>
      </c>
      <c r="U780" s="35"/>
      <c r="V780" s="35"/>
      <c r="W780" s="35"/>
      <c r="X780" s="35"/>
      <c r="Y780" s="35"/>
      <c r="Z780" s="35"/>
      <c r="AA780" s="35"/>
      <c r="AB780" s="35"/>
      <c r="AC780" s="35"/>
      <c r="AD780" s="35"/>
      <c r="AE780" s="35"/>
      <c r="AR780" s="205" t="s">
        <v>595</v>
      </c>
      <c r="AT780" s="205" t="s">
        <v>583</v>
      </c>
      <c r="AU780" s="205" t="s">
        <v>86</v>
      </c>
      <c r="AY780" s="18" t="s">
        <v>321</v>
      </c>
      <c r="BE780" s="206">
        <f>IF(N780="základní",J780,0)</f>
        <v>0</v>
      </c>
      <c r="BF780" s="206">
        <f>IF(N780="snížená",J780,0)</f>
        <v>0</v>
      </c>
      <c r="BG780" s="206">
        <f>IF(N780="zákl. přenesená",J780,0)</f>
        <v>0</v>
      </c>
      <c r="BH780" s="206">
        <f>IF(N780="sníž. přenesená",J780,0)</f>
        <v>0</v>
      </c>
      <c r="BI780" s="206">
        <f>IF(N780="nulová",J780,0)</f>
        <v>0</v>
      </c>
      <c r="BJ780" s="18" t="s">
        <v>84</v>
      </c>
      <c r="BK780" s="206">
        <f>ROUND(I780*H780,2)</f>
        <v>0</v>
      </c>
      <c r="BL780" s="18" t="s">
        <v>453</v>
      </c>
      <c r="BM780" s="205" t="s">
        <v>1224</v>
      </c>
    </row>
    <row r="781" spans="1:65" s="13" customFormat="1" ht="22.5">
      <c r="B781" s="207"/>
      <c r="C781" s="208"/>
      <c r="D781" s="209" t="s">
        <v>339</v>
      </c>
      <c r="E781" s="208"/>
      <c r="F781" s="211" t="s">
        <v>1225</v>
      </c>
      <c r="G781" s="208"/>
      <c r="H781" s="212">
        <v>682.04700000000003</v>
      </c>
      <c r="I781" s="213"/>
      <c r="J781" s="208"/>
      <c r="K781" s="208"/>
      <c r="L781" s="214"/>
      <c r="M781" s="215"/>
      <c r="N781" s="216"/>
      <c r="O781" s="216"/>
      <c r="P781" s="216"/>
      <c r="Q781" s="216"/>
      <c r="R781" s="216"/>
      <c r="S781" s="216"/>
      <c r="T781" s="217"/>
      <c r="AT781" s="218" t="s">
        <v>339</v>
      </c>
      <c r="AU781" s="218" t="s">
        <v>86</v>
      </c>
      <c r="AV781" s="13" t="s">
        <v>86</v>
      </c>
      <c r="AW781" s="13" t="s">
        <v>4</v>
      </c>
      <c r="AX781" s="13" t="s">
        <v>84</v>
      </c>
      <c r="AY781" s="218" t="s">
        <v>321</v>
      </c>
    </row>
    <row r="782" spans="1:65" s="2" customFormat="1" ht="24.2" customHeight="1">
      <c r="A782" s="35"/>
      <c r="B782" s="36"/>
      <c r="C782" s="194" t="s">
        <v>1226</v>
      </c>
      <c r="D782" s="194" t="s">
        <v>323</v>
      </c>
      <c r="E782" s="195" t="s">
        <v>1227</v>
      </c>
      <c r="F782" s="196" t="s">
        <v>1228</v>
      </c>
      <c r="G782" s="197" t="s">
        <v>337</v>
      </c>
      <c r="H782" s="198">
        <v>55.637999999999998</v>
      </c>
      <c r="I782" s="199"/>
      <c r="J782" s="200">
        <f>ROUND(I782*H782,2)</f>
        <v>0</v>
      </c>
      <c r="K782" s="196" t="s">
        <v>350</v>
      </c>
      <c r="L782" s="40"/>
      <c r="M782" s="201" t="s">
        <v>1</v>
      </c>
      <c r="N782" s="202" t="s">
        <v>42</v>
      </c>
      <c r="O782" s="72"/>
      <c r="P782" s="203">
        <f>O782*H782</f>
        <v>0</v>
      </c>
      <c r="Q782" s="203">
        <v>4.0000000000000003E-5</v>
      </c>
      <c r="R782" s="203">
        <f>Q782*H782</f>
        <v>2.2255199999999999E-3</v>
      </c>
      <c r="S782" s="203">
        <v>0</v>
      </c>
      <c r="T782" s="204">
        <f>S782*H782</f>
        <v>0</v>
      </c>
      <c r="U782" s="35"/>
      <c r="V782" s="35"/>
      <c r="W782" s="35"/>
      <c r="X782" s="35"/>
      <c r="Y782" s="35"/>
      <c r="Z782" s="35"/>
      <c r="AA782" s="35"/>
      <c r="AB782" s="35"/>
      <c r="AC782" s="35"/>
      <c r="AD782" s="35"/>
      <c r="AE782" s="35"/>
      <c r="AR782" s="205" t="s">
        <v>453</v>
      </c>
      <c r="AT782" s="205" t="s">
        <v>323</v>
      </c>
      <c r="AU782" s="205" t="s">
        <v>86</v>
      </c>
      <c r="AY782" s="18" t="s">
        <v>321</v>
      </c>
      <c r="BE782" s="206">
        <f>IF(N782="základní",J782,0)</f>
        <v>0</v>
      </c>
      <c r="BF782" s="206">
        <f>IF(N782="snížená",J782,0)</f>
        <v>0</v>
      </c>
      <c r="BG782" s="206">
        <f>IF(N782="zákl. přenesená",J782,0)</f>
        <v>0</v>
      </c>
      <c r="BH782" s="206">
        <f>IF(N782="sníž. přenesená",J782,0)</f>
        <v>0</v>
      </c>
      <c r="BI782" s="206">
        <f>IF(N782="nulová",J782,0)</f>
        <v>0</v>
      </c>
      <c r="BJ782" s="18" t="s">
        <v>84</v>
      </c>
      <c r="BK782" s="206">
        <f>ROUND(I782*H782,2)</f>
        <v>0</v>
      </c>
      <c r="BL782" s="18" t="s">
        <v>453</v>
      </c>
      <c r="BM782" s="205" t="s">
        <v>1229</v>
      </c>
    </row>
    <row r="783" spans="1:65" s="13" customFormat="1" ht="11.25">
      <c r="B783" s="207"/>
      <c r="C783" s="208"/>
      <c r="D783" s="209" t="s">
        <v>339</v>
      </c>
      <c r="E783" s="210" t="s">
        <v>1</v>
      </c>
      <c r="F783" s="211" t="s">
        <v>1230</v>
      </c>
      <c r="G783" s="208"/>
      <c r="H783" s="212">
        <v>55.637605895078899</v>
      </c>
      <c r="I783" s="213"/>
      <c r="J783" s="208"/>
      <c r="K783" s="208"/>
      <c r="L783" s="214"/>
      <c r="M783" s="215"/>
      <c r="N783" s="216"/>
      <c r="O783" s="216"/>
      <c r="P783" s="216"/>
      <c r="Q783" s="216"/>
      <c r="R783" s="216"/>
      <c r="S783" s="216"/>
      <c r="T783" s="217"/>
      <c r="AT783" s="218" t="s">
        <v>339</v>
      </c>
      <c r="AU783" s="218" t="s">
        <v>86</v>
      </c>
      <c r="AV783" s="13" t="s">
        <v>86</v>
      </c>
      <c r="AW783" s="13" t="s">
        <v>31</v>
      </c>
      <c r="AX783" s="13" t="s">
        <v>84</v>
      </c>
      <c r="AY783" s="218" t="s">
        <v>321</v>
      </c>
    </row>
    <row r="784" spans="1:65" s="2" customFormat="1" ht="24.2" customHeight="1">
      <c r="A784" s="35"/>
      <c r="B784" s="36"/>
      <c r="C784" s="251" t="s">
        <v>1231</v>
      </c>
      <c r="D784" s="251" t="s">
        <v>583</v>
      </c>
      <c r="E784" s="252" t="s">
        <v>1232</v>
      </c>
      <c r="F784" s="253" t="s">
        <v>1233</v>
      </c>
      <c r="G784" s="254" t="s">
        <v>337</v>
      </c>
      <c r="H784" s="255">
        <v>67.933999999999997</v>
      </c>
      <c r="I784" s="256"/>
      <c r="J784" s="257">
        <f>ROUND(I784*H784,2)</f>
        <v>0</v>
      </c>
      <c r="K784" s="253" t="s">
        <v>350</v>
      </c>
      <c r="L784" s="258"/>
      <c r="M784" s="259" t="s">
        <v>1</v>
      </c>
      <c r="N784" s="260" t="s">
        <v>42</v>
      </c>
      <c r="O784" s="72"/>
      <c r="P784" s="203">
        <f>O784*H784</f>
        <v>0</v>
      </c>
      <c r="Q784" s="203">
        <v>6.4999999999999997E-4</v>
      </c>
      <c r="R784" s="203">
        <f>Q784*H784</f>
        <v>4.4157099999999998E-2</v>
      </c>
      <c r="S784" s="203">
        <v>0</v>
      </c>
      <c r="T784" s="204">
        <f>S784*H784</f>
        <v>0</v>
      </c>
      <c r="U784" s="35"/>
      <c r="V784" s="35"/>
      <c r="W784" s="35"/>
      <c r="X784" s="35"/>
      <c r="Y784" s="35"/>
      <c r="Z784" s="35"/>
      <c r="AA784" s="35"/>
      <c r="AB784" s="35"/>
      <c r="AC784" s="35"/>
      <c r="AD784" s="35"/>
      <c r="AE784" s="35"/>
      <c r="AR784" s="205" t="s">
        <v>595</v>
      </c>
      <c r="AT784" s="205" t="s">
        <v>583</v>
      </c>
      <c r="AU784" s="205" t="s">
        <v>86</v>
      </c>
      <c r="AY784" s="18" t="s">
        <v>321</v>
      </c>
      <c r="BE784" s="206">
        <f>IF(N784="základní",J784,0)</f>
        <v>0</v>
      </c>
      <c r="BF784" s="206">
        <f>IF(N784="snížená",J784,0)</f>
        <v>0</v>
      </c>
      <c r="BG784" s="206">
        <f>IF(N784="zákl. přenesená",J784,0)</f>
        <v>0</v>
      </c>
      <c r="BH784" s="206">
        <f>IF(N784="sníž. přenesená",J784,0)</f>
        <v>0</v>
      </c>
      <c r="BI784" s="206">
        <f>IF(N784="nulová",J784,0)</f>
        <v>0</v>
      </c>
      <c r="BJ784" s="18" t="s">
        <v>84</v>
      </c>
      <c r="BK784" s="206">
        <f>ROUND(I784*H784,2)</f>
        <v>0</v>
      </c>
      <c r="BL784" s="18" t="s">
        <v>453</v>
      </c>
      <c r="BM784" s="205" t="s">
        <v>1234</v>
      </c>
    </row>
    <row r="785" spans="1:65" s="13" customFormat="1" ht="22.5">
      <c r="B785" s="207"/>
      <c r="C785" s="208"/>
      <c r="D785" s="209" t="s">
        <v>339</v>
      </c>
      <c r="E785" s="208"/>
      <c r="F785" s="211" t="s">
        <v>1235</v>
      </c>
      <c r="G785" s="208"/>
      <c r="H785" s="212">
        <v>67.933999999999997</v>
      </c>
      <c r="I785" s="213"/>
      <c r="J785" s="208"/>
      <c r="K785" s="208"/>
      <c r="L785" s="214"/>
      <c r="M785" s="215"/>
      <c r="N785" s="216"/>
      <c r="O785" s="216"/>
      <c r="P785" s="216"/>
      <c r="Q785" s="216"/>
      <c r="R785" s="216"/>
      <c r="S785" s="216"/>
      <c r="T785" s="217"/>
      <c r="AT785" s="218" t="s">
        <v>339</v>
      </c>
      <c r="AU785" s="218" t="s">
        <v>86</v>
      </c>
      <c r="AV785" s="13" t="s">
        <v>86</v>
      </c>
      <c r="AW785" s="13" t="s">
        <v>4</v>
      </c>
      <c r="AX785" s="13" t="s">
        <v>84</v>
      </c>
      <c r="AY785" s="218" t="s">
        <v>321</v>
      </c>
    </row>
    <row r="786" spans="1:65" s="2" customFormat="1" ht="16.5" customHeight="1">
      <c r="A786" s="35"/>
      <c r="B786" s="36"/>
      <c r="C786" s="194" t="s">
        <v>1236</v>
      </c>
      <c r="D786" s="194" t="s">
        <v>323</v>
      </c>
      <c r="E786" s="195" t="s">
        <v>1237</v>
      </c>
      <c r="F786" s="196" t="s">
        <v>1238</v>
      </c>
      <c r="G786" s="197" t="s">
        <v>337</v>
      </c>
      <c r="H786" s="198">
        <v>508.54700000000003</v>
      </c>
      <c r="I786" s="199"/>
      <c r="J786" s="200">
        <f>ROUND(I786*H786,2)</f>
        <v>0</v>
      </c>
      <c r="K786" s="196" t="s">
        <v>350</v>
      </c>
      <c r="L786" s="40"/>
      <c r="M786" s="201" t="s">
        <v>1</v>
      </c>
      <c r="N786" s="202" t="s">
        <v>42</v>
      </c>
      <c r="O786" s="72"/>
      <c r="P786" s="203">
        <f>O786*H786</f>
        <v>0</v>
      </c>
      <c r="Q786" s="203">
        <v>0</v>
      </c>
      <c r="R786" s="203">
        <f>Q786*H786</f>
        <v>0</v>
      </c>
      <c r="S786" s="203">
        <v>0</v>
      </c>
      <c r="T786" s="204">
        <f>S786*H786</f>
        <v>0</v>
      </c>
      <c r="U786" s="35"/>
      <c r="V786" s="35"/>
      <c r="W786" s="35"/>
      <c r="X786" s="35"/>
      <c r="Y786" s="35"/>
      <c r="Z786" s="35"/>
      <c r="AA786" s="35"/>
      <c r="AB786" s="35"/>
      <c r="AC786" s="35"/>
      <c r="AD786" s="35"/>
      <c r="AE786" s="35"/>
      <c r="AR786" s="205" t="s">
        <v>453</v>
      </c>
      <c r="AT786" s="205" t="s">
        <v>323</v>
      </c>
      <c r="AU786" s="205" t="s">
        <v>86</v>
      </c>
      <c r="AY786" s="18" t="s">
        <v>321</v>
      </c>
      <c r="BE786" s="206">
        <f>IF(N786="základní",J786,0)</f>
        <v>0</v>
      </c>
      <c r="BF786" s="206">
        <f>IF(N786="snížená",J786,0)</f>
        <v>0</v>
      </c>
      <c r="BG786" s="206">
        <f>IF(N786="zákl. přenesená",J786,0)</f>
        <v>0</v>
      </c>
      <c r="BH786" s="206">
        <f>IF(N786="sníž. přenesená",J786,0)</f>
        <v>0</v>
      </c>
      <c r="BI786" s="206">
        <f>IF(N786="nulová",J786,0)</f>
        <v>0</v>
      </c>
      <c r="BJ786" s="18" t="s">
        <v>84</v>
      </c>
      <c r="BK786" s="206">
        <f>ROUND(I786*H786,2)</f>
        <v>0</v>
      </c>
      <c r="BL786" s="18" t="s">
        <v>453</v>
      </c>
      <c r="BM786" s="205" t="s">
        <v>1239</v>
      </c>
    </row>
    <row r="787" spans="1:65" s="15" customFormat="1" ht="11.25">
      <c r="B787" s="230"/>
      <c r="C787" s="231"/>
      <c r="D787" s="209" t="s">
        <v>339</v>
      </c>
      <c r="E787" s="232" t="s">
        <v>1</v>
      </c>
      <c r="F787" s="233" t="s">
        <v>1240</v>
      </c>
      <c r="G787" s="231"/>
      <c r="H787" s="232" t="s">
        <v>1</v>
      </c>
      <c r="I787" s="234"/>
      <c r="J787" s="231"/>
      <c r="K787" s="231"/>
      <c r="L787" s="235"/>
      <c r="M787" s="236"/>
      <c r="N787" s="237"/>
      <c r="O787" s="237"/>
      <c r="P787" s="237"/>
      <c r="Q787" s="237"/>
      <c r="R787" s="237"/>
      <c r="S787" s="237"/>
      <c r="T787" s="238"/>
      <c r="AT787" s="239" t="s">
        <v>339</v>
      </c>
      <c r="AU787" s="239" t="s">
        <v>86</v>
      </c>
      <c r="AV787" s="15" t="s">
        <v>84</v>
      </c>
      <c r="AW787" s="15" t="s">
        <v>31</v>
      </c>
      <c r="AX787" s="15" t="s">
        <v>77</v>
      </c>
      <c r="AY787" s="239" t="s">
        <v>321</v>
      </c>
    </row>
    <row r="788" spans="1:65" s="13" customFormat="1" ht="11.25">
      <c r="B788" s="207"/>
      <c r="C788" s="208"/>
      <c r="D788" s="209" t="s">
        <v>339</v>
      </c>
      <c r="E788" s="210" t="s">
        <v>1</v>
      </c>
      <c r="F788" s="211" t="s">
        <v>1241</v>
      </c>
      <c r="G788" s="208"/>
      <c r="H788" s="212">
        <v>56.75</v>
      </c>
      <c r="I788" s="213"/>
      <c r="J788" s="208"/>
      <c r="K788" s="208"/>
      <c r="L788" s="214"/>
      <c r="M788" s="215"/>
      <c r="N788" s="216"/>
      <c r="O788" s="216"/>
      <c r="P788" s="216"/>
      <c r="Q788" s="216"/>
      <c r="R788" s="216"/>
      <c r="S788" s="216"/>
      <c r="T788" s="217"/>
      <c r="AT788" s="218" t="s">
        <v>339</v>
      </c>
      <c r="AU788" s="218" t="s">
        <v>86</v>
      </c>
      <c r="AV788" s="13" t="s">
        <v>86</v>
      </c>
      <c r="AW788" s="13" t="s">
        <v>31</v>
      </c>
      <c r="AX788" s="13" t="s">
        <v>77</v>
      </c>
      <c r="AY788" s="218" t="s">
        <v>321</v>
      </c>
    </row>
    <row r="789" spans="1:65" s="13" customFormat="1" ht="11.25">
      <c r="B789" s="207"/>
      <c r="C789" s="208"/>
      <c r="D789" s="209" t="s">
        <v>339</v>
      </c>
      <c r="E789" s="210" t="s">
        <v>1</v>
      </c>
      <c r="F789" s="211" t="s">
        <v>1242</v>
      </c>
      <c r="G789" s="208"/>
      <c r="H789" s="212">
        <v>123.75</v>
      </c>
      <c r="I789" s="213"/>
      <c r="J789" s="208"/>
      <c r="K789" s="208"/>
      <c r="L789" s="214"/>
      <c r="M789" s="215"/>
      <c r="N789" s="216"/>
      <c r="O789" s="216"/>
      <c r="P789" s="216"/>
      <c r="Q789" s="216"/>
      <c r="R789" s="216"/>
      <c r="S789" s="216"/>
      <c r="T789" s="217"/>
      <c r="AT789" s="218" t="s">
        <v>339</v>
      </c>
      <c r="AU789" s="218" t="s">
        <v>86</v>
      </c>
      <c r="AV789" s="13" t="s">
        <v>86</v>
      </c>
      <c r="AW789" s="13" t="s">
        <v>31</v>
      </c>
      <c r="AX789" s="13" t="s">
        <v>77</v>
      </c>
      <c r="AY789" s="218" t="s">
        <v>321</v>
      </c>
    </row>
    <row r="790" spans="1:65" s="16" customFormat="1" ht="11.25">
      <c r="B790" s="240"/>
      <c r="C790" s="241"/>
      <c r="D790" s="209" t="s">
        <v>339</v>
      </c>
      <c r="E790" s="242" t="s">
        <v>234</v>
      </c>
      <c r="F790" s="243" t="s">
        <v>391</v>
      </c>
      <c r="G790" s="241"/>
      <c r="H790" s="244">
        <v>180.5</v>
      </c>
      <c r="I790" s="245"/>
      <c r="J790" s="241"/>
      <c r="K790" s="241"/>
      <c r="L790" s="246"/>
      <c r="M790" s="247"/>
      <c r="N790" s="248"/>
      <c r="O790" s="248"/>
      <c r="P790" s="248"/>
      <c r="Q790" s="248"/>
      <c r="R790" s="248"/>
      <c r="S790" s="248"/>
      <c r="T790" s="249"/>
      <c r="AT790" s="250" t="s">
        <v>339</v>
      </c>
      <c r="AU790" s="250" t="s">
        <v>86</v>
      </c>
      <c r="AV790" s="16" t="s">
        <v>334</v>
      </c>
      <c r="AW790" s="16" t="s">
        <v>31</v>
      </c>
      <c r="AX790" s="16" t="s">
        <v>77</v>
      </c>
      <c r="AY790" s="250" t="s">
        <v>321</v>
      </c>
    </row>
    <row r="791" spans="1:65" s="15" customFormat="1" ht="11.25">
      <c r="B791" s="230"/>
      <c r="C791" s="231"/>
      <c r="D791" s="209" t="s">
        <v>339</v>
      </c>
      <c r="E791" s="232" t="s">
        <v>1</v>
      </c>
      <c r="F791" s="233" t="s">
        <v>1243</v>
      </c>
      <c r="G791" s="231"/>
      <c r="H791" s="232" t="s">
        <v>1</v>
      </c>
      <c r="I791" s="234"/>
      <c r="J791" s="231"/>
      <c r="K791" s="231"/>
      <c r="L791" s="235"/>
      <c r="M791" s="236"/>
      <c r="N791" s="237"/>
      <c r="O791" s="237"/>
      <c r="P791" s="237"/>
      <c r="Q791" s="237"/>
      <c r="R791" s="237"/>
      <c r="S791" s="237"/>
      <c r="T791" s="238"/>
      <c r="AT791" s="239" t="s">
        <v>339</v>
      </c>
      <c r="AU791" s="239" t="s">
        <v>86</v>
      </c>
      <c r="AV791" s="15" t="s">
        <v>84</v>
      </c>
      <c r="AW791" s="15" t="s">
        <v>31</v>
      </c>
      <c r="AX791" s="15" t="s">
        <v>77</v>
      </c>
      <c r="AY791" s="239" t="s">
        <v>321</v>
      </c>
    </row>
    <row r="792" spans="1:65" s="13" customFormat="1" ht="11.25">
      <c r="B792" s="207"/>
      <c r="C792" s="208"/>
      <c r="D792" s="209" t="s">
        <v>339</v>
      </c>
      <c r="E792" s="210" t="s">
        <v>1</v>
      </c>
      <c r="F792" s="211" t="s">
        <v>1244</v>
      </c>
      <c r="G792" s="208"/>
      <c r="H792" s="212">
        <v>19.29</v>
      </c>
      <c r="I792" s="213"/>
      <c r="J792" s="208"/>
      <c r="K792" s="208"/>
      <c r="L792" s="214"/>
      <c r="M792" s="215"/>
      <c r="N792" s="216"/>
      <c r="O792" s="216"/>
      <c r="P792" s="216"/>
      <c r="Q792" s="216"/>
      <c r="R792" s="216"/>
      <c r="S792" s="216"/>
      <c r="T792" s="217"/>
      <c r="AT792" s="218" t="s">
        <v>339</v>
      </c>
      <c r="AU792" s="218" t="s">
        <v>86</v>
      </c>
      <c r="AV792" s="13" t="s">
        <v>86</v>
      </c>
      <c r="AW792" s="13" t="s">
        <v>31</v>
      </c>
      <c r="AX792" s="13" t="s">
        <v>77</v>
      </c>
      <c r="AY792" s="218" t="s">
        <v>321</v>
      </c>
    </row>
    <row r="793" spans="1:65" s="16" customFormat="1" ht="11.25">
      <c r="B793" s="240"/>
      <c r="C793" s="241"/>
      <c r="D793" s="209" t="s">
        <v>339</v>
      </c>
      <c r="E793" s="242" t="s">
        <v>237</v>
      </c>
      <c r="F793" s="243" t="s">
        <v>391</v>
      </c>
      <c r="G793" s="241"/>
      <c r="H793" s="244">
        <v>19.29</v>
      </c>
      <c r="I793" s="245"/>
      <c r="J793" s="241"/>
      <c r="K793" s="241"/>
      <c r="L793" s="246"/>
      <c r="M793" s="247"/>
      <c r="N793" s="248"/>
      <c r="O793" s="248"/>
      <c r="P793" s="248"/>
      <c r="Q793" s="248"/>
      <c r="R793" s="248"/>
      <c r="S793" s="248"/>
      <c r="T793" s="249"/>
      <c r="AT793" s="250" t="s">
        <v>339</v>
      </c>
      <c r="AU793" s="250" t="s">
        <v>86</v>
      </c>
      <c r="AV793" s="16" t="s">
        <v>334</v>
      </c>
      <c r="AW793" s="16" t="s">
        <v>31</v>
      </c>
      <c r="AX793" s="16" t="s">
        <v>77</v>
      </c>
      <c r="AY793" s="250" t="s">
        <v>321</v>
      </c>
    </row>
    <row r="794" spans="1:65" s="15" customFormat="1" ht="11.25">
      <c r="B794" s="230"/>
      <c r="C794" s="231"/>
      <c r="D794" s="209" t="s">
        <v>339</v>
      </c>
      <c r="E794" s="232" t="s">
        <v>1</v>
      </c>
      <c r="F794" s="233" t="s">
        <v>1245</v>
      </c>
      <c r="G794" s="231"/>
      <c r="H794" s="232" t="s">
        <v>1</v>
      </c>
      <c r="I794" s="234"/>
      <c r="J794" s="231"/>
      <c r="K794" s="231"/>
      <c r="L794" s="235"/>
      <c r="M794" s="236"/>
      <c r="N794" s="237"/>
      <c r="O794" s="237"/>
      <c r="P794" s="237"/>
      <c r="Q794" s="237"/>
      <c r="R794" s="237"/>
      <c r="S794" s="237"/>
      <c r="T794" s="238"/>
      <c r="AT794" s="239" t="s">
        <v>339</v>
      </c>
      <c r="AU794" s="239" t="s">
        <v>86</v>
      </c>
      <c r="AV794" s="15" t="s">
        <v>84</v>
      </c>
      <c r="AW794" s="15" t="s">
        <v>31</v>
      </c>
      <c r="AX794" s="15" t="s">
        <v>77</v>
      </c>
      <c r="AY794" s="239" t="s">
        <v>321</v>
      </c>
    </row>
    <row r="795" spans="1:65" s="13" customFormat="1" ht="11.25">
      <c r="B795" s="207"/>
      <c r="C795" s="208"/>
      <c r="D795" s="209" t="s">
        <v>339</v>
      </c>
      <c r="E795" s="210" t="s">
        <v>1</v>
      </c>
      <c r="F795" s="211" t="s">
        <v>1246</v>
      </c>
      <c r="G795" s="208"/>
      <c r="H795" s="212">
        <v>40.729999999999997</v>
      </c>
      <c r="I795" s="213"/>
      <c r="J795" s="208"/>
      <c r="K795" s="208"/>
      <c r="L795" s="214"/>
      <c r="M795" s="215"/>
      <c r="N795" s="216"/>
      <c r="O795" s="216"/>
      <c r="P795" s="216"/>
      <c r="Q795" s="216"/>
      <c r="R795" s="216"/>
      <c r="S795" s="216"/>
      <c r="T795" s="217"/>
      <c r="AT795" s="218" t="s">
        <v>339</v>
      </c>
      <c r="AU795" s="218" t="s">
        <v>86</v>
      </c>
      <c r="AV795" s="13" t="s">
        <v>86</v>
      </c>
      <c r="AW795" s="13" t="s">
        <v>31</v>
      </c>
      <c r="AX795" s="13" t="s">
        <v>77</v>
      </c>
      <c r="AY795" s="218" t="s">
        <v>321</v>
      </c>
    </row>
    <row r="796" spans="1:65" s="16" customFormat="1" ht="11.25">
      <c r="B796" s="240"/>
      <c r="C796" s="241"/>
      <c r="D796" s="209" t="s">
        <v>339</v>
      </c>
      <c r="E796" s="242" t="s">
        <v>239</v>
      </c>
      <c r="F796" s="243" t="s">
        <v>391</v>
      </c>
      <c r="G796" s="241"/>
      <c r="H796" s="244">
        <v>40.729999999999997</v>
      </c>
      <c r="I796" s="245"/>
      <c r="J796" s="241"/>
      <c r="K796" s="241"/>
      <c r="L796" s="246"/>
      <c r="M796" s="247"/>
      <c r="N796" s="248"/>
      <c r="O796" s="248"/>
      <c r="P796" s="248"/>
      <c r="Q796" s="248"/>
      <c r="R796" s="248"/>
      <c r="S796" s="248"/>
      <c r="T796" s="249"/>
      <c r="AT796" s="250" t="s">
        <v>339</v>
      </c>
      <c r="AU796" s="250" t="s">
        <v>86</v>
      </c>
      <c r="AV796" s="16" t="s">
        <v>334</v>
      </c>
      <c r="AW796" s="16" t="s">
        <v>31</v>
      </c>
      <c r="AX796" s="16" t="s">
        <v>77</v>
      </c>
      <c r="AY796" s="250" t="s">
        <v>321</v>
      </c>
    </row>
    <row r="797" spans="1:65" s="15" customFormat="1" ht="11.25">
      <c r="B797" s="230"/>
      <c r="C797" s="231"/>
      <c r="D797" s="209" t="s">
        <v>339</v>
      </c>
      <c r="E797" s="232" t="s">
        <v>1</v>
      </c>
      <c r="F797" s="233" t="s">
        <v>1247</v>
      </c>
      <c r="G797" s="231"/>
      <c r="H797" s="232" t="s">
        <v>1</v>
      </c>
      <c r="I797" s="234"/>
      <c r="J797" s="231"/>
      <c r="K797" s="231"/>
      <c r="L797" s="235"/>
      <c r="M797" s="236"/>
      <c r="N797" s="237"/>
      <c r="O797" s="237"/>
      <c r="P797" s="237"/>
      <c r="Q797" s="237"/>
      <c r="R797" s="237"/>
      <c r="S797" s="237"/>
      <c r="T797" s="238"/>
      <c r="AT797" s="239" t="s">
        <v>339</v>
      </c>
      <c r="AU797" s="239" t="s">
        <v>86</v>
      </c>
      <c r="AV797" s="15" t="s">
        <v>84</v>
      </c>
      <c r="AW797" s="15" t="s">
        <v>31</v>
      </c>
      <c r="AX797" s="15" t="s">
        <v>77</v>
      </c>
      <c r="AY797" s="239" t="s">
        <v>321</v>
      </c>
    </row>
    <row r="798" spans="1:65" s="13" customFormat="1" ht="11.25">
      <c r="B798" s="207"/>
      <c r="C798" s="208"/>
      <c r="D798" s="209" t="s">
        <v>339</v>
      </c>
      <c r="E798" s="210" t="s">
        <v>1</v>
      </c>
      <c r="F798" s="211" t="s">
        <v>1248</v>
      </c>
      <c r="G798" s="208"/>
      <c r="H798" s="212">
        <v>21.97</v>
      </c>
      <c r="I798" s="213"/>
      <c r="J798" s="208"/>
      <c r="K798" s="208"/>
      <c r="L798" s="214"/>
      <c r="M798" s="215"/>
      <c r="N798" s="216"/>
      <c r="O798" s="216"/>
      <c r="P798" s="216"/>
      <c r="Q798" s="216"/>
      <c r="R798" s="216"/>
      <c r="S798" s="216"/>
      <c r="T798" s="217"/>
      <c r="AT798" s="218" t="s">
        <v>339</v>
      </c>
      <c r="AU798" s="218" t="s">
        <v>86</v>
      </c>
      <c r="AV798" s="13" t="s">
        <v>86</v>
      </c>
      <c r="AW798" s="13" t="s">
        <v>31</v>
      </c>
      <c r="AX798" s="13" t="s">
        <v>77</v>
      </c>
      <c r="AY798" s="218" t="s">
        <v>321</v>
      </c>
    </row>
    <row r="799" spans="1:65" s="16" customFormat="1" ht="11.25">
      <c r="B799" s="240"/>
      <c r="C799" s="241"/>
      <c r="D799" s="209" t="s">
        <v>339</v>
      </c>
      <c r="E799" s="242" t="s">
        <v>241</v>
      </c>
      <c r="F799" s="243" t="s">
        <v>391</v>
      </c>
      <c r="G799" s="241"/>
      <c r="H799" s="244">
        <v>21.97</v>
      </c>
      <c r="I799" s="245"/>
      <c r="J799" s="241"/>
      <c r="K799" s="241"/>
      <c r="L799" s="246"/>
      <c r="M799" s="247"/>
      <c r="N799" s="248"/>
      <c r="O799" s="248"/>
      <c r="P799" s="248"/>
      <c r="Q799" s="248"/>
      <c r="R799" s="248"/>
      <c r="S799" s="248"/>
      <c r="T799" s="249"/>
      <c r="AT799" s="250" t="s">
        <v>339</v>
      </c>
      <c r="AU799" s="250" t="s">
        <v>86</v>
      </c>
      <c r="AV799" s="16" t="s">
        <v>334</v>
      </c>
      <c r="AW799" s="16" t="s">
        <v>31</v>
      </c>
      <c r="AX799" s="16" t="s">
        <v>77</v>
      </c>
      <c r="AY799" s="250" t="s">
        <v>321</v>
      </c>
    </row>
    <row r="800" spans="1:65" s="13" customFormat="1" ht="11.25">
      <c r="B800" s="207"/>
      <c r="C800" s="208"/>
      <c r="D800" s="209" t="s">
        <v>339</v>
      </c>
      <c r="E800" s="210" t="s">
        <v>1</v>
      </c>
      <c r="F800" s="211" t="s">
        <v>1249</v>
      </c>
      <c r="G800" s="208"/>
      <c r="H800" s="212">
        <v>246.057390610803</v>
      </c>
      <c r="I800" s="213"/>
      <c r="J800" s="208"/>
      <c r="K800" s="208"/>
      <c r="L800" s="214"/>
      <c r="M800" s="215"/>
      <c r="N800" s="216"/>
      <c r="O800" s="216"/>
      <c r="P800" s="216"/>
      <c r="Q800" s="216"/>
      <c r="R800" s="216"/>
      <c r="S800" s="216"/>
      <c r="T800" s="217"/>
      <c r="AT800" s="218" t="s">
        <v>339</v>
      </c>
      <c r="AU800" s="218" t="s">
        <v>86</v>
      </c>
      <c r="AV800" s="13" t="s">
        <v>86</v>
      </c>
      <c r="AW800" s="13" t="s">
        <v>31</v>
      </c>
      <c r="AX800" s="13" t="s">
        <v>77</v>
      </c>
      <c r="AY800" s="218" t="s">
        <v>321</v>
      </c>
    </row>
    <row r="801" spans="1:65" s="14" customFormat="1" ht="11.25">
      <c r="B801" s="219"/>
      <c r="C801" s="220"/>
      <c r="D801" s="209" t="s">
        <v>339</v>
      </c>
      <c r="E801" s="221" t="s">
        <v>1</v>
      </c>
      <c r="F801" s="222" t="s">
        <v>346</v>
      </c>
      <c r="G801" s="220"/>
      <c r="H801" s="223">
        <v>508.54739061080301</v>
      </c>
      <c r="I801" s="224"/>
      <c r="J801" s="220"/>
      <c r="K801" s="220"/>
      <c r="L801" s="225"/>
      <c r="M801" s="226"/>
      <c r="N801" s="227"/>
      <c r="O801" s="227"/>
      <c r="P801" s="227"/>
      <c r="Q801" s="227"/>
      <c r="R801" s="227"/>
      <c r="S801" s="227"/>
      <c r="T801" s="228"/>
      <c r="AT801" s="229" t="s">
        <v>339</v>
      </c>
      <c r="AU801" s="229" t="s">
        <v>86</v>
      </c>
      <c r="AV801" s="14" t="s">
        <v>328</v>
      </c>
      <c r="AW801" s="14" t="s">
        <v>31</v>
      </c>
      <c r="AX801" s="14" t="s">
        <v>84</v>
      </c>
      <c r="AY801" s="229" t="s">
        <v>321</v>
      </c>
    </row>
    <row r="802" spans="1:65" s="2" customFormat="1" ht="21.75" customHeight="1">
      <c r="A802" s="35"/>
      <c r="B802" s="36"/>
      <c r="C802" s="251" t="s">
        <v>1250</v>
      </c>
      <c r="D802" s="251" t="s">
        <v>583</v>
      </c>
      <c r="E802" s="252" t="s">
        <v>1251</v>
      </c>
      <c r="F802" s="253" t="s">
        <v>1252</v>
      </c>
      <c r="G802" s="254" t="s">
        <v>1253</v>
      </c>
      <c r="H802" s="255">
        <v>61.406999999999996</v>
      </c>
      <c r="I802" s="256"/>
      <c r="J802" s="257">
        <f>ROUND(I802*H802,2)</f>
        <v>0</v>
      </c>
      <c r="K802" s="253" t="s">
        <v>350</v>
      </c>
      <c r="L802" s="258"/>
      <c r="M802" s="259" t="s">
        <v>1</v>
      </c>
      <c r="N802" s="260" t="s">
        <v>42</v>
      </c>
      <c r="O802" s="72"/>
      <c r="P802" s="203">
        <f>O802*H802</f>
        <v>0</v>
      </c>
      <c r="Q802" s="203">
        <v>1E-3</v>
      </c>
      <c r="R802" s="203">
        <f>Q802*H802</f>
        <v>6.1406999999999996E-2</v>
      </c>
      <c r="S802" s="203">
        <v>0</v>
      </c>
      <c r="T802" s="204">
        <f>S802*H802</f>
        <v>0</v>
      </c>
      <c r="U802" s="35"/>
      <c r="V802" s="35"/>
      <c r="W802" s="35"/>
      <c r="X802" s="35"/>
      <c r="Y802" s="35"/>
      <c r="Z802" s="35"/>
      <c r="AA802" s="35"/>
      <c r="AB802" s="35"/>
      <c r="AC802" s="35"/>
      <c r="AD802" s="35"/>
      <c r="AE802" s="35"/>
      <c r="AR802" s="205" t="s">
        <v>595</v>
      </c>
      <c r="AT802" s="205" t="s">
        <v>583</v>
      </c>
      <c r="AU802" s="205" t="s">
        <v>86</v>
      </c>
      <c r="AY802" s="18" t="s">
        <v>321</v>
      </c>
      <c r="BE802" s="206">
        <f>IF(N802="základní",J802,0)</f>
        <v>0</v>
      </c>
      <c r="BF802" s="206">
        <f>IF(N802="snížená",J802,0)</f>
        <v>0</v>
      </c>
      <c r="BG802" s="206">
        <f>IF(N802="zákl. přenesená",J802,0)</f>
        <v>0</v>
      </c>
      <c r="BH802" s="206">
        <f>IF(N802="sníž. přenesená",J802,0)</f>
        <v>0</v>
      </c>
      <c r="BI802" s="206">
        <f>IF(N802="nulová",J802,0)</f>
        <v>0</v>
      </c>
      <c r="BJ802" s="18" t="s">
        <v>84</v>
      </c>
      <c r="BK802" s="206">
        <f>ROUND(I802*H802,2)</f>
        <v>0</v>
      </c>
      <c r="BL802" s="18" t="s">
        <v>453</v>
      </c>
      <c r="BM802" s="205" t="s">
        <v>1254</v>
      </c>
    </row>
    <row r="803" spans="1:65" s="13" customFormat="1" ht="22.5">
      <c r="B803" s="207"/>
      <c r="C803" s="208"/>
      <c r="D803" s="209" t="s">
        <v>339</v>
      </c>
      <c r="E803" s="208"/>
      <c r="F803" s="211" t="s">
        <v>1255</v>
      </c>
      <c r="G803" s="208"/>
      <c r="H803" s="212">
        <v>61.406999999999996</v>
      </c>
      <c r="I803" s="213"/>
      <c r="J803" s="208"/>
      <c r="K803" s="208"/>
      <c r="L803" s="214"/>
      <c r="M803" s="215"/>
      <c r="N803" s="216"/>
      <c r="O803" s="216"/>
      <c r="P803" s="216"/>
      <c r="Q803" s="216"/>
      <c r="R803" s="216"/>
      <c r="S803" s="216"/>
      <c r="T803" s="217"/>
      <c r="AT803" s="218" t="s">
        <v>339</v>
      </c>
      <c r="AU803" s="218" t="s">
        <v>86</v>
      </c>
      <c r="AV803" s="13" t="s">
        <v>86</v>
      </c>
      <c r="AW803" s="13" t="s">
        <v>4</v>
      </c>
      <c r="AX803" s="13" t="s">
        <v>84</v>
      </c>
      <c r="AY803" s="218" t="s">
        <v>321</v>
      </c>
    </row>
    <row r="804" spans="1:65" s="2" customFormat="1" ht="16.5" customHeight="1">
      <c r="A804" s="35"/>
      <c r="B804" s="36"/>
      <c r="C804" s="194" t="s">
        <v>1256</v>
      </c>
      <c r="D804" s="194" t="s">
        <v>323</v>
      </c>
      <c r="E804" s="195" t="s">
        <v>1257</v>
      </c>
      <c r="F804" s="196" t="s">
        <v>1258</v>
      </c>
      <c r="G804" s="197" t="s">
        <v>337</v>
      </c>
      <c r="H804" s="198">
        <v>44.484999999999999</v>
      </c>
      <c r="I804" s="199"/>
      <c r="J804" s="200">
        <f>ROUND(I804*H804,2)</f>
        <v>0</v>
      </c>
      <c r="K804" s="196" t="s">
        <v>350</v>
      </c>
      <c r="L804" s="40"/>
      <c r="M804" s="201" t="s">
        <v>1</v>
      </c>
      <c r="N804" s="202" t="s">
        <v>42</v>
      </c>
      <c r="O804" s="72"/>
      <c r="P804" s="203">
        <f>O804*H804</f>
        <v>0</v>
      </c>
      <c r="Q804" s="203">
        <v>0</v>
      </c>
      <c r="R804" s="203">
        <f>Q804*H804</f>
        <v>0</v>
      </c>
      <c r="S804" s="203">
        <v>0</v>
      </c>
      <c r="T804" s="204">
        <f>S804*H804</f>
        <v>0</v>
      </c>
      <c r="U804" s="35"/>
      <c r="V804" s="35"/>
      <c r="W804" s="35"/>
      <c r="X804" s="35"/>
      <c r="Y804" s="35"/>
      <c r="Z804" s="35"/>
      <c r="AA804" s="35"/>
      <c r="AB804" s="35"/>
      <c r="AC804" s="35"/>
      <c r="AD804" s="35"/>
      <c r="AE804" s="35"/>
      <c r="AR804" s="205" t="s">
        <v>453</v>
      </c>
      <c r="AT804" s="205" t="s">
        <v>323</v>
      </c>
      <c r="AU804" s="205" t="s">
        <v>86</v>
      </c>
      <c r="AY804" s="18" t="s">
        <v>321</v>
      </c>
      <c r="BE804" s="206">
        <f>IF(N804="základní",J804,0)</f>
        <v>0</v>
      </c>
      <c r="BF804" s="206">
        <f>IF(N804="snížená",J804,0)</f>
        <v>0</v>
      </c>
      <c r="BG804" s="206">
        <f>IF(N804="zákl. přenesená",J804,0)</f>
        <v>0</v>
      </c>
      <c r="BH804" s="206">
        <f>IF(N804="sníž. přenesená",J804,0)</f>
        <v>0</v>
      </c>
      <c r="BI804" s="206">
        <f>IF(N804="nulová",J804,0)</f>
        <v>0</v>
      </c>
      <c r="BJ804" s="18" t="s">
        <v>84</v>
      </c>
      <c r="BK804" s="206">
        <f>ROUND(I804*H804,2)</f>
        <v>0</v>
      </c>
      <c r="BL804" s="18" t="s">
        <v>453</v>
      </c>
      <c r="BM804" s="205" t="s">
        <v>1259</v>
      </c>
    </row>
    <row r="805" spans="1:65" s="15" customFormat="1" ht="11.25">
      <c r="B805" s="230"/>
      <c r="C805" s="231"/>
      <c r="D805" s="209" t="s">
        <v>339</v>
      </c>
      <c r="E805" s="232" t="s">
        <v>1</v>
      </c>
      <c r="F805" s="233" t="s">
        <v>1260</v>
      </c>
      <c r="G805" s="231"/>
      <c r="H805" s="232" t="s">
        <v>1</v>
      </c>
      <c r="I805" s="234"/>
      <c r="J805" s="231"/>
      <c r="K805" s="231"/>
      <c r="L805" s="235"/>
      <c r="M805" s="236"/>
      <c r="N805" s="237"/>
      <c r="O805" s="237"/>
      <c r="P805" s="237"/>
      <c r="Q805" s="237"/>
      <c r="R805" s="237"/>
      <c r="S805" s="237"/>
      <c r="T805" s="238"/>
      <c r="AT805" s="239" t="s">
        <v>339</v>
      </c>
      <c r="AU805" s="239" t="s">
        <v>86</v>
      </c>
      <c r="AV805" s="15" t="s">
        <v>84</v>
      </c>
      <c r="AW805" s="15" t="s">
        <v>31</v>
      </c>
      <c r="AX805" s="15" t="s">
        <v>77</v>
      </c>
      <c r="AY805" s="239" t="s">
        <v>321</v>
      </c>
    </row>
    <row r="806" spans="1:65" s="13" customFormat="1" ht="11.25">
      <c r="B806" s="207"/>
      <c r="C806" s="208"/>
      <c r="D806" s="209" t="s">
        <v>339</v>
      </c>
      <c r="E806" s="210" t="s">
        <v>1</v>
      </c>
      <c r="F806" s="211" t="s">
        <v>1261</v>
      </c>
      <c r="G806" s="208"/>
      <c r="H806" s="212">
        <v>44.484951974834402</v>
      </c>
      <c r="I806" s="213"/>
      <c r="J806" s="208"/>
      <c r="K806" s="208"/>
      <c r="L806" s="214"/>
      <c r="M806" s="215"/>
      <c r="N806" s="216"/>
      <c r="O806" s="216"/>
      <c r="P806" s="216"/>
      <c r="Q806" s="216"/>
      <c r="R806" s="216"/>
      <c r="S806" s="216"/>
      <c r="T806" s="217"/>
      <c r="AT806" s="218" t="s">
        <v>339</v>
      </c>
      <c r="AU806" s="218" t="s">
        <v>86</v>
      </c>
      <c r="AV806" s="13" t="s">
        <v>86</v>
      </c>
      <c r="AW806" s="13" t="s">
        <v>31</v>
      </c>
      <c r="AX806" s="13" t="s">
        <v>77</v>
      </c>
      <c r="AY806" s="218" t="s">
        <v>321</v>
      </c>
    </row>
    <row r="807" spans="1:65" s="14" customFormat="1" ht="11.25">
      <c r="B807" s="219"/>
      <c r="C807" s="220"/>
      <c r="D807" s="209" t="s">
        <v>339</v>
      </c>
      <c r="E807" s="221" t="s">
        <v>1262</v>
      </c>
      <c r="F807" s="222" t="s">
        <v>346</v>
      </c>
      <c r="G807" s="220"/>
      <c r="H807" s="223">
        <v>44.484951974834402</v>
      </c>
      <c r="I807" s="224"/>
      <c r="J807" s="220"/>
      <c r="K807" s="220"/>
      <c r="L807" s="225"/>
      <c r="M807" s="226"/>
      <c r="N807" s="227"/>
      <c r="O807" s="227"/>
      <c r="P807" s="227"/>
      <c r="Q807" s="227"/>
      <c r="R807" s="227"/>
      <c r="S807" s="227"/>
      <c r="T807" s="228"/>
      <c r="AT807" s="229" t="s">
        <v>339</v>
      </c>
      <c r="AU807" s="229" t="s">
        <v>86</v>
      </c>
      <c r="AV807" s="14" t="s">
        <v>328</v>
      </c>
      <c r="AW807" s="14" t="s">
        <v>31</v>
      </c>
      <c r="AX807" s="14" t="s">
        <v>84</v>
      </c>
      <c r="AY807" s="229" t="s">
        <v>321</v>
      </c>
    </row>
    <row r="808" spans="1:65" s="2" customFormat="1" ht="21.75" customHeight="1">
      <c r="A808" s="35"/>
      <c r="B808" s="36"/>
      <c r="C808" s="251" t="s">
        <v>1263</v>
      </c>
      <c r="D808" s="251" t="s">
        <v>583</v>
      </c>
      <c r="E808" s="252" t="s">
        <v>1251</v>
      </c>
      <c r="F808" s="253" t="s">
        <v>1252</v>
      </c>
      <c r="G808" s="254" t="s">
        <v>1253</v>
      </c>
      <c r="H808" s="255">
        <v>5.6269999999999998</v>
      </c>
      <c r="I808" s="256"/>
      <c r="J808" s="257">
        <f>ROUND(I808*H808,2)</f>
        <v>0</v>
      </c>
      <c r="K808" s="253" t="s">
        <v>350</v>
      </c>
      <c r="L808" s="258"/>
      <c r="M808" s="259" t="s">
        <v>1</v>
      </c>
      <c r="N808" s="260" t="s">
        <v>42</v>
      </c>
      <c r="O808" s="72"/>
      <c r="P808" s="203">
        <f>O808*H808</f>
        <v>0</v>
      </c>
      <c r="Q808" s="203">
        <v>1E-3</v>
      </c>
      <c r="R808" s="203">
        <f>Q808*H808</f>
        <v>5.6270000000000001E-3</v>
      </c>
      <c r="S808" s="203">
        <v>0</v>
      </c>
      <c r="T808" s="204">
        <f>S808*H808</f>
        <v>0</v>
      </c>
      <c r="U808" s="35"/>
      <c r="V808" s="35"/>
      <c r="W808" s="35"/>
      <c r="X808" s="35"/>
      <c r="Y808" s="35"/>
      <c r="Z808" s="35"/>
      <c r="AA808" s="35"/>
      <c r="AB808" s="35"/>
      <c r="AC808" s="35"/>
      <c r="AD808" s="35"/>
      <c r="AE808" s="35"/>
      <c r="AR808" s="205" t="s">
        <v>595</v>
      </c>
      <c r="AT808" s="205" t="s">
        <v>583</v>
      </c>
      <c r="AU808" s="205" t="s">
        <v>86</v>
      </c>
      <c r="AY808" s="18" t="s">
        <v>321</v>
      </c>
      <c r="BE808" s="206">
        <f>IF(N808="základní",J808,0)</f>
        <v>0</v>
      </c>
      <c r="BF808" s="206">
        <f>IF(N808="snížená",J808,0)</f>
        <v>0</v>
      </c>
      <c r="BG808" s="206">
        <f>IF(N808="zákl. přenesená",J808,0)</f>
        <v>0</v>
      </c>
      <c r="BH808" s="206">
        <f>IF(N808="sníž. přenesená",J808,0)</f>
        <v>0</v>
      </c>
      <c r="BI808" s="206">
        <f>IF(N808="nulová",J808,0)</f>
        <v>0</v>
      </c>
      <c r="BJ808" s="18" t="s">
        <v>84</v>
      </c>
      <c r="BK808" s="206">
        <f>ROUND(I808*H808,2)</f>
        <v>0</v>
      </c>
      <c r="BL808" s="18" t="s">
        <v>453</v>
      </c>
      <c r="BM808" s="205" t="s">
        <v>1264</v>
      </c>
    </row>
    <row r="809" spans="1:65" s="13" customFormat="1" ht="22.5">
      <c r="B809" s="207"/>
      <c r="C809" s="208"/>
      <c r="D809" s="209" t="s">
        <v>339</v>
      </c>
      <c r="E809" s="208"/>
      <c r="F809" s="211" t="s">
        <v>1265</v>
      </c>
      <c r="G809" s="208"/>
      <c r="H809" s="212">
        <v>5.6269999999999998</v>
      </c>
      <c r="I809" s="213"/>
      <c r="J809" s="208"/>
      <c r="K809" s="208"/>
      <c r="L809" s="214"/>
      <c r="M809" s="215"/>
      <c r="N809" s="216"/>
      <c r="O809" s="216"/>
      <c r="P809" s="216"/>
      <c r="Q809" s="216"/>
      <c r="R809" s="216"/>
      <c r="S809" s="216"/>
      <c r="T809" s="217"/>
      <c r="AT809" s="218" t="s">
        <v>339</v>
      </c>
      <c r="AU809" s="218" t="s">
        <v>86</v>
      </c>
      <c r="AV809" s="13" t="s">
        <v>86</v>
      </c>
      <c r="AW809" s="13" t="s">
        <v>4</v>
      </c>
      <c r="AX809" s="13" t="s">
        <v>84</v>
      </c>
      <c r="AY809" s="218" t="s">
        <v>321</v>
      </c>
    </row>
    <row r="810" spans="1:65" s="2" customFormat="1" ht="24.2" customHeight="1">
      <c r="A810" s="35"/>
      <c r="B810" s="36"/>
      <c r="C810" s="194" t="s">
        <v>1266</v>
      </c>
      <c r="D810" s="194" t="s">
        <v>323</v>
      </c>
      <c r="E810" s="195" t="s">
        <v>1192</v>
      </c>
      <c r="F810" s="196" t="s">
        <v>1193</v>
      </c>
      <c r="G810" s="197" t="s">
        <v>337</v>
      </c>
      <c r="H810" s="198">
        <v>55.637999999999998</v>
      </c>
      <c r="I810" s="199"/>
      <c r="J810" s="200">
        <f>ROUND(I810*H810,2)</f>
        <v>0</v>
      </c>
      <c r="K810" s="196" t="s">
        <v>350</v>
      </c>
      <c r="L810" s="40"/>
      <c r="M810" s="201" t="s">
        <v>1</v>
      </c>
      <c r="N810" s="202" t="s">
        <v>42</v>
      </c>
      <c r="O810" s="72"/>
      <c r="P810" s="203">
        <f>O810*H810</f>
        <v>0</v>
      </c>
      <c r="Q810" s="203">
        <v>0</v>
      </c>
      <c r="R810" s="203">
        <f>Q810*H810</f>
        <v>0</v>
      </c>
      <c r="S810" s="203">
        <v>0</v>
      </c>
      <c r="T810" s="204">
        <f>S810*H810</f>
        <v>0</v>
      </c>
      <c r="U810" s="35"/>
      <c r="V810" s="35"/>
      <c r="W810" s="35"/>
      <c r="X810" s="35"/>
      <c r="Y810" s="35"/>
      <c r="Z810" s="35"/>
      <c r="AA810" s="35"/>
      <c r="AB810" s="35"/>
      <c r="AC810" s="35"/>
      <c r="AD810" s="35"/>
      <c r="AE810" s="35"/>
      <c r="AR810" s="205" t="s">
        <v>453</v>
      </c>
      <c r="AT810" s="205" t="s">
        <v>323</v>
      </c>
      <c r="AU810" s="205" t="s">
        <v>86</v>
      </c>
      <c r="AY810" s="18" t="s">
        <v>321</v>
      </c>
      <c r="BE810" s="206">
        <f>IF(N810="základní",J810,0)</f>
        <v>0</v>
      </c>
      <c r="BF810" s="206">
        <f>IF(N810="snížená",J810,0)</f>
        <v>0</v>
      </c>
      <c r="BG810" s="206">
        <f>IF(N810="zákl. přenesená",J810,0)</f>
        <v>0</v>
      </c>
      <c r="BH810" s="206">
        <f>IF(N810="sníž. přenesená",J810,0)</f>
        <v>0</v>
      </c>
      <c r="BI810" s="206">
        <f>IF(N810="nulová",J810,0)</f>
        <v>0</v>
      </c>
      <c r="BJ810" s="18" t="s">
        <v>84</v>
      </c>
      <c r="BK810" s="206">
        <f>ROUND(I810*H810,2)</f>
        <v>0</v>
      </c>
      <c r="BL810" s="18" t="s">
        <v>453</v>
      </c>
      <c r="BM810" s="205" t="s">
        <v>1267</v>
      </c>
    </row>
    <row r="811" spans="1:65" s="13" customFormat="1" ht="11.25">
      <c r="B811" s="207"/>
      <c r="C811" s="208"/>
      <c r="D811" s="209" t="s">
        <v>339</v>
      </c>
      <c r="E811" s="210" t="s">
        <v>1</v>
      </c>
      <c r="F811" s="211" t="s">
        <v>1230</v>
      </c>
      <c r="G811" s="208"/>
      <c r="H811" s="212">
        <v>55.637605895078899</v>
      </c>
      <c r="I811" s="213"/>
      <c r="J811" s="208"/>
      <c r="K811" s="208"/>
      <c r="L811" s="214"/>
      <c r="M811" s="215"/>
      <c r="N811" s="216"/>
      <c r="O811" s="216"/>
      <c r="P811" s="216"/>
      <c r="Q811" s="216"/>
      <c r="R811" s="216"/>
      <c r="S811" s="216"/>
      <c r="T811" s="217"/>
      <c r="AT811" s="218" t="s">
        <v>339</v>
      </c>
      <c r="AU811" s="218" t="s">
        <v>86</v>
      </c>
      <c r="AV811" s="13" t="s">
        <v>86</v>
      </c>
      <c r="AW811" s="13" t="s">
        <v>31</v>
      </c>
      <c r="AX811" s="13" t="s">
        <v>84</v>
      </c>
      <c r="AY811" s="218" t="s">
        <v>321</v>
      </c>
    </row>
    <row r="812" spans="1:65" s="2" customFormat="1" ht="21.75" customHeight="1">
      <c r="A812" s="35"/>
      <c r="B812" s="36"/>
      <c r="C812" s="251" t="s">
        <v>1268</v>
      </c>
      <c r="D812" s="251" t="s">
        <v>583</v>
      </c>
      <c r="E812" s="252" t="s">
        <v>1049</v>
      </c>
      <c r="F812" s="253" t="s">
        <v>1050</v>
      </c>
      <c r="G812" s="254" t="s">
        <v>337</v>
      </c>
      <c r="H812" s="255">
        <v>58.418999999999997</v>
      </c>
      <c r="I812" s="256"/>
      <c r="J812" s="257">
        <f>ROUND(I812*H812,2)</f>
        <v>0</v>
      </c>
      <c r="K812" s="253" t="s">
        <v>327</v>
      </c>
      <c r="L812" s="258"/>
      <c r="M812" s="259" t="s">
        <v>1</v>
      </c>
      <c r="N812" s="260" t="s">
        <v>42</v>
      </c>
      <c r="O812" s="72"/>
      <c r="P812" s="203">
        <f>O812*H812</f>
        <v>0</v>
      </c>
      <c r="Q812" s="203">
        <v>2.9999999999999997E-4</v>
      </c>
      <c r="R812" s="203">
        <f>Q812*H812</f>
        <v>1.7525699999999998E-2</v>
      </c>
      <c r="S812" s="203">
        <v>0</v>
      </c>
      <c r="T812" s="204">
        <f>S812*H812</f>
        <v>0</v>
      </c>
      <c r="U812" s="35"/>
      <c r="V812" s="35"/>
      <c r="W812" s="35"/>
      <c r="X812" s="35"/>
      <c r="Y812" s="35"/>
      <c r="Z812" s="35"/>
      <c r="AA812" s="35"/>
      <c r="AB812" s="35"/>
      <c r="AC812" s="35"/>
      <c r="AD812" s="35"/>
      <c r="AE812" s="35"/>
      <c r="AR812" s="205" t="s">
        <v>595</v>
      </c>
      <c r="AT812" s="205" t="s">
        <v>583</v>
      </c>
      <c r="AU812" s="205" t="s">
        <v>86</v>
      </c>
      <c r="AY812" s="18" t="s">
        <v>321</v>
      </c>
      <c r="BE812" s="206">
        <f>IF(N812="základní",J812,0)</f>
        <v>0</v>
      </c>
      <c r="BF812" s="206">
        <f>IF(N812="snížená",J812,0)</f>
        <v>0</v>
      </c>
      <c r="BG812" s="206">
        <f>IF(N812="zákl. přenesená",J812,0)</f>
        <v>0</v>
      </c>
      <c r="BH812" s="206">
        <f>IF(N812="sníž. přenesená",J812,0)</f>
        <v>0</v>
      </c>
      <c r="BI812" s="206">
        <f>IF(N812="nulová",J812,0)</f>
        <v>0</v>
      </c>
      <c r="BJ812" s="18" t="s">
        <v>84</v>
      </c>
      <c r="BK812" s="206">
        <f>ROUND(I812*H812,2)</f>
        <v>0</v>
      </c>
      <c r="BL812" s="18" t="s">
        <v>453</v>
      </c>
      <c r="BM812" s="205" t="s">
        <v>1269</v>
      </c>
    </row>
    <row r="813" spans="1:65" s="13" customFormat="1" ht="11.25">
      <c r="B813" s="207"/>
      <c r="C813" s="208"/>
      <c r="D813" s="209" t="s">
        <v>339</v>
      </c>
      <c r="E813" s="208"/>
      <c r="F813" s="211" t="s">
        <v>1270</v>
      </c>
      <c r="G813" s="208"/>
      <c r="H813" s="212">
        <v>58.418999999999997</v>
      </c>
      <c r="I813" s="213"/>
      <c r="J813" s="208"/>
      <c r="K813" s="208"/>
      <c r="L813" s="214"/>
      <c r="M813" s="215"/>
      <c r="N813" s="216"/>
      <c r="O813" s="216"/>
      <c r="P813" s="216"/>
      <c r="Q813" s="216"/>
      <c r="R813" s="216"/>
      <c r="S813" s="216"/>
      <c r="T813" s="217"/>
      <c r="AT813" s="218" t="s">
        <v>339</v>
      </c>
      <c r="AU813" s="218" t="s">
        <v>86</v>
      </c>
      <c r="AV813" s="13" t="s">
        <v>86</v>
      </c>
      <c r="AW813" s="13" t="s">
        <v>4</v>
      </c>
      <c r="AX813" s="13" t="s">
        <v>84</v>
      </c>
      <c r="AY813" s="218" t="s">
        <v>321</v>
      </c>
    </row>
    <row r="814" spans="1:65" s="2" customFormat="1" ht="24.2" customHeight="1">
      <c r="A814" s="35"/>
      <c r="B814" s="36"/>
      <c r="C814" s="194" t="s">
        <v>1271</v>
      </c>
      <c r="D814" s="194" t="s">
        <v>323</v>
      </c>
      <c r="E814" s="195" t="s">
        <v>1272</v>
      </c>
      <c r="F814" s="196" t="s">
        <v>1273</v>
      </c>
      <c r="G814" s="197" t="s">
        <v>692</v>
      </c>
      <c r="H814" s="198">
        <v>1</v>
      </c>
      <c r="I814" s="199"/>
      <c r="J814" s="200">
        <f>ROUND(I814*H814,2)</f>
        <v>0</v>
      </c>
      <c r="K814" s="196" t="s">
        <v>327</v>
      </c>
      <c r="L814" s="40"/>
      <c r="M814" s="201" t="s">
        <v>1</v>
      </c>
      <c r="N814" s="202" t="s">
        <v>42</v>
      </c>
      <c r="O814" s="72"/>
      <c r="P814" s="203">
        <f>O814*H814</f>
        <v>0</v>
      </c>
      <c r="Q814" s="203">
        <v>0</v>
      </c>
      <c r="R814" s="203">
        <f>Q814*H814</f>
        <v>0</v>
      </c>
      <c r="S814" s="203">
        <v>0</v>
      </c>
      <c r="T814" s="204">
        <f>S814*H814</f>
        <v>0</v>
      </c>
      <c r="U814" s="35"/>
      <c r="V814" s="35"/>
      <c r="W814" s="35"/>
      <c r="X814" s="35"/>
      <c r="Y814" s="35"/>
      <c r="Z814" s="35"/>
      <c r="AA814" s="35"/>
      <c r="AB814" s="35"/>
      <c r="AC814" s="35"/>
      <c r="AD814" s="35"/>
      <c r="AE814" s="35"/>
      <c r="AR814" s="205" t="s">
        <v>453</v>
      </c>
      <c r="AT814" s="205" t="s">
        <v>323</v>
      </c>
      <c r="AU814" s="205" t="s">
        <v>86</v>
      </c>
      <c r="AY814" s="18" t="s">
        <v>321</v>
      </c>
      <c r="BE814" s="206">
        <f>IF(N814="základní",J814,0)</f>
        <v>0</v>
      </c>
      <c r="BF814" s="206">
        <f>IF(N814="snížená",J814,0)</f>
        <v>0</v>
      </c>
      <c r="BG814" s="206">
        <f>IF(N814="zákl. přenesená",J814,0)</f>
        <v>0</v>
      </c>
      <c r="BH814" s="206">
        <f>IF(N814="sníž. přenesená",J814,0)</f>
        <v>0</v>
      </c>
      <c r="BI814" s="206">
        <f>IF(N814="nulová",J814,0)</f>
        <v>0</v>
      </c>
      <c r="BJ814" s="18" t="s">
        <v>84</v>
      </c>
      <c r="BK814" s="206">
        <f>ROUND(I814*H814,2)</f>
        <v>0</v>
      </c>
      <c r="BL814" s="18" t="s">
        <v>453</v>
      </c>
      <c r="BM814" s="205" t="s">
        <v>1274</v>
      </c>
    </row>
    <row r="815" spans="1:65" s="2" customFormat="1" ht="33" customHeight="1">
      <c r="A815" s="35"/>
      <c r="B815" s="36"/>
      <c r="C815" s="194" t="s">
        <v>1275</v>
      </c>
      <c r="D815" s="194" t="s">
        <v>323</v>
      </c>
      <c r="E815" s="195" t="s">
        <v>1276</v>
      </c>
      <c r="F815" s="196" t="s">
        <v>1277</v>
      </c>
      <c r="G815" s="197" t="s">
        <v>542</v>
      </c>
      <c r="H815" s="198">
        <v>1.71</v>
      </c>
      <c r="I815" s="199"/>
      <c r="J815" s="200">
        <f>ROUND(I815*H815,2)</f>
        <v>0</v>
      </c>
      <c r="K815" s="196" t="s">
        <v>350</v>
      </c>
      <c r="L815" s="40"/>
      <c r="M815" s="201" t="s">
        <v>1</v>
      </c>
      <c r="N815" s="202" t="s">
        <v>42</v>
      </c>
      <c r="O815" s="72"/>
      <c r="P815" s="203">
        <f>O815*H815</f>
        <v>0</v>
      </c>
      <c r="Q815" s="203">
        <v>0</v>
      </c>
      <c r="R815" s="203">
        <f>Q815*H815</f>
        <v>0</v>
      </c>
      <c r="S815" s="203">
        <v>0</v>
      </c>
      <c r="T815" s="204">
        <f>S815*H815</f>
        <v>0</v>
      </c>
      <c r="U815" s="35"/>
      <c r="V815" s="35"/>
      <c r="W815" s="35"/>
      <c r="X815" s="35"/>
      <c r="Y815" s="35"/>
      <c r="Z815" s="35"/>
      <c r="AA815" s="35"/>
      <c r="AB815" s="35"/>
      <c r="AC815" s="35"/>
      <c r="AD815" s="35"/>
      <c r="AE815" s="35"/>
      <c r="AR815" s="205" t="s">
        <v>453</v>
      </c>
      <c r="AT815" s="205" t="s">
        <v>323</v>
      </c>
      <c r="AU815" s="205" t="s">
        <v>86</v>
      </c>
      <c r="AY815" s="18" t="s">
        <v>321</v>
      </c>
      <c r="BE815" s="206">
        <f>IF(N815="základní",J815,0)</f>
        <v>0</v>
      </c>
      <c r="BF815" s="206">
        <f>IF(N815="snížená",J815,0)</f>
        <v>0</v>
      </c>
      <c r="BG815" s="206">
        <f>IF(N815="zákl. přenesená",J815,0)</f>
        <v>0</v>
      </c>
      <c r="BH815" s="206">
        <f>IF(N815="sníž. přenesená",J815,0)</f>
        <v>0</v>
      </c>
      <c r="BI815" s="206">
        <f>IF(N815="nulová",J815,0)</f>
        <v>0</v>
      </c>
      <c r="BJ815" s="18" t="s">
        <v>84</v>
      </c>
      <c r="BK815" s="206">
        <f>ROUND(I815*H815,2)</f>
        <v>0</v>
      </c>
      <c r="BL815" s="18" t="s">
        <v>453</v>
      </c>
      <c r="BM815" s="205" t="s">
        <v>1278</v>
      </c>
    </row>
    <row r="816" spans="1:65" s="12" customFormat="1" ht="22.9" customHeight="1">
      <c r="B816" s="178"/>
      <c r="C816" s="179"/>
      <c r="D816" s="180" t="s">
        <v>76</v>
      </c>
      <c r="E816" s="192" t="s">
        <v>1279</v>
      </c>
      <c r="F816" s="192" t="s">
        <v>1280</v>
      </c>
      <c r="G816" s="179"/>
      <c r="H816" s="179"/>
      <c r="I816" s="182"/>
      <c r="J816" s="193">
        <f>BK816</f>
        <v>0</v>
      </c>
      <c r="K816" s="179"/>
      <c r="L816" s="184"/>
      <c r="M816" s="185"/>
      <c r="N816" s="186"/>
      <c r="O816" s="186"/>
      <c r="P816" s="187">
        <f>SUM(P817:P863)</f>
        <v>0</v>
      </c>
      <c r="Q816" s="186"/>
      <c r="R816" s="187">
        <f>SUM(R817:R863)</f>
        <v>47.951369380000003</v>
      </c>
      <c r="S816" s="186"/>
      <c r="T816" s="188">
        <f>SUM(T817:T863)</f>
        <v>0</v>
      </c>
      <c r="AR816" s="189" t="s">
        <v>86</v>
      </c>
      <c r="AT816" s="190" t="s">
        <v>76</v>
      </c>
      <c r="AU816" s="190" t="s">
        <v>84</v>
      </c>
      <c r="AY816" s="189" t="s">
        <v>321</v>
      </c>
      <c r="BK816" s="191">
        <f>SUM(BK817:BK863)</f>
        <v>0</v>
      </c>
    </row>
    <row r="817" spans="1:65" s="2" customFormat="1" ht="24.2" customHeight="1">
      <c r="A817" s="35"/>
      <c r="B817" s="36"/>
      <c r="C817" s="194" t="s">
        <v>1281</v>
      </c>
      <c r="D817" s="194" t="s">
        <v>323</v>
      </c>
      <c r="E817" s="195" t="s">
        <v>1282</v>
      </c>
      <c r="F817" s="196" t="s">
        <v>1283</v>
      </c>
      <c r="G817" s="197" t="s">
        <v>337</v>
      </c>
      <c r="H817" s="198">
        <v>246.05699999999999</v>
      </c>
      <c r="I817" s="199"/>
      <c r="J817" s="200">
        <f>ROUND(I817*H817,2)</f>
        <v>0</v>
      </c>
      <c r="K817" s="196" t="s">
        <v>350</v>
      </c>
      <c r="L817" s="40"/>
      <c r="M817" s="201" t="s">
        <v>1</v>
      </c>
      <c r="N817" s="202" t="s">
        <v>42</v>
      </c>
      <c r="O817" s="72"/>
      <c r="P817" s="203">
        <f>O817*H817</f>
        <v>0</v>
      </c>
      <c r="Q817" s="203">
        <v>3.6000000000000002E-4</v>
      </c>
      <c r="R817" s="203">
        <f>Q817*H817</f>
        <v>8.8580519999999996E-2</v>
      </c>
      <c r="S817" s="203">
        <v>0</v>
      </c>
      <c r="T817" s="204">
        <f>S817*H817</f>
        <v>0</v>
      </c>
      <c r="U817" s="35"/>
      <c r="V817" s="35"/>
      <c r="W817" s="35"/>
      <c r="X817" s="35"/>
      <c r="Y817" s="35"/>
      <c r="Z817" s="35"/>
      <c r="AA817" s="35"/>
      <c r="AB817" s="35"/>
      <c r="AC817" s="35"/>
      <c r="AD817" s="35"/>
      <c r="AE817" s="35"/>
      <c r="AR817" s="205" t="s">
        <v>453</v>
      </c>
      <c r="AT817" s="205" t="s">
        <v>323</v>
      </c>
      <c r="AU817" s="205" t="s">
        <v>86</v>
      </c>
      <c r="AY817" s="18" t="s">
        <v>321</v>
      </c>
      <c r="BE817" s="206">
        <f>IF(N817="základní",J817,0)</f>
        <v>0</v>
      </c>
      <c r="BF817" s="206">
        <f>IF(N817="snížená",J817,0)</f>
        <v>0</v>
      </c>
      <c r="BG817" s="206">
        <f>IF(N817="zákl. přenesená",J817,0)</f>
        <v>0</v>
      </c>
      <c r="BH817" s="206">
        <f>IF(N817="sníž. přenesená",J817,0)</f>
        <v>0</v>
      </c>
      <c r="BI817" s="206">
        <f>IF(N817="nulová",J817,0)</f>
        <v>0</v>
      </c>
      <c r="BJ817" s="18" t="s">
        <v>84</v>
      </c>
      <c r="BK817" s="206">
        <f>ROUND(I817*H817,2)</f>
        <v>0</v>
      </c>
      <c r="BL817" s="18" t="s">
        <v>453</v>
      </c>
      <c r="BM817" s="205" t="s">
        <v>1284</v>
      </c>
    </row>
    <row r="818" spans="1:65" s="13" customFormat="1" ht="11.25">
      <c r="B818" s="207"/>
      <c r="C818" s="208"/>
      <c r="D818" s="209" t="s">
        <v>339</v>
      </c>
      <c r="E818" s="210" t="s">
        <v>1</v>
      </c>
      <c r="F818" s="211" t="s">
        <v>1249</v>
      </c>
      <c r="G818" s="208"/>
      <c r="H818" s="212">
        <v>246.057390610803</v>
      </c>
      <c r="I818" s="213"/>
      <c r="J818" s="208"/>
      <c r="K818" s="208"/>
      <c r="L818" s="214"/>
      <c r="M818" s="215"/>
      <c r="N818" s="216"/>
      <c r="O818" s="216"/>
      <c r="P818" s="216"/>
      <c r="Q818" s="216"/>
      <c r="R818" s="216"/>
      <c r="S818" s="216"/>
      <c r="T818" s="217"/>
      <c r="AT818" s="218" t="s">
        <v>339</v>
      </c>
      <c r="AU818" s="218" t="s">
        <v>86</v>
      </c>
      <c r="AV818" s="13" t="s">
        <v>86</v>
      </c>
      <c r="AW818" s="13" t="s">
        <v>31</v>
      </c>
      <c r="AX818" s="13" t="s">
        <v>84</v>
      </c>
      <c r="AY818" s="218" t="s">
        <v>321</v>
      </c>
    </row>
    <row r="819" spans="1:65" s="2" customFormat="1" ht="44.25" customHeight="1">
      <c r="A819" s="35"/>
      <c r="B819" s="36"/>
      <c r="C819" s="251" t="s">
        <v>1285</v>
      </c>
      <c r="D819" s="251" t="s">
        <v>583</v>
      </c>
      <c r="E819" s="252" t="s">
        <v>1286</v>
      </c>
      <c r="F819" s="253" t="s">
        <v>1287</v>
      </c>
      <c r="G819" s="254" t="s">
        <v>337</v>
      </c>
      <c r="H819" s="255">
        <v>286.77999999999997</v>
      </c>
      <c r="I819" s="256"/>
      <c r="J819" s="257">
        <f>ROUND(I819*H819,2)</f>
        <v>0</v>
      </c>
      <c r="K819" s="253" t="s">
        <v>350</v>
      </c>
      <c r="L819" s="258"/>
      <c r="M819" s="259" t="s">
        <v>1</v>
      </c>
      <c r="N819" s="260" t="s">
        <v>42</v>
      </c>
      <c r="O819" s="72"/>
      <c r="P819" s="203">
        <f>O819*H819</f>
        <v>0</v>
      </c>
      <c r="Q819" s="203">
        <v>5.4000000000000003E-3</v>
      </c>
      <c r="R819" s="203">
        <f>Q819*H819</f>
        <v>1.5486119999999999</v>
      </c>
      <c r="S819" s="203">
        <v>0</v>
      </c>
      <c r="T819" s="204">
        <f>S819*H819</f>
        <v>0</v>
      </c>
      <c r="U819" s="35"/>
      <c r="V819" s="35"/>
      <c r="W819" s="35"/>
      <c r="X819" s="35"/>
      <c r="Y819" s="35"/>
      <c r="Z819" s="35"/>
      <c r="AA819" s="35"/>
      <c r="AB819" s="35"/>
      <c r="AC819" s="35"/>
      <c r="AD819" s="35"/>
      <c r="AE819" s="35"/>
      <c r="AR819" s="205" t="s">
        <v>595</v>
      </c>
      <c r="AT819" s="205" t="s">
        <v>583</v>
      </c>
      <c r="AU819" s="205" t="s">
        <v>86</v>
      </c>
      <c r="AY819" s="18" t="s">
        <v>321</v>
      </c>
      <c r="BE819" s="206">
        <f>IF(N819="základní",J819,0)</f>
        <v>0</v>
      </c>
      <c r="BF819" s="206">
        <f>IF(N819="snížená",J819,0)</f>
        <v>0</v>
      </c>
      <c r="BG819" s="206">
        <f>IF(N819="zákl. přenesená",J819,0)</f>
        <v>0</v>
      </c>
      <c r="BH819" s="206">
        <f>IF(N819="sníž. přenesená",J819,0)</f>
        <v>0</v>
      </c>
      <c r="BI819" s="206">
        <f>IF(N819="nulová",J819,0)</f>
        <v>0</v>
      </c>
      <c r="BJ819" s="18" t="s">
        <v>84</v>
      </c>
      <c r="BK819" s="206">
        <f>ROUND(I819*H819,2)</f>
        <v>0</v>
      </c>
      <c r="BL819" s="18" t="s">
        <v>453</v>
      </c>
      <c r="BM819" s="205" t="s">
        <v>1288</v>
      </c>
    </row>
    <row r="820" spans="1:65" s="13" customFormat="1" ht="22.5">
      <c r="B820" s="207"/>
      <c r="C820" s="208"/>
      <c r="D820" s="209" t="s">
        <v>339</v>
      </c>
      <c r="E820" s="208"/>
      <c r="F820" s="211" t="s">
        <v>1289</v>
      </c>
      <c r="G820" s="208"/>
      <c r="H820" s="212">
        <v>286.77999999999997</v>
      </c>
      <c r="I820" s="213"/>
      <c r="J820" s="208"/>
      <c r="K820" s="208"/>
      <c r="L820" s="214"/>
      <c r="M820" s="215"/>
      <c r="N820" s="216"/>
      <c r="O820" s="216"/>
      <c r="P820" s="216"/>
      <c r="Q820" s="216"/>
      <c r="R820" s="216"/>
      <c r="S820" s="216"/>
      <c r="T820" s="217"/>
      <c r="AT820" s="218" t="s">
        <v>339</v>
      </c>
      <c r="AU820" s="218" t="s">
        <v>86</v>
      </c>
      <c r="AV820" s="13" t="s">
        <v>86</v>
      </c>
      <c r="AW820" s="13" t="s">
        <v>4</v>
      </c>
      <c r="AX820" s="13" t="s">
        <v>84</v>
      </c>
      <c r="AY820" s="218" t="s">
        <v>321</v>
      </c>
    </row>
    <row r="821" spans="1:65" s="2" customFormat="1" ht="24.2" customHeight="1">
      <c r="A821" s="35"/>
      <c r="B821" s="36"/>
      <c r="C821" s="194" t="s">
        <v>1290</v>
      </c>
      <c r="D821" s="194" t="s">
        <v>323</v>
      </c>
      <c r="E821" s="195" t="s">
        <v>1291</v>
      </c>
      <c r="F821" s="196" t="s">
        <v>1292</v>
      </c>
      <c r="G821" s="197" t="s">
        <v>337</v>
      </c>
      <c r="H821" s="198">
        <v>33.363999999999997</v>
      </c>
      <c r="I821" s="199"/>
      <c r="J821" s="200">
        <f>ROUND(I821*H821,2)</f>
        <v>0</v>
      </c>
      <c r="K821" s="196" t="s">
        <v>350</v>
      </c>
      <c r="L821" s="40"/>
      <c r="M821" s="201" t="s">
        <v>1</v>
      </c>
      <c r="N821" s="202" t="s">
        <v>42</v>
      </c>
      <c r="O821" s="72"/>
      <c r="P821" s="203">
        <f>O821*H821</f>
        <v>0</v>
      </c>
      <c r="Q821" s="203">
        <v>9.3999999999999997E-4</v>
      </c>
      <c r="R821" s="203">
        <f>Q821*H821</f>
        <v>3.1362159999999993E-2</v>
      </c>
      <c r="S821" s="203">
        <v>0</v>
      </c>
      <c r="T821" s="204">
        <f>S821*H821</f>
        <v>0</v>
      </c>
      <c r="U821" s="35"/>
      <c r="V821" s="35"/>
      <c r="W821" s="35"/>
      <c r="X821" s="35"/>
      <c r="Y821" s="35"/>
      <c r="Z821" s="35"/>
      <c r="AA821" s="35"/>
      <c r="AB821" s="35"/>
      <c r="AC821" s="35"/>
      <c r="AD821" s="35"/>
      <c r="AE821" s="35"/>
      <c r="AR821" s="205" t="s">
        <v>453</v>
      </c>
      <c r="AT821" s="205" t="s">
        <v>323</v>
      </c>
      <c r="AU821" s="205" t="s">
        <v>86</v>
      </c>
      <c r="AY821" s="18" t="s">
        <v>321</v>
      </c>
      <c r="BE821" s="206">
        <f>IF(N821="základní",J821,0)</f>
        <v>0</v>
      </c>
      <c r="BF821" s="206">
        <f>IF(N821="snížená",J821,0)</f>
        <v>0</v>
      </c>
      <c r="BG821" s="206">
        <f>IF(N821="zákl. přenesená",J821,0)</f>
        <v>0</v>
      </c>
      <c r="BH821" s="206">
        <f>IF(N821="sníž. přenesená",J821,0)</f>
        <v>0</v>
      </c>
      <c r="BI821" s="206">
        <f>IF(N821="nulová",J821,0)</f>
        <v>0</v>
      </c>
      <c r="BJ821" s="18" t="s">
        <v>84</v>
      </c>
      <c r="BK821" s="206">
        <f>ROUND(I821*H821,2)</f>
        <v>0</v>
      </c>
      <c r="BL821" s="18" t="s">
        <v>453</v>
      </c>
      <c r="BM821" s="205" t="s">
        <v>1293</v>
      </c>
    </row>
    <row r="822" spans="1:65" s="15" customFormat="1" ht="11.25">
      <c r="B822" s="230"/>
      <c r="C822" s="231"/>
      <c r="D822" s="209" t="s">
        <v>339</v>
      </c>
      <c r="E822" s="232" t="s">
        <v>1</v>
      </c>
      <c r="F822" s="233" t="s">
        <v>1260</v>
      </c>
      <c r="G822" s="231"/>
      <c r="H822" s="232" t="s">
        <v>1</v>
      </c>
      <c r="I822" s="234"/>
      <c r="J822" s="231"/>
      <c r="K822" s="231"/>
      <c r="L822" s="235"/>
      <c r="M822" s="236"/>
      <c r="N822" s="237"/>
      <c r="O822" s="237"/>
      <c r="P822" s="237"/>
      <c r="Q822" s="237"/>
      <c r="R822" s="237"/>
      <c r="S822" s="237"/>
      <c r="T822" s="238"/>
      <c r="AT822" s="239" t="s">
        <v>339</v>
      </c>
      <c r="AU822" s="239" t="s">
        <v>86</v>
      </c>
      <c r="AV822" s="15" t="s">
        <v>84</v>
      </c>
      <c r="AW822" s="15" t="s">
        <v>31</v>
      </c>
      <c r="AX822" s="15" t="s">
        <v>77</v>
      </c>
      <c r="AY822" s="239" t="s">
        <v>321</v>
      </c>
    </row>
    <row r="823" spans="1:65" s="13" customFormat="1" ht="11.25">
      <c r="B823" s="207"/>
      <c r="C823" s="208"/>
      <c r="D823" s="209" t="s">
        <v>339</v>
      </c>
      <c r="E823" s="210" t="s">
        <v>1</v>
      </c>
      <c r="F823" s="211" t="s">
        <v>1294</v>
      </c>
      <c r="G823" s="208"/>
      <c r="H823" s="212">
        <v>33.363713981125798</v>
      </c>
      <c r="I823" s="213"/>
      <c r="J823" s="208"/>
      <c r="K823" s="208"/>
      <c r="L823" s="214"/>
      <c r="M823" s="215"/>
      <c r="N823" s="216"/>
      <c r="O823" s="216"/>
      <c r="P823" s="216"/>
      <c r="Q823" s="216"/>
      <c r="R823" s="216"/>
      <c r="S823" s="216"/>
      <c r="T823" s="217"/>
      <c r="AT823" s="218" t="s">
        <v>339</v>
      </c>
      <c r="AU823" s="218" t="s">
        <v>86</v>
      </c>
      <c r="AV823" s="13" t="s">
        <v>86</v>
      </c>
      <c r="AW823" s="13" t="s">
        <v>31</v>
      </c>
      <c r="AX823" s="13" t="s">
        <v>84</v>
      </c>
      <c r="AY823" s="218" t="s">
        <v>321</v>
      </c>
    </row>
    <row r="824" spans="1:65" s="2" customFormat="1" ht="44.25" customHeight="1">
      <c r="A824" s="35"/>
      <c r="B824" s="36"/>
      <c r="C824" s="251" t="s">
        <v>1295</v>
      </c>
      <c r="D824" s="251" t="s">
        <v>583</v>
      </c>
      <c r="E824" s="252" t="s">
        <v>1286</v>
      </c>
      <c r="F824" s="253" t="s">
        <v>1287</v>
      </c>
      <c r="G824" s="254" t="s">
        <v>337</v>
      </c>
      <c r="H824" s="255">
        <v>40.036000000000001</v>
      </c>
      <c r="I824" s="256"/>
      <c r="J824" s="257">
        <f>ROUND(I824*H824,2)</f>
        <v>0</v>
      </c>
      <c r="K824" s="253" t="s">
        <v>350</v>
      </c>
      <c r="L824" s="258"/>
      <c r="M824" s="259" t="s">
        <v>1</v>
      </c>
      <c r="N824" s="260" t="s">
        <v>42</v>
      </c>
      <c r="O824" s="72"/>
      <c r="P824" s="203">
        <f>O824*H824</f>
        <v>0</v>
      </c>
      <c r="Q824" s="203">
        <v>5.4000000000000003E-3</v>
      </c>
      <c r="R824" s="203">
        <f>Q824*H824</f>
        <v>0.21619440000000001</v>
      </c>
      <c r="S824" s="203">
        <v>0</v>
      </c>
      <c r="T824" s="204">
        <f>S824*H824</f>
        <v>0</v>
      </c>
      <c r="U824" s="35"/>
      <c r="V824" s="35"/>
      <c r="W824" s="35"/>
      <c r="X824" s="35"/>
      <c r="Y824" s="35"/>
      <c r="Z824" s="35"/>
      <c r="AA824" s="35"/>
      <c r="AB824" s="35"/>
      <c r="AC824" s="35"/>
      <c r="AD824" s="35"/>
      <c r="AE824" s="35"/>
      <c r="AR824" s="205" t="s">
        <v>595</v>
      </c>
      <c r="AT824" s="205" t="s">
        <v>583</v>
      </c>
      <c r="AU824" s="205" t="s">
        <v>86</v>
      </c>
      <c r="AY824" s="18" t="s">
        <v>321</v>
      </c>
      <c r="BE824" s="206">
        <f>IF(N824="základní",J824,0)</f>
        <v>0</v>
      </c>
      <c r="BF824" s="206">
        <f>IF(N824="snížená",J824,0)</f>
        <v>0</v>
      </c>
      <c r="BG824" s="206">
        <f>IF(N824="zákl. přenesená",J824,0)</f>
        <v>0</v>
      </c>
      <c r="BH824" s="206">
        <f>IF(N824="sníž. přenesená",J824,0)</f>
        <v>0</v>
      </c>
      <c r="BI824" s="206">
        <f>IF(N824="nulová",J824,0)</f>
        <v>0</v>
      </c>
      <c r="BJ824" s="18" t="s">
        <v>84</v>
      </c>
      <c r="BK824" s="206">
        <f>ROUND(I824*H824,2)</f>
        <v>0</v>
      </c>
      <c r="BL824" s="18" t="s">
        <v>453</v>
      </c>
      <c r="BM824" s="205" t="s">
        <v>1296</v>
      </c>
    </row>
    <row r="825" spans="1:65" s="13" customFormat="1" ht="11.25">
      <c r="B825" s="207"/>
      <c r="C825" s="208"/>
      <c r="D825" s="209" t="s">
        <v>339</v>
      </c>
      <c r="E825" s="208"/>
      <c r="F825" s="211" t="s">
        <v>1297</v>
      </c>
      <c r="G825" s="208"/>
      <c r="H825" s="212">
        <v>40.036000000000001</v>
      </c>
      <c r="I825" s="213"/>
      <c r="J825" s="208"/>
      <c r="K825" s="208"/>
      <c r="L825" s="214"/>
      <c r="M825" s="215"/>
      <c r="N825" s="216"/>
      <c r="O825" s="216"/>
      <c r="P825" s="216"/>
      <c r="Q825" s="216"/>
      <c r="R825" s="216"/>
      <c r="S825" s="216"/>
      <c r="T825" s="217"/>
      <c r="AT825" s="218" t="s">
        <v>339</v>
      </c>
      <c r="AU825" s="218" t="s">
        <v>86</v>
      </c>
      <c r="AV825" s="13" t="s">
        <v>86</v>
      </c>
      <c r="AW825" s="13" t="s">
        <v>4</v>
      </c>
      <c r="AX825" s="13" t="s">
        <v>84</v>
      </c>
      <c r="AY825" s="218" t="s">
        <v>321</v>
      </c>
    </row>
    <row r="826" spans="1:65" s="2" customFormat="1" ht="55.5" customHeight="1">
      <c r="A826" s="35"/>
      <c r="B826" s="36"/>
      <c r="C826" s="194" t="s">
        <v>1298</v>
      </c>
      <c r="D826" s="194" t="s">
        <v>323</v>
      </c>
      <c r="E826" s="195" t="s">
        <v>1299</v>
      </c>
      <c r="F826" s="196" t="s">
        <v>1300</v>
      </c>
      <c r="G826" s="197" t="s">
        <v>337</v>
      </c>
      <c r="H826" s="198">
        <v>287.95800000000003</v>
      </c>
      <c r="I826" s="199"/>
      <c r="J826" s="200">
        <f>ROUND(I826*H826,2)</f>
        <v>0</v>
      </c>
      <c r="K826" s="196" t="s">
        <v>327</v>
      </c>
      <c r="L826" s="40"/>
      <c r="M826" s="201" t="s">
        <v>1</v>
      </c>
      <c r="N826" s="202" t="s">
        <v>42</v>
      </c>
      <c r="O826" s="72"/>
      <c r="P826" s="203">
        <f>O826*H826</f>
        <v>0</v>
      </c>
      <c r="Q826" s="203">
        <v>0</v>
      </c>
      <c r="R826" s="203">
        <f>Q826*H826</f>
        <v>0</v>
      </c>
      <c r="S826" s="203">
        <v>0</v>
      </c>
      <c r="T826" s="204">
        <f>S826*H826</f>
        <v>0</v>
      </c>
      <c r="U826" s="35"/>
      <c r="V826" s="35"/>
      <c r="W826" s="35"/>
      <c r="X826" s="35"/>
      <c r="Y826" s="35"/>
      <c r="Z826" s="35"/>
      <c r="AA826" s="35"/>
      <c r="AB826" s="35"/>
      <c r="AC826" s="35"/>
      <c r="AD826" s="35"/>
      <c r="AE826" s="35"/>
      <c r="AR826" s="205" t="s">
        <v>453</v>
      </c>
      <c r="AT826" s="205" t="s">
        <v>323</v>
      </c>
      <c r="AU826" s="205" t="s">
        <v>86</v>
      </c>
      <c r="AY826" s="18" t="s">
        <v>321</v>
      </c>
      <c r="BE826" s="206">
        <f>IF(N826="základní",J826,0)</f>
        <v>0</v>
      </c>
      <c r="BF826" s="206">
        <f>IF(N826="snížená",J826,0)</f>
        <v>0</v>
      </c>
      <c r="BG826" s="206">
        <f>IF(N826="zákl. přenesená",J826,0)</f>
        <v>0</v>
      </c>
      <c r="BH826" s="206">
        <f>IF(N826="sníž. přenesená",J826,0)</f>
        <v>0</v>
      </c>
      <c r="BI826" s="206">
        <f>IF(N826="nulová",J826,0)</f>
        <v>0</v>
      </c>
      <c r="BJ826" s="18" t="s">
        <v>84</v>
      </c>
      <c r="BK826" s="206">
        <f>ROUND(I826*H826,2)</f>
        <v>0</v>
      </c>
      <c r="BL826" s="18" t="s">
        <v>453</v>
      </c>
      <c r="BM826" s="205" t="s">
        <v>1301</v>
      </c>
    </row>
    <row r="827" spans="1:65" s="15" customFormat="1" ht="11.25">
      <c r="B827" s="230"/>
      <c r="C827" s="231"/>
      <c r="D827" s="209" t="s">
        <v>339</v>
      </c>
      <c r="E827" s="232" t="s">
        <v>1</v>
      </c>
      <c r="F827" s="233" t="s">
        <v>1302</v>
      </c>
      <c r="G827" s="231"/>
      <c r="H827" s="232" t="s">
        <v>1</v>
      </c>
      <c r="I827" s="234"/>
      <c r="J827" s="231"/>
      <c r="K827" s="231"/>
      <c r="L827" s="235"/>
      <c r="M827" s="236"/>
      <c r="N827" s="237"/>
      <c r="O827" s="237"/>
      <c r="P827" s="237"/>
      <c r="Q827" s="237"/>
      <c r="R827" s="237"/>
      <c r="S827" s="237"/>
      <c r="T827" s="238"/>
      <c r="AT827" s="239" t="s">
        <v>339</v>
      </c>
      <c r="AU827" s="239" t="s">
        <v>86</v>
      </c>
      <c r="AV827" s="15" t="s">
        <v>84</v>
      </c>
      <c r="AW827" s="15" t="s">
        <v>31</v>
      </c>
      <c r="AX827" s="15" t="s">
        <v>77</v>
      </c>
      <c r="AY827" s="239" t="s">
        <v>321</v>
      </c>
    </row>
    <row r="828" spans="1:65" s="13" customFormat="1" ht="11.25">
      <c r="B828" s="207"/>
      <c r="C828" s="208"/>
      <c r="D828" s="209" t="s">
        <v>339</v>
      </c>
      <c r="E828" s="210" t="s">
        <v>1</v>
      </c>
      <c r="F828" s="211" t="s">
        <v>1303</v>
      </c>
      <c r="G828" s="208"/>
      <c r="H828" s="212">
        <v>260.15528764378797</v>
      </c>
      <c r="I828" s="213"/>
      <c r="J828" s="208"/>
      <c r="K828" s="208"/>
      <c r="L828" s="214"/>
      <c r="M828" s="215"/>
      <c r="N828" s="216"/>
      <c r="O828" s="216"/>
      <c r="P828" s="216"/>
      <c r="Q828" s="216"/>
      <c r="R828" s="216"/>
      <c r="S828" s="216"/>
      <c r="T828" s="217"/>
      <c r="AT828" s="218" t="s">
        <v>339</v>
      </c>
      <c r="AU828" s="218" t="s">
        <v>86</v>
      </c>
      <c r="AV828" s="13" t="s">
        <v>86</v>
      </c>
      <c r="AW828" s="13" t="s">
        <v>31</v>
      </c>
      <c r="AX828" s="13" t="s">
        <v>77</v>
      </c>
      <c r="AY828" s="218" t="s">
        <v>321</v>
      </c>
    </row>
    <row r="829" spans="1:65" s="13" customFormat="1" ht="22.5">
      <c r="B829" s="207"/>
      <c r="C829" s="208"/>
      <c r="D829" s="209" t="s">
        <v>339</v>
      </c>
      <c r="E829" s="210" t="s">
        <v>1</v>
      </c>
      <c r="F829" s="211" t="s">
        <v>1304</v>
      </c>
      <c r="G829" s="208"/>
      <c r="H829" s="212">
        <v>27.8030949842715</v>
      </c>
      <c r="I829" s="213"/>
      <c r="J829" s="208"/>
      <c r="K829" s="208"/>
      <c r="L829" s="214"/>
      <c r="M829" s="215"/>
      <c r="N829" s="216"/>
      <c r="O829" s="216"/>
      <c r="P829" s="216"/>
      <c r="Q829" s="216"/>
      <c r="R829" s="216"/>
      <c r="S829" s="216"/>
      <c r="T829" s="217"/>
      <c r="AT829" s="218" t="s">
        <v>339</v>
      </c>
      <c r="AU829" s="218" t="s">
        <v>86</v>
      </c>
      <c r="AV829" s="13" t="s">
        <v>86</v>
      </c>
      <c r="AW829" s="13" t="s">
        <v>31</v>
      </c>
      <c r="AX829" s="13" t="s">
        <v>77</v>
      </c>
      <c r="AY829" s="218" t="s">
        <v>321</v>
      </c>
    </row>
    <row r="830" spans="1:65" s="14" customFormat="1" ht="11.25">
      <c r="B830" s="219"/>
      <c r="C830" s="220"/>
      <c r="D830" s="209" t="s">
        <v>339</v>
      </c>
      <c r="E830" s="221" t="s">
        <v>1305</v>
      </c>
      <c r="F830" s="222" t="s">
        <v>346</v>
      </c>
      <c r="G830" s="220"/>
      <c r="H830" s="223">
        <v>287.95838262805898</v>
      </c>
      <c r="I830" s="224"/>
      <c r="J830" s="220"/>
      <c r="K830" s="220"/>
      <c r="L830" s="225"/>
      <c r="M830" s="226"/>
      <c r="N830" s="227"/>
      <c r="O830" s="227"/>
      <c r="P830" s="227"/>
      <c r="Q830" s="227"/>
      <c r="R830" s="227"/>
      <c r="S830" s="227"/>
      <c r="T830" s="228"/>
      <c r="AT830" s="229" t="s">
        <v>339</v>
      </c>
      <c r="AU830" s="229" t="s">
        <v>86</v>
      </c>
      <c r="AV830" s="14" t="s">
        <v>328</v>
      </c>
      <c r="AW830" s="14" t="s">
        <v>31</v>
      </c>
      <c r="AX830" s="14" t="s">
        <v>84</v>
      </c>
      <c r="AY830" s="229" t="s">
        <v>321</v>
      </c>
    </row>
    <row r="831" spans="1:65" s="2" customFormat="1" ht="33" customHeight="1">
      <c r="A831" s="35"/>
      <c r="B831" s="36"/>
      <c r="C831" s="194" t="s">
        <v>1306</v>
      </c>
      <c r="D831" s="194" t="s">
        <v>323</v>
      </c>
      <c r="E831" s="195" t="s">
        <v>1307</v>
      </c>
      <c r="F831" s="196" t="s">
        <v>1308</v>
      </c>
      <c r="G831" s="197" t="s">
        <v>337</v>
      </c>
      <c r="H831" s="198">
        <v>246.05699999999999</v>
      </c>
      <c r="I831" s="199"/>
      <c r="J831" s="200">
        <f>ROUND(I831*H831,2)</f>
        <v>0</v>
      </c>
      <c r="K831" s="196" t="s">
        <v>350</v>
      </c>
      <c r="L831" s="40"/>
      <c r="M831" s="201" t="s">
        <v>1</v>
      </c>
      <c r="N831" s="202" t="s">
        <v>42</v>
      </c>
      <c r="O831" s="72"/>
      <c r="P831" s="203">
        <f>O831*H831</f>
        <v>0</v>
      </c>
      <c r="Q831" s="203">
        <v>0</v>
      </c>
      <c r="R831" s="203">
        <f>Q831*H831</f>
        <v>0</v>
      </c>
      <c r="S831" s="203">
        <v>0</v>
      </c>
      <c r="T831" s="204">
        <f>S831*H831</f>
        <v>0</v>
      </c>
      <c r="U831" s="35"/>
      <c r="V831" s="35"/>
      <c r="W831" s="35"/>
      <c r="X831" s="35"/>
      <c r="Y831" s="35"/>
      <c r="Z831" s="35"/>
      <c r="AA831" s="35"/>
      <c r="AB831" s="35"/>
      <c r="AC831" s="35"/>
      <c r="AD831" s="35"/>
      <c r="AE831" s="35"/>
      <c r="AR831" s="205" t="s">
        <v>453</v>
      </c>
      <c r="AT831" s="205" t="s">
        <v>323</v>
      </c>
      <c r="AU831" s="205" t="s">
        <v>86</v>
      </c>
      <c r="AY831" s="18" t="s">
        <v>321</v>
      </c>
      <c r="BE831" s="206">
        <f>IF(N831="základní",J831,0)</f>
        <v>0</v>
      </c>
      <c r="BF831" s="206">
        <f>IF(N831="snížená",J831,0)</f>
        <v>0</v>
      </c>
      <c r="BG831" s="206">
        <f>IF(N831="zákl. přenesená",J831,0)</f>
        <v>0</v>
      </c>
      <c r="BH831" s="206">
        <f>IF(N831="sníž. přenesená",J831,0)</f>
        <v>0</v>
      </c>
      <c r="BI831" s="206">
        <f>IF(N831="nulová",J831,0)</f>
        <v>0</v>
      </c>
      <c r="BJ831" s="18" t="s">
        <v>84</v>
      </c>
      <c r="BK831" s="206">
        <f>ROUND(I831*H831,2)</f>
        <v>0</v>
      </c>
      <c r="BL831" s="18" t="s">
        <v>453</v>
      </c>
      <c r="BM831" s="205" t="s">
        <v>1309</v>
      </c>
    </row>
    <row r="832" spans="1:65" s="13" customFormat="1" ht="11.25">
      <c r="B832" s="207"/>
      <c r="C832" s="208"/>
      <c r="D832" s="209" t="s">
        <v>339</v>
      </c>
      <c r="E832" s="210" t="s">
        <v>1</v>
      </c>
      <c r="F832" s="211" t="s">
        <v>1249</v>
      </c>
      <c r="G832" s="208"/>
      <c r="H832" s="212">
        <v>246.057390610803</v>
      </c>
      <c r="I832" s="213"/>
      <c r="J832" s="208"/>
      <c r="K832" s="208"/>
      <c r="L832" s="214"/>
      <c r="M832" s="215"/>
      <c r="N832" s="216"/>
      <c r="O832" s="216"/>
      <c r="P832" s="216"/>
      <c r="Q832" s="216"/>
      <c r="R832" s="216"/>
      <c r="S832" s="216"/>
      <c r="T832" s="217"/>
      <c r="AT832" s="218" t="s">
        <v>339</v>
      </c>
      <c r="AU832" s="218" t="s">
        <v>86</v>
      </c>
      <c r="AV832" s="13" t="s">
        <v>86</v>
      </c>
      <c r="AW832" s="13" t="s">
        <v>31</v>
      </c>
      <c r="AX832" s="13" t="s">
        <v>84</v>
      </c>
      <c r="AY832" s="218" t="s">
        <v>321</v>
      </c>
    </row>
    <row r="833" spans="1:65" s="2" customFormat="1" ht="37.9" customHeight="1">
      <c r="A833" s="35"/>
      <c r="B833" s="36"/>
      <c r="C833" s="251" t="s">
        <v>1310</v>
      </c>
      <c r="D833" s="251" t="s">
        <v>583</v>
      </c>
      <c r="E833" s="252" t="s">
        <v>1311</v>
      </c>
      <c r="F833" s="253" t="s">
        <v>1312</v>
      </c>
      <c r="G833" s="254" t="s">
        <v>337</v>
      </c>
      <c r="H833" s="255">
        <v>271.27800000000002</v>
      </c>
      <c r="I833" s="256"/>
      <c r="J833" s="257">
        <f>ROUND(I833*H833,2)</f>
        <v>0</v>
      </c>
      <c r="K833" s="253" t="s">
        <v>350</v>
      </c>
      <c r="L833" s="258"/>
      <c r="M833" s="259" t="s">
        <v>1</v>
      </c>
      <c r="N833" s="260" t="s">
        <v>42</v>
      </c>
      <c r="O833" s="72"/>
      <c r="P833" s="203">
        <f>O833*H833</f>
        <v>0</v>
      </c>
      <c r="Q833" s="203">
        <v>8.0000000000000004E-4</v>
      </c>
      <c r="R833" s="203">
        <f>Q833*H833</f>
        <v>0.21702240000000003</v>
      </c>
      <c r="S833" s="203">
        <v>0</v>
      </c>
      <c r="T833" s="204">
        <f>S833*H833</f>
        <v>0</v>
      </c>
      <c r="U833" s="35"/>
      <c r="V833" s="35"/>
      <c r="W833" s="35"/>
      <c r="X833" s="35"/>
      <c r="Y833" s="35"/>
      <c r="Z833" s="35"/>
      <c r="AA833" s="35"/>
      <c r="AB833" s="35"/>
      <c r="AC833" s="35"/>
      <c r="AD833" s="35"/>
      <c r="AE833" s="35"/>
      <c r="AR833" s="205" t="s">
        <v>595</v>
      </c>
      <c r="AT833" s="205" t="s">
        <v>583</v>
      </c>
      <c r="AU833" s="205" t="s">
        <v>86</v>
      </c>
      <c r="AY833" s="18" t="s">
        <v>321</v>
      </c>
      <c r="BE833" s="206">
        <f>IF(N833="základní",J833,0)</f>
        <v>0</v>
      </c>
      <c r="BF833" s="206">
        <f>IF(N833="snížená",J833,0)</f>
        <v>0</v>
      </c>
      <c r="BG833" s="206">
        <f>IF(N833="zákl. přenesená",J833,0)</f>
        <v>0</v>
      </c>
      <c r="BH833" s="206">
        <f>IF(N833="sníž. přenesená",J833,0)</f>
        <v>0</v>
      </c>
      <c r="BI833" s="206">
        <f>IF(N833="nulová",J833,0)</f>
        <v>0</v>
      </c>
      <c r="BJ833" s="18" t="s">
        <v>84</v>
      </c>
      <c r="BK833" s="206">
        <f>ROUND(I833*H833,2)</f>
        <v>0</v>
      </c>
      <c r="BL833" s="18" t="s">
        <v>453</v>
      </c>
      <c r="BM833" s="205" t="s">
        <v>1313</v>
      </c>
    </row>
    <row r="834" spans="1:65" s="13" customFormat="1" ht="22.5">
      <c r="B834" s="207"/>
      <c r="C834" s="208"/>
      <c r="D834" s="209" t="s">
        <v>339</v>
      </c>
      <c r="E834" s="208"/>
      <c r="F834" s="211" t="s">
        <v>1314</v>
      </c>
      <c r="G834" s="208"/>
      <c r="H834" s="212">
        <v>271.27800000000002</v>
      </c>
      <c r="I834" s="213"/>
      <c r="J834" s="208"/>
      <c r="K834" s="208"/>
      <c r="L834" s="214"/>
      <c r="M834" s="215"/>
      <c r="N834" s="216"/>
      <c r="O834" s="216"/>
      <c r="P834" s="216"/>
      <c r="Q834" s="216"/>
      <c r="R834" s="216"/>
      <c r="S834" s="216"/>
      <c r="T834" s="217"/>
      <c r="AT834" s="218" t="s">
        <v>339</v>
      </c>
      <c r="AU834" s="218" t="s">
        <v>86</v>
      </c>
      <c r="AV834" s="13" t="s">
        <v>86</v>
      </c>
      <c r="AW834" s="13" t="s">
        <v>4</v>
      </c>
      <c r="AX834" s="13" t="s">
        <v>84</v>
      </c>
      <c r="AY834" s="218" t="s">
        <v>321</v>
      </c>
    </row>
    <row r="835" spans="1:65" s="2" customFormat="1" ht="24.2" customHeight="1">
      <c r="A835" s="35"/>
      <c r="B835" s="36"/>
      <c r="C835" s="194" t="s">
        <v>1315</v>
      </c>
      <c r="D835" s="194" t="s">
        <v>323</v>
      </c>
      <c r="E835" s="195" t="s">
        <v>1316</v>
      </c>
      <c r="F835" s="196" t="s">
        <v>1317</v>
      </c>
      <c r="G835" s="197" t="s">
        <v>337</v>
      </c>
      <c r="H835" s="198">
        <v>246.05699999999999</v>
      </c>
      <c r="I835" s="199"/>
      <c r="J835" s="200">
        <f>ROUND(I835*H835,2)</f>
        <v>0</v>
      </c>
      <c r="K835" s="196" t="s">
        <v>350</v>
      </c>
      <c r="L835" s="40"/>
      <c r="M835" s="201" t="s">
        <v>1</v>
      </c>
      <c r="N835" s="202" t="s">
        <v>42</v>
      </c>
      <c r="O835" s="72"/>
      <c r="P835" s="203">
        <f>O835*H835</f>
        <v>0</v>
      </c>
      <c r="Q835" s="203">
        <v>0</v>
      </c>
      <c r="R835" s="203">
        <f>Q835*H835</f>
        <v>0</v>
      </c>
      <c r="S835" s="203">
        <v>0</v>
      </c>
      <c r="T835" s="204">
        <f>S835*H835</f>
        <v>0</v>
      </c>
      <c r="U835" s="35"/>
      <c r="V835" s="35"/>
      <c r="W835" s="35"/>
      <c r="X835" s="35"/>
      <c r="Y835" s="35"/>
      <c r="Z835" s="35"/>
      <c r="AA835" s="35"/>
      <c r="AB835" s="35"/>
      <c r="AC835" s="35"/>
      <c r="AD835" s="35"/>
      <c r="AE835" s="35"/>
      <c r="AR835" s="205" t="s">
        <v>453</v>
      </c>
      <c r="AT835" s="205" t="s">
        <v>323</v>
      </c>
      <c r="AU835" s="205" t="s">
        <v>86</v>
      </c>
      <c r="AY835" s="18" t="s">
        <v>321</v>
      </c>
      <c r="BE835" s="206">
        <f>IF(N835="základní",J835,0)</f>
        <v>0</v>
      </c>
      <c r="BF835" s="206">
        <f>IF(N835="snížená",J835,0)</f>
        <v>0</v>
      </c>
      <c r="BG835" s="206">
        <f>IF(N835="zákl. přenesená",J835,0)</f>
        <v>0</v>
      </c>
      <c r="BH835" s="206">
        <f>IF(N835="sníž. přenesená",J835,0)</f>
        <v>0</v>
      </c>
      <c r="BI835" s="206">
        <f>IF(N835="nulová",J835,0)</f>
        <v>0</v>
      </c>
      <c r="BJ835" s="18" t="s">
        <v>84</v>
      </c>
      <c r="BK835" s="206">
        <f>ROUND(I835*H835,2)</f>
        <v>0</v>
      </c>
      <c r="BL835" s="18" t="s">
        <v>453</v>
      </c>
      <c r="BM835" s="205" t="s">
        <v>1318</v>
      </c>
    </row>
    <row r="836" spans="1:65" s="2" customFormat="1" ht="24.2" customHeight="1">
      <c r="A836" s="35"/>
      <c r="B836" s="36"/>
      <c r="C836" s="251" t="s">
        <v>1319</v>
      </c>
      <c r="D836" s="251" t="s">
        <v>583</v>
      </c>
      <c r="E836" s="252" t="s">
        <v>1320</v>
      </c>
      <c r="F836" s="253" t="s">
        <v>1321</v>
      </c>
      <c r="G836" s="254" t="s">
        <v>337</v>
      </c>
      <c r="H836" s="255">
        <v>270.66300000000001</v>
      </c>
      <c r="I836" s="256"/>
      <c r="J836" s="257">
        <f>ROUND(I836*H836,2)</f>
        <v>0</v>
      </c>
      <c r="K836" s="253" t="s">
        <v>327</v>
      </c>
      <c r="L836" s="258"/>
      <c r="M836" s="259" t="s">
        <v>1</v>
      </c>
      <c r="N836" s="260" t="s">
        <v>42</v>
      </c>
      <c r="O836" s="72"/>
      <c r="P836" s="203">
        <f>O836*H836</f>
        <v>0</v>
      </c>
      <c r="Q836" s="203">
        <v>2.9999999999999997E-4</v>
      </c>
      <c r="R836" s="203">
        <f>Q836*H836</f>
        <v>8.1198899999999991E-2</v>
      </c>
      <c r="S836" s="203">
        <v>0</v>
      </c>
      <c r="T836" s="204">
        <f>S836*H836</f>
        <v>0</v>
      </c>
      <c r="U836" s="35"/>
      <c r="V836" s="35"/>
      <c r="W836" s="35"/>
      <c r="X836" s="35"/>
      <c r="Y836" s="35"/>
      <c r="Z836" s="35"/>
      <c r="AA836" s="35"/>
      <c r="AB836" s="35"/>
      <c r="AC836" s="35"/>
      <c r="AD836" s="35"/>
      <c r="AE836" s="35"/>
      <c r="AR836" s="205" t="s">
        <v>595</v>
      </c>
      <c r="AT836" s="205" t="s">
        <v>583</v>
      </c>
      <c r="AU836" s="205" t="s">
        <v>86</v>
      </c>
      <c r="AY836" s="18" t="s">
        <v>321</v>
      </c>
      <c r="BE836" s="206">
        <f>IF(N836="základní",J836,0)</f>
        <v>0</v>
      </c>
      <c r="BF836" s="206">
        <f>IF(N836="snížená",J836,0)</f>
        <v>0</v>
      </c>
      <c r="BG836" s="206">
        <f>IF(N836="zákl. přenesená",J836,0)</f>
        <v>0</v>
      </c>
      <c r="BH836" s="206">
        <f>IF(N836="sníž. přenesená",J836,0)</f>
        <v>0</v>
      </c>
      <c r="BI836" s="206">
        <f>IF(N836="nulová",J836,0)</f>
        <v>0</v>
      </c>
      <c r="BJ836" s="18" t="s">
        <v>84</v>
      </c>
      <c r="BK836" s="206">
        <f>ROUND(I836*H836,2)</f>
        <v>0</v>
      </c>
      <c r="BL836" s="18" t="s">
        <v>453</v>
      </c>
      <c r="BM836" s="205" t="s">
        <v>1322</v>
      </c>
    </row>
    <row r="837" spans="1:65" s="13" customFormat="1" ht="11.25">
      <c r="B837" s="207"/>
      <c r="C837" s="208"/>
      <c r="D837" s="209" t="s">
        <v>339</v>
      </c>
      <c r="E837" s="208"/>
      <c r="F837" s="211" t="s">
        <v>1323</v>
      </c>
      <c r="G837" s="208"/>
      <c r="H837" s="212">
        <v>270.66300000000001</v>
      </c>
      <c r="I837" s="213"/>
      <c r="J837" s="208"/>
      <c r="K837" s="208"/>
      <c r="L837" s="214"/>
      <c r="M837" s="215"/>
      <c r="N837" s="216"/>
      <c r="O837" s="216"/>
      <c r="P837" s="216"/>
      <c r="Q837" s="216"/>
      <c r="R837" s="216"/>
      <c r="S837" s="216"/>
      <c r="T837" s="217"/>
      <c r="AT837" s="218" t="s">
        <v>339</v>
      </c>
      <c r="AU837" s="218" t="s">
        <v>86</v>
      </c>
      <c r="AV837" s="13" t="s">
        <v>86</v>
      </c>
      <c r="AW837" s="13" t="s">
        <v>4</v>
      </c>
      <c r="AX837" s="13" t="s">
        <v>84</v>
      </c>
      <c r="AY837" s="218" t="s">
        <v>321</v>
      </c>
    </row>
    <row r="838" spans="1:65" s="2" customFormat="1" ht="24.2" customHeight="1">
      <c r="A838" s="35"/>
      <c r="B838" s="36"/>
      <c r="C838" s="194" t="s">
        <v>1324</v>
      </c>
      <c r="D838" s="194" t="s">
        <v>323</v>
      </c>
      <c r="E838" s="195" t="s">
        <v>1325</v>
      </c>
      <c r="F838" s="196" t="s">
        <v>1326</v>
      </c>
      <c r="G838" s="197" t="s">
        <v>355</v>
      </c>
      <c r="H838" s="198">
        <v>70.661000000000001</v>
      </c>
      <c r="I838" s="199"/>
      <c r="J838" s="200">
        <f>ROUND(I838*H838,2)</f>
        <v>0</v>
      </c>
      <c r="K838" s="196" t="s">
        <v>350</v>
      </c>
      <c r="L838" s="40"/>
      <c r="M838" s="201" t="s">
        <v>1</v>
      </c>
      <c r="N838" s="202" t="s">
        <v>42</v>
      </c>
      <c r="O838" s="72"/>
      <c r="P838" s="203">
        <f>O838*H838</f>
        <v>0</v>
      </c>
      <c r="Q838" s="203">
        <v>0</v>
      </c>
      <c r="R838" s="203">
        <f>Q838*H838</f>
        <v>0</v>
      </c>
      <c r="S838" s="203">
        <v>0</v>
      </c>
      <c r="T838" s="204">
        <f>S838*H838</f>
        <v>0</v>
      </c>
      <c r="U838" s="35"/>
      <c r="V838" s="35"/>
      <c r="W838" s="35"/>
      <c r="X838" s="35"/>
      <c r="Y838" s="35"/>
      <c r="Z838" s="35"/>
      <c r="AA838" s="35"/>
      <c r="AB838" s="35"/>
      <c r="AC838" s="35"/>
      <c r="AD838" s="35"/>
      <c r="AE838" s="35"/>
      <c r="AR838" s="205" t="s">
        <v>453</v>
      </c>
      <c r="AT838" s="205" t="s">
        <v>323</v>
      </c>
      <c r="AU838" s="205" t="s">
        <v>86</v>
      </c>
      <c r="AY838" s="18" t="s">
        <v>321</v>
      </c>
      <c r="BE838" s="206">
        <f>IF(N838="základní",J838,0)</f>
        <v>0</v>
      </c>
      <c r="BF838" s="206">
        <f>IF(N838="snížená",J838,0)</f>
        <v>0</v>
      </c>
      <c r="BG838" s="206">
        <f>IF(N838="zákl. přenesená",J838,0)</f>
        <v>0</v>
      </c>
      <c r="BH838" s="206">
        <f>IF(N838="sníž. přenesená",J838,0)</f>
        <v>0</v>
      </c>
      <c r="BI838" s="206">
        <f>IF(N838="nulová",J838,0)</f>
        <v>0</v>
      </c>
      <c r="BJ838" s="18" t="s">
        <v>84</v>
      </c>
      <c r="BK838" s="206">
        <f>ROUND(I838*H838,2)</f>
        <v>0</v>
      </c>
      <c r="BL838" s="18" t="s">
        <v>453</v>
      </c>
      <c r="BM838" s="205" t="s">
        <v>1327</v>
      </c>
    </row>
    <row r="839" spans="1:65" s="15" customFormat="1" ht="11.25">
      <c r="B839" s="230"/>
      <c r="C839" s="231"/>
      <c r="D839" s="209" t="s">
        <v>339</v>
      </c>
      <c r="E839" s="232" t="s">
        <v>1</v>
      </c>
      <c r="F839" s="233" t="s">
        <v>1328</v>
      </c>
      <c r="G839" s="231"/>
      <c r="H839" s="232" t="s">
        <v>1</v>
      </c>
      <c r="I839" s="234"/>
      <c r="J839" s="231"/>
      <c r="K839" s="231"/>
      <c r="L839" s="235"/>
      <c r="M839" s="236"/>
      <c r="N839" s="237"/>
      <c r="O839" s="237"/>
      <c r="P839" s="237"/>
      <c r="Q839" s="237"/>
      <c r="R839" s="237"/>
      <c r="S839" s="237"/>
      <c r="T839" s="238"/>
      <c r="AT839" s="239" t="s">
        <v>339</v>
      </c>
      <c r="AU839" s="239" t="s">
        <v>86</v>
      </c>
      <c r="AV839" s="15" t="s">
        <v>84</v>
      </c>
      <c r="AW839" s="15" t="s">
        <v>31</v>
      </c>
      <c r="AX839" s="15" t="s">
        <v>77</v>
      </c>
      <c r="AY839" s="239" t="s">
        <v>321</v>
      </c>
    </row>
    <row r="840" spans="1:65" s="13" customFormat="1" ht="11.25">
      <c r="B840" s="207"/>
      <c r="C840" s="208"/>
      <c r="D840" s="209" t="s">
        <v>339</v>
      </c>
      <c r="E840" s="210" t="s">
        <v>1</v>
      </c>
      <c r="F840" s="211" t="s">
        <v>1329</v>
      </c>
      <c r="G840" s="208"/>
      <c r="H840" s="212">
        <v>71.187900481726899</v>
      </c>
      <c r="I840" s="213"/>
      <c r="J840" s="208"/>
      <c r="K840" s="208"/>
      <c r="L840" s="214"/>
      <c r="M840" s="215"/>
      <c r="N840" s="216"/>
      <c r="O840" s="216"/>
      <c r="P840" s="216"/>
      <c r="Q840" s="216"/>
      <c r="R840" s="216"/>
      <c r="S840" s="216"/>
      <c r="T840" s="217"/>
      <c r="AT840" s="218" t="s">
        <v>339</v>
      </c>
      <c r="AU840" s="218" t="s">
        <v>86</v>
      </c>
      <c r="AV840" s="13" t="s">
        <v>86</v>
      </c>
      <c r="AW840" s="13" t="s">
        <v>31</v>
      </c>
      <c r="AX840" s="13" t="s">
        <v>77</v>
      </c>
      <c r="AY840" s="218" t="s">
        <v>321</v>
      </c>
    </row>
    <row r="841" spans="1:65" s="13" customFormat="1" ht="11.25">
      <c r="B841" s="207"/>
      <c r="C841" s="208"/>
      <c r="D841" s="209" t="s">
        <v>339</v>
      </c>
      <c r="E841" s="210" t="s">
        <v>1</v>
      </c>
      <c r="F841" s="211" t="s">
        <v>1330</v>
      </c>
      <c r="G841" s="208"/>
      <c r="H841" s="212">
        <v>-0.52649999999999997</v>
      </c>
      <c r="I841" s="213"/>
      <c r="J841" s="208"/>
      <c r="K841" s="208"/>
      <c r="L841" s="214"/>
      <c r="M841" s="215"/>
      <c r="N841" s="216"/>
      <c r="O841" s="216"/>
      <c r="P841" s="216"/>
      <c r="Q841" s="216"/>
      <c r="R841" s="216"/>
      <c r="S841" s="216"/>
      <c r="T841" s="217"/>
      <c r="AT841" s="218" t="s">
        <v>339</v>
      </c>
      <c r="AU841" s="218" t="s">
        <v>86</v>
      </c>
      <c r="AV841" s="13" t="s">
        <v>86</v>
      </c>
      <c r="AW841" s="13" t="s">
        <v>31</v>
      </c>
      <c r="AX841" s="13" t="s">
        <v>77</v>
      </c>
      <c r="AY841" s="218" t="s">
        <v>321</v>
      </c>
    </row>
    <row r="842" spans="1:65" s="14" customFormat="1" ht="11.25">
      <c r="B842" s="219"/>
      <c r="C842" s="220"/>
      <c r="D842" s="209" t="s">
        <v>339</v>
      </c>
      <c r="E842" s="221" t="s">
        <v>1</v>
      </c>
      <c r="F842" s="222" t="s">
        <v>346</v>
      </c>
      <c r="G842" s="220"/>
      <c r="H842" s="223">
        <v>70.661400481726901</v>
      </c>
      <c r="I842" s="224"/>
      <c r="J842" s="220"/>
      <c r="K842" s="220"/>
      <c r="L842" s="225"/>
      <c r="M842" s="226"/>
      <c r="N842" s="227"/>
      <c r="O842" s="227"/>
      <c r="P842" s="227"/>
      <c r="Q842" s="227"/>
      <c r="R842" s="227"/>
      <c r="S842" s="227"/>
      <c r="T842" s="228"/>
      <c r="AT842" s="229" t="s">
        <v>339</v>
      </c>
      <c r="AU842" s="229" t="s">
        <v>86</v>
      </c>
      <c r="AV842" s="14" t="s">
        <v>328</v>
      </c>
      <c r="AW842" s="14" t="s">
        <v>31</v>
      </c>
      <c r="AX842" s="14" t="s">
        <v>84</v>
      </c>
      <c r="AY842" s="229" t="s">
        <v>321</v>
      </c>
    </row>
    <row r="843" spans="1:65" s="2" customFormat="1" ht="24.2" customHeight="1">
      <c r="A843" s="35"/>
      <c r="B843" s="36"/>
      <c r="C843" s="251" t="s">
        <v>1331</v>
      </c>
      <c r="D843" s="251" t="s">
        <v>583</v>
      </c>
      <c r="E843" s="252" t="s">
        <v>1332</v>
      </c>
      <c r="F843" s="253" t="s">
        <v>1333</v>
      </c>
      <c r="G843" s="254" t="s">
        <v>355</v>
      </c>
      <c r="H843" s="255">
        <v>70.661000000000001</v>
      </c>
      <c r="I843" s="256"/>
      <c r="J843" s="257">
        <f>ROUND(I843*H843,2)</f>
        <v>0</v>
      </c>
      <c r="K843" s="253" t="s">
        <v>350</v>
      </c>
      <c r="L843" s="258"/>
      <c r="M843" s="259" t="s">
        <v>1</v>
      </c>
      <c r="N843" s="260" t="s">
        <v>42</v>
      </c>
      <c r="O843" s="72"/>
      <c r="P843" s="203">
        <f>O843*H843</f>
        <v>0</v>
      </c>
      <c r="Q843" s="203">
        <v>0.35</v>
      </c>
      <c r="R843" s="203">
        <f>Q843*H843</f>
        <v>24.731349999999999</v>
      </c>
      <c r="S843" s="203">
        <v>0</v>
      </c>
      <c r="T843" s="204">
        <f>S843*H843</f>
        <v>0</v>
      </c>
      <c r="U843" s="35"/>
      <c r="V843" s="35"/>
      <c r="W843" s="35"/>
      <c r="X843" s="35"/>
      <c r="Y843" s="35"/>
      <c r="Z843" s="35"/>
      <c r="AA843" s="35"/>
      <c r="AB843" s="35"/>
      <c r="AC843" s="35"/>
      <c r="AD843" s="35"/>
      <c r="AE843" s="35"/>
      <c r="AR843" s="205" t="s">
        <v>595</v>
      </c>
      <c r="AT843" s="205" t="s">
        <v>583</v>
      </c>
      <c r="AU843" s="205" t="s">
        <v>86</v>
      </c>
      <c r="AY843" s="18" t="s">
        <v>321</v>
      </c>
      <c r="BE843" s="206">
        <f>IF(N843="základní",J843,0)</f>
        <v>0</v>
      </c>
      <c r="BF843" s="206">
        <f>IF(N843="snížená",J843,0)</f>
        <v>0</v>
      </c>
      <c r="BG843" s="206">
        <f>IF(N843="zákl. přenesená",J843,0)</f>
        <v>0</v>
      </c>
      <c r="BH843" s="206">
        <f>IF(N843="sníž. přenesená",J843,0)</f>
        <v>0</v>
      </c>
      <c r="BI843" s="206">
        <f>IF(N843="nulová",J843,0)</f>
        <v>0</v>
      </c>
      <c r="BJ843" s="18" t="s">
        <v>84</v>
      </c>
      <c r="BK843" s="206">
        <f>ROUND(I843*H843,2)</f>
        <v>0</v>
      </c>
      <c r="BL843" s="18" t="s">
        <v>453</v>
      </c>
      <c r="BM843" s="205" t="s">
        <v>1334</v>
      </c>
    </row>
    <row r="844" spans="1:65" s="2" customFormat="1" ht="24.2" customHeight="1">
      <c r="A844" s="35"/>
      <c r="B844" s="36"/>
      <c r="C844" s="194" t="s">
        <v>1335</v>
      </c>
      <c r="D844" s="194" t="s">
        <v>323</v>
      </c>
      <c r="E844" s="195" t="s">
        <v>1336</v>
      </c>
      <c r="F844" s="196" t="s">
        <v>1337</v>
      </c>
      <c r="G844" s="197" t="s">
        <v>355</v>
      </c>
      <c r="H844" s="198">
        <v>9.3070000000000004</v>
      </c>
      <c r="I844" s="199"/>
      <c r="J844" s="200">
        <f>ROUND(I844*H844,2)</f>
        <v>0</v>
      </c>
      <c r="K844" s="196" t="s">
        <v>350</v>
      </c>
      <c r="L844" s="40"/>
      <c r="M844" s="201" t="s">
        <v>1</v>
      </c>
      <c r="N844" s="202" t="s">
        <v>42</v>
      </c>
      <c r="O844" s="72"/>
      <c r="P844" s="203">
        <f>O844*H844</f>
        <v>0</v>
      </c>
      <c r="Q844" s="203">
        <v>0</v>
      </c>
      <c r="R844" s="203">
        <f>Q844*H844</f>
        <v>0</v>
      </c>
      <c r="S844" s="203">
        <v>0</v>
      </c>
      <c r="T844" s="204">
        <f>S844*H844</f>
        <v>0</v>
      </c>
      <c r="U844" s="35"/>
      <c r="V844" s="35"/>
      <c r="W844" s="35"/>
      <c r="X844" s="35"/>
      <c r="Y844" s="35"/>
      <c r="Z844" s="35"/>
      <c r="AA844" s="35"/>
      <c r="AB844" s="35"/>
      <c r="AC844" s="35"/>
      <c r="AD844" s="35"/>
      <c r="AE844" s="35"/>
      <c r="AR844" s="205" t="s">
        <v>453</v>
      </c>
      <c r="AT844" s="205" t="s">
        <v>323</v>
      </c>
      <c r="AU844" s="205" t="s">
        <v>86</v>
      </c>
      <c r="AY844" s="18" t="s">
        <v>321</v>
      </c>
      <c r="BE844" s="206">
        <f>IF(N844="základní",J844,0)</f>
        <v>0</v>
      </c>
      <c r="BF844" s="206">
        <f>IF(N844="snížená",J844,0)</f>
        <v>0</v>
      </c>
      <c r="BG844" s="206">
        <f>IF(N844="zákl. přenesená",J844,0)</f>
        <v>0</v>
      </c>
      <c r="BH844" s="206">
        <f>IF(N844="sníž. přenesená",J844,0)</f>
        <v>0</v>
      </c>
      <c r="BI844" s="206">
        <f>IF(N844="nulová",J844,0)</f>
        <v>0</v>
      </c>
      <c r="BJ844" s="18" t="s">
        <v>84</v>
      </c>
      <c r="BK844" s="206">
        <f>ROUND(I844*H844,2)</f>
        <v>0</v>
      </c>
      <c r="BL844" s="18" t="s">
        <v>453</v>
      </c>
      <c r="BM844" s="205" t="s">
        <v>1338</v>
      </c>
    </row>
    <row r="845" spans="1:65" s="15" customFormat="1" ht="11.25">
      <c r="B845" s="230"/>
      <c r="C845" s="231"/>
      <c r="D845" s="209" t="s">
        <v>339</v>
      </c>
      <c r="E845" s="232" t="s">
        <v>1</v>
      </c>
      <c r="F845" s="233" t="s">
        <v>1328</v>
      </c>
      <c r="G845" s="231"/>
      <c r="H845" s="232" t="s">
        <v>1</v>
      </c>
      <c r="I845" s="234"/>
      <c r="J845" s="231"/>
      <c r="K845" s="231"/>
      <c r="L845" s="235"/>
      <c r="M845" s="236"/>
      <c r="N845" s="237"/>
      <c r="O845" s="237"/>
      <c r="P845" s="237"/>
      <c r="Q845" s="237"/>
      <c r="R845" s="237"/>
      <c r="S845" s="237"/>
      <c r="T845" s="238"/>
      <c r="AT845" s="239" t="s">
        <v>339</v>
      </c>
      <c r="AU845" s="239" t="s">
        <v>86</v>
      </c>
      <c r="AV845" s="15" t="s">
        <v>84</v>
      </c>
      <c r="AW845" s="15" t="s">
        <v>31</v>
      </c>
      <c r="AX845" s="15" t="s">
        <v>77</v>
      </c>
      <c r="AY845" s="239" t="s">
        <v>321</v>
      </c>
    </row>
    <row r="846" spans="1:65" s="13" customFormat="1" ht="11.25">
      <c r="B846" s="207"/>
      <c r="C846" s="208"/>
      <c r="D846" s="209" t="s">
        <v>339</v>
      </c>
      <c r="E846" s="210" t="s">
        <v>1</v>
      </c>
      <c r="F846" s="211" t="s">
        <v>1339</v>
      </c>
      <c r="G846" s="208"/>
      <c r="H846" s="212">
        <v>79.968651948510896</v>
      </c>
      <c r="I846" s="213"/>
      <c r="J846" s="208"/>
      <c r="K846" s="208"/>
      <c r="L846" s="214"/>
      <c r="M846" s="215"/>
      <c r="N846" s="216"/>
      <c r="O846" s="216"/>
      <c r="P846" s="216"/>
      <c r="Q846" s="216"/>
      <c r="R846" s="216"/>
      <c r="S846" s="216"/>
      <c r="T846" s="217"/>
      <c r="AT846" s="218" t="s">
        <v>339</v>
      </c>
      <c r="AU846" s="218" t="s">
        <v>86</v>
      </c>
      <c r="AV846" s="13" t="s">
        <v>86</v>
      </c>
      <c r="AW846" s="13" t="s">
        <v>31</v>
      </c>
      <c r="AX846" s="13" t="s">
        <v>77</v>
      </c>
      <c r="AY846" s="218" t="s">
        <v>321</v>
      </c>
    </row>
    <row r="847" spans="1:65" s="13" customFormat="1" ht="11.25">
      <c r="B847" s="207"/>
      <c r="C847" s="208"/>
      <c r="D847" s="209" t="s">
        <v>339</v>
      </c>
      <c r="E847" s="210" t="s">
        <v>1</v>
      </c>
      <c r="F847" s="211" t="s">
        <v>1340</v>
      </c>
      <c r="G847" s="208"/>
      <c r="H847" s="212">
        <v>-71.187900481726899</v>
      </c>
      <c r="I847" s="213"/>
      <c r="J847" s="208"/>
      <c r="K847" s="208"/>
      <c r="L847" s="214"/>
      <c r="M847" s="215"/>
      <c r="N847" s="216"/>
      <c r="O847" s="216"/>
      <c r="P847" s="216"/>
      <c r="Q847" s="216"/>
      <c r="R847" s="216"/>
      <c r="S847" s="216"/>
      <c r="T847" s="217"/>
      <c r="AT847" s="218" t="s">
        <v>339</v>
      </c>
      <c r="AU847" s="218" t="s">
        <v>86</v>
      </c>
      <c r="AV847" s="13" t="s">
        <v>86</v>
      </c>
      <c r="AW847" s="13" t="s">
        <v>31</v>
      </c>
      <c r="AX847" s="13" t="s">
        <v>77</v>
      </c>
      <c r="AY847" s="218" t="s">
        <v>321</v>
      </c>
    </row>
    <row r="848" spans="1:65" s="13" customFormat="1" ht="11.25">
      <c r="B848" s="207"/>
      <c r="C848" s="208"/>
      <c r="D848" s="209" t="s">
        <v>339</v>
      </c>
      <c r="E848" s="210" t="s">
        <v>1</v>
      </c>
      <c r="F848" s="211" t="s">
        <v>1341</v>
      </c>
      <c r="G848" s="208"/>
      <c r="H848" s="212">
        <v>0.52649999999999997</v>
      </c>
      <c r="I848" s="213"/>
      <c r="J848" s="208"/>
      <c r="K848" s="208"/>
      <c r="L848" s="214"/>
      <c r="M848" s="215"/>
      <c r="N848" s="216"/>
      <c r="O848" s="216"/>
      <c r="P848" s="216"/>
      <c r="Q848" s="216"/>
      <c r="R848" s="216"/>
      <c r="S848" s="216"/>
      <c r="T848" s="217"/>
      <c r="AT848" s="218" t="s">
        <v>339</v>
      </c>
      <c r="AU848" s="218" t="s">
        <v>86</v>
      </c>
      <c r="AV848" s="13" t="s">
        <v>86</v>
      </c>
      <c r="AW848" s="13" t="s">
        <v>31</v>
      </c>
      <c r="AX848" s="13" t="s">
        <v>77</v>
      </c>
      <c r="AY848" s="218" t="s">
        <v>321</v>
      </c>
    </row>
    <row r="849" spans="1:65" s="14" customFormat="1" ht="11.25">
      <c r="B849" s="219"/>
      <c r="C849" s="220"/>
      <c r="D849" s="209" t="s">
        <v>339</v>
      </c>
      <c r="E849" s="221" t="s">
        <v>1</v>
      </c>
      <c r="F849" s="222" t="s">
        <v>346</v>
      </c>
      <c r="G849" s="220"/>
      <c r="H849" s="223">
        <v>9.3072514667840398</v>
      </c>
      <c r="I849" s="224"/>
      <c r="J849" s="220"/>
      <c r="K849" s="220"/>
      <c r="L849" s="225"/>
      <c r="M849" s="226"/>
      <c r="N849" s="227"/>
      <c r="O849" s="227"/>
      <c r="P849" s="227"/>
      <c r="Q849" s="227"/>
      <c r="R849" s="227"/>
      <c r="S849" s="227"/>
      <c r="T849" s="228"/>
      <c r="AT849" s="229" t="s">
        <v>339</v>
      </c>
      <c r="AU849" s="229" t="s">
        <v>86</v>
      </c>
      <c r="AV849" s="14" t="s">
        <v>328</v>
      </c>
      <c r="AW849" s="14" t="s">
        <v>31</v>
      </c>
      <c r="AX849" s="14" t="s">
        <v>84</v>
      </c>
      <c r="AY849" s="229" t="s">
        <v>321</v>
      </c>
    </row>
    <row r="850" spans="1:65" s="2" customFormat="1" ht="16.5" customHeight="1">
      <c r="A850" s="35"/>
      <c r="B850" s="36"/>
      <c r="C850" s="251" t="s">
        <v>1342</v>
      </c>
      <c r="D850" s="251" t="s">
        <v>583</v>
      </c>
      <c r="E850" s="252" t="s">
        <v>1343</v>
      </c>
      <c r="F850" s="253" t="s">
        <v>1344</v>
      </c>
      <c r="G850" s="254" t="s">
        <v>542</v>
      </c>
      <c r="H850" s="255">
        <v>18.614999999999998</v>
      </c>
      <c r="I850" s="256"/>
      <c r="J850" s="257">
        <f>ROUND(I850*H850,2)</f>
        <v>0</v>
      </c>
      <c r="K850" s="253" t="s">
        <v>350</v>
      </c>
      <c r="L850" s="258"/>
      <c r="M850" s="259" t="s">
        <v>1</v>
      </c>
      <c r="N850" s="260" t="s">
        <v>42</v>
      </c>
      <c r="O850" s="72"/>
      <c r="P850" s="203">
        <f>O850*H850</f>
        <v>0</v>
      </c>
      <c r="Q850" s="203">
        <v>1</v>
      </c>
      <c r="R850" s="203">
        <f>Q850*H850</f>
        <v>18.614999999999998</v>
      </c>
      <c r="S850" s="203">
        <v>0</v>
      </c>
      <c r="T850" s="204">
        <f>S850*H850</f>
        <v>0</v>
      </c>
      <c r="U850" s="35"/>
      <c r="V850" s="35"/>
      <c r="W850" s="35"/>
      <c r="X850" s="35"/>
      <c r="Y850" s="35"/>
      <c r="Z850" s="35"/>
      <c r="AA850" s="35"/>
      <c r="AB850" s="35"/>
      <c r="AC850" s="35"/>
      <c r="AD850" s="35"/>
      <c r="AE850" s="35"/>
      <c r="AR850" s="205" t="s">
        <v>595</v>
      </c>
      <c r="AT850" s="205" t="s">
        <v>583</v>
      </c>
      <c r="AU850" s="205" t="s">
        <v>86</v>
      </c>
      <c r="AY850" s="18" t="s">
        <v>321</v>
      </c>
      <c r="BE850" s="206">
        <f>IF(N850="základní",J850,0)</f>
        <v>0</v>
      </c>
      <c r="BF850" s="206">
        <f>IF(N850="snížená",J850,0)</f>
        <v>0</v>
      </c>
      <c r="BG850" s="206">
        <f>IF(N850="zákl. přenesená",J850,0)</f>
        <v>0</v>
      </c>
      <c r="BH850" s="206">
        <f>IF(N850="sníž. přenesená",J850,0)</f>
        <v>0</v>
      </c>
      <c r="BI850" s="206">
        <f>IF(N850="nulová",J850,0)</f>
        <v>0</v>
      </c>
      <c r="BJ850" s="18" t="s">
        <v>84</v>
      </c>
      <c r="BK850" s="206">
        <f>ROUND(I850*H850,2)</f>
        <v>0</v>
      </c>
      <c r="BL850" s="18" t="s">
        <v>453</v>
      </c>
      <c r="BM850" s="205" t="s">
        <v>1345</v>
      </c>
    </row>
    <row r="851" spans="1:65" s="13" customFormat="1" ht="11.25">
      <c r="B851" s="207"/>
      <c r="C851" s="208"/>
      <c r="D851" s="209" t="s">
        <v>339</v>
      </c>
      <c r="E851" s="208"/>
      <c r="F851" s="211" t="s">
        <v>1346</v>
      </c>
      <c r="G851" s="208"/>
      <c r="H851" s="212">
        <v>18.614999999999998</v>
      </c>
      <c r="I851" s="213"/>
      <c r="J851" s="208"/>
      <c r="K851" s="208"/>
      <c r="L851" s="214"/>
      <c r="M851" s="215"/>
      <c r="N851" s="216"/>
      <c r="O851" s="216"/>
      <c r="P851" s="216"/>
      <c r="Q851" s="216"/>
      <c r="R851" s="216"/>
      <c r="S851" s="216"/>
      <c r="T851" s="217"/>
      <c r="AT851" s="218" t="s">
        <v>339</v>
      </c>
      <c r="AU851" s="218" t="s">
        <v>86</v>
      </c>
      <c r="AV851" s="13" t="s">
        <v>86</v>
      </c>
      <c r="AW851" s="13" t="s">
        <v>4</v>
      </c>
      <c r="AX851" s="13" t="s">
        <v>84</v>
      </c>
      <c r="AY851" s="218" t="s">
        <v>321</v>
      </c>
    </row>
    <row r="852" spans="1:65" s="2" customFormat="1" ht="21.75" customHeight="1">
      <c r="A852" s="35"/>
      <c r="B852" s="36"/>
      <c r="C852" s="194" t="s">
        <v>1347</v>
      </c>
      <c r="D852" s="194" t="s">
        <v>323</v>
      </c>
      <c r="E852" s="195" t="s">
        <v>1348</v>
      </c>
      <c r="F852" s="196" t="s">
        <v>1349</v>
      </c>
      <c r="G852" s="197" t="s">
        <v>628</v>
      </c>
      <c r="H852" s="198">
        <v>59.664999999999999</v>
      </c>
      <c r="I852" s="199"/>
      <c r="J852" s="200">
        <f>ROUND(I852*H852,2)</f>
        <v>0</v>
      </c>
      <c r="K852" s="196" t="s">
        <v>350</v>
      </c>
      <c r="L852" s="40"/>
      <c r="M852" s="201" t="s">
        <v>1</v>
      </c>
      <c r="N852" s="202" t="s">
        <v>42</v>
      </c>
      <c r="O852" s="72"/>
      <c r="P852" s="203">
        <f>O852*H852</f>
        <v>0</v>
      </c>
      <c r="Q852" s="203">
        <v>0</v>
      </c>
      <c r="R852" s="203">
        <f>Q852*H852</f>
        <v>0</v>
      </c>
      <c r="S852" s="203">
        <v>0</v>
      </c>
      <c r="T852" s="204">
        <f>S852*H852</f>
        <v>0</v>
      </c>
      <c r="U852" s="35"/>
      <c r="V852" s="35"/>
      <c r="W852" s="35"/>
      <c r="X852" s="35"/>
      <c r="Y852" s="35"/>
      <c r="Z852" s="35"/>
      <c r="AA852" s="35"/>
      <c r="AB852" s="35"/>
      <c r="AC852" s="35"/>
      <c r="AD852" s="35"/>
      <c r="AE852" s="35"/>
      <c r="AR852" s="205" t="s">
        <v>453</v>
      </c>
      <c r="AT852" s="205" t="s">
        <v>323</v>
      </c>
      <c r="AU852" s="205" t="s">
        <v>86</v>
      </c>
      <c r="AY852" s="18" t="s">
        <v>321</v>
      </c>
      <c r="BE852" s="206">
        <f>IF(N852="základní",J852,0)</f>
        <v>0</v>
      </c>
      <c r="BF852" s="206">
        <f>IF(N852="snížená",J852,0)</f>
        <v>0</v>
      </c>
      <c r="BG852" s="206">
        <f>IF(N852="zákl. přenesená",J852,0)</f>
        <v>0</v>
      </c>
      <c r="BH852" s="206">
        <f>IF(N852="sníž. přenesená",J852,0)</f>
        <v>0</v>
      </c>
      <c r="BI852" s="206">
        <f>IF(N852="nulová",J852,0)</f>
        <v>0</v>
      </c>
      <c r="BJ852" s="18" t="s">
        <v>84</v>
      </c>
      <c r="BK852" s="206">
        <f>ROUND(I852*H852,2)</f>
        <v>0</v>
      </c>
      <c r="BL852" s="18" t="s">
        <v>453</v>
      </c>
      <c r="BM852" s="205" t="s">
        <v>1350</v>
      </c>
    </row>
    <row r="853" spans="1:65" s="15" customFormat="1" ht="11.25">
      <c r="B853" s="230"/>
      <c r="C853" s="231"/>
      <c r="D853" s="209" t="s">
        <v>339</v>
      </c>
      <c r="E853" s="232" t="s">
        <v>1</v>
      </c>
      <c r="F853" s="233" t="s">
        <v>955</v>
      </c>
      <c r="G853" s="231"/>
      <c r="H853" s="232" t="s">
        <v>1</v>
      </c>
      <c r="I853" s="234"/>
      <c r="J853" s="231"/>
      <c r="K853" s="231"/>
      <c r="L853" s="235"/>
      <c r="M853" s="236"/>
      <c r="N853" s="237"/>
      <c r="O853" s="237"/>
      <c r="P853" s="237"/>
      <c r="Q853" s="237"/>
      <c r="R853" s="237"/>
      <c r="S853" s="237"/>
      <c r="T853" s="238"/>
      <c r="AT853" s="239" t="s">
        <v>339</v>
      </c>
      <c r="AU853" s="239" t="s">
        <v>86</v>
      </c>
      <c r="AV853" s="15" t="s">
        <v>84</v>
      </c>
      <c r="AW853" s="15" t="s">
        <v>31</v>
      </c>
      <c r="AX853" s="15" t="s">
        <v>77</v>
      </c>
      <c r="AY853" s="239" t="s">
        <v>321</v>
      </c>
    </row>
    <row r="854" spans="1:65" s="13" customFormat="1" ht="11.25">
      <c r="B854" s="207"/>
      <c r="C854" s="208"/>
      <c r="D854" s="209" t="s">
        <v>339</v>
      </c>
      <c r="E854" s="210" t="s">
        <v>1</v>
      </c>
      <c r="F854" s="211" t="s">
        <v>1351</v>
      </c>
      <c r="G854" s="208"/>
      <c r="H854" s="212">
        <v>59.664597314952999</v>
      </c>
      <c r="I854" s="213"/>
      <c r="J854" s="208"/>
      <c r="K854" s="208"/>
      <c r="L854" s="214"/>
      <c r="M854" s="215"/>
      <c r="N854" s="216"/>
      <c r="O854" s="216"/>
      <c r="P854" s="216"/>
      <c r="Q854" s="216"/>
      <c r="R854" s="216"/>
      <c r="S854" s="216"/>
      <c r="T854" s="217"/>
      <c r="AT854" s="218" t="s">
        <v>339</v>
      </c>
      <c r="AU854" s="218" t="s">
        <v>86</v>
      </c>
      <c r="AV854" s="13" t="s">
        <v>86</v>
      </c>
      <c r="AW854" s="13" t="s">
        <v>31</v>
      </c>
      <c r="AX854" s="13" t="s">
        <v>84</v>
      </c>
      <c r="AY854" s="218" t="s">
        <v>321</v>
      </c>
    </row>
    <row r="855" spans="1:65" s="2" customFormat="1" ht="16.5" customHeight="1">
      <c r="A855" s="35"/>
      <c r="B855" s="36"/>
      <c r="C855" s="251" t="s">
        <v>1352</v>
      </c>
      <c r="D855" s="251" t="s">
        <v>583</v>
      </c>
      <c r="E855" s="252" t="s">
        <v>1353</v>
      </c>
      <c r="F855" s="253" t="s">
        <v>1354</v>
      </c>
      <c r="G855" s="254" t="s">
        <v>628</v>
      </c>
      <c r="H855" s="255">
        <v>60.857999999999997</v>
      </c>
      <c r="I855" s="256"/>
      <c r="J855" s="257">
        <f>ROUND(I855*H855,2)</f>
        <v>0</v>
      </c>
      <c r="K855" s="253" t="s">
        <v>350</v>
      </c>
      <c r="L855" s="258"/>
      <c r="M855" s="259" t="s">
        <v>1</v>
      </c>
      <c r="N855" s="260" t="s">
        <v>42</v>
      </c>
      <c r="O855" s="72"/>
      <c r="P855" s="203">
        <f>O855*H855</f>
        <v>0</v>
      </c>
      <c r="Q855" s="203">
        <v>5.0000000000000001E-4</v>
      </c>
      <c r="R855" s="203">
        <f>Q855*H855</f>
        <v>3.0428999999999998E-2</v>
      </c>
      <c r="S855" s="203">
        <v>0</v>
      </c>
      <c r="T855" s="204">
        <f>S855*H855</f>
        <v>0</v>
      </c>
      <c r="U855" s="35"/>
      <c r="V855" s="35"/>
      <c r="W855" s="35"/>
      <c r="X855" s="35"/>
      <c r="Y855" s="35"/>
      <c r="Z855" s="35"/>
      <c r="AA855" s="35"/>
      <c r="AB855" s="35"/>
      <c r="AC855" s="35"/>
      <c r="AD855" s="35"/>
      <c r="AE855" s="35"/>
      <c r="AR855" s="205" t="s">
        <v>595</v>
      </c>
      <c r="AT855" s="205" t="s">
        <v>583</v>
      </c>
      <c r="AU855" s="205" t="s">
        <v>86</v>
      </c>
      <c r="AY855" s="18" t="s">
        <v>321</v>
      </c>
      <c r="BE855" s="206">
        <f>IF(N855="základní",J855,0)</f>
        <v>0</v>
      </c>
      <c r="BF855" s="206">
        <f>IF(N855="snížená",J855,0)</f>
        <v>0</v>
      </c>
      <c r="BG855" s="206">
        <f>IF(N855="zákl. přenesená",J855,0)</f>
        <v>0</v>
      </c>
      <c r="BH855" s="206">
        <f>IF(N855="sníž. přenesená",J855,0)</f>
        <v>0</v>
      </c>
      <c r="BI855" s="206">
        <f>IF(N855="nulová",J855,0)</f>
        <v>0</v>
      </c>
      <c r="BJ855" s="18" t="s">
        <v>84</v>
      </c>
      <c r="BK855" s="206">
        <f>ROUND(I855*H855,2)</f>
        <v>0</v>
      </c>
      <c r="BL855" s="18" t="s">
        <v>453</v>
      </c>
      <c r="BM855" s="205" t="s">
        <v>1355</v>
      </c>
    </row>
    <row r="856" spans="1:65" s="13" customFormat="1" ht="11.25">
      <c r="B856" s="207"/>
      <c r="C856" s="208"/>
      <c r="D856" s="209" t="s">
        <v>339</v>
      </c>
      <c r="E856" s="208"/>
      <c r="F856" s="211" t="s">
        <v>1356</v>
      </c>
      <c r="G856" s="208"/>
      <c r="H856" s="212">
        <v>60.857999999999997</v>
      </c>
      <c r="I856" s="213"/>
      <c r="J856" s="208"/>
      <c r="K856" s="208"/>
      <c r="L856" s="214"/>
      <c r="M856" s="215"/>
      <c r="N856" s="216"/>
      <c r="O856" s="216"/>
      <c r="P856" s="216"/>
      <c r="Q856" s="216"/>
      <c r="R856" s="216"/>
      <c r="S856" s="216"/>
      <c r="T856" s="217"/>
      <c r="AT856" s="218" t="s">
        <v>339</v>
      </c>
      <c r="AU856" s="218" t="s">
        <v>86</v>
      </c>
      <c r="AV856" s="13" t="s">
        <v>86</v>
      </c>
      <c r="AW856" s="13" t="s">
        <v>4</v>
      </c>
      <c r="AX856" s="13" t="s">
        <v>84</v>
      </c>
      <c r="AY856" s="218" t="s">
        <v>321</v>
      </c>
    </row>
    <row r="857" spans="1:65" s="2" customFormat="1" ht="24.2" customHeight="1">
      <c r="A857" s="35"/>
      <c r="B857" s="36"/>
      <c r="C857" s="194" t="s">
        <v>1357</v>
      </c>
      <c r="D857" s="194" t="s">
        <v>323</v>
      </c>
      <c r="E857" s="195" t="s">
        <v>1358</v>
      </c>
      <c r="F857" s="196" t="s">
        <v>1359</v>
      </c>
      <c r="G857" s="197" t="s">
        <v>337</v>
      </c>
      <c r="H857" s="198">
        <v>217.42</v>
      </c>
      <c r="I857" s="199"/>
      <c r="J857" s="200">
        <f>ROUND(I857*H857,2)</f>
        <v>0</v>
      </c>
      <c r="K857" s="196" t="s">
        <v>350</v>
      </c>
      <c r="L857" s="40"/>
      <c r="M857" s="201" t="s">
        <v>1</v>
      </c>
      <c r="N857" s="202" t="s">
        <v>42</v>
      </c>
      <c r="O857" s="72"/>
      <c r="P857" s="203">
        <f>O857*H857</f>
        <v>0</v>
      </c>
      <c r="Q857" s="203">
        <v>0</v>
      </c>
      <c r="R857" s="203">
        <f>Q857*H857</f>
        <v>0</v>
      </c>
      <c r="S857" s="203">
        <v>0</v>
      </c>
      <c r="T857" s="204">
        <f>S857*H857</f>
        <v>0</v>
      </c>
      <c r="U857" s="35"/>
      <c r="V857" s="35"/>
      <c r="W857" s="35"/>
      <c r="X857" s="35"/>
      <c r="Y857" s="35"/>
      <c r="Z857" s="35"/>
      <c r="AA857" s="35"/>
      <c r="AB857" s="35"/>
      <c r="AC857" s="35"/>
      <c r="AD857" s="35"/>
      <c r="AE857" s="35"/>
      <c r="AR857" s="205" t="s">
        <v>453</v>
      </c>
      <c r="AT857" s="205" t="s">
        <v>323</v>
      </c>
      <c r="AU857" s="205" t="s">
        <v>86</v>
      </c>
      <c r="AY857" s="18" t="s">
        <v>321</v>
      </c>
      <c r="BE857" s="206">
        <f>IF(N857="základní",J857,0)</f>
        <v>0</v>
      </c>
      <c r="BF857" s="206">
        <f>IF(N857="snížená",J857,0)</f>
        <v>0</v>
      </c>
      <c r="BG857" s="206">
        <f>IF(N857="zákl. přenesená",J857,0)</f>
        <v>0</v>
      </c>
      <c r="BH857" s="206">
        <f>IF(N857="sníž. přenesená",J857,0)</f>
        <v>0</v>
      </c>
      <c r="BI857" s="206">
        <f>IF(N857="nulová",J857,0)</f>
        <v>0</v>
      </c>
      <c r="BJ857" s="18" t="s">
        <v>84</v>
      </c>
      <c r="BK857" s="206">
        <f>ROUND(I857*H857,2)</f>
        <v>0</v>
      </c>
      <c r="BL857" s="18" t="s">
        <v>453</v>
      </c>
      <c r="BM857" s="205" t="s">
        <v>1360</v>
      </c>
    </row>
    <row r="858" spans="1:65" s="15" customFormat="1" ht="11.25">
      <c r="B858" s="230"/>
      <c r="C858" s="231"/>
      <c r="D858" s="209" t="s">
        <v>339</v>
      </c>
      <c r="E858" s="232" t="s">
        <v>1</v>
      </c>
      <c r="F858" s="233" t="s">
        <v>1328</v>
      </c>
      <c r="G858" s="231"/>
      <c r="H858" s="232" t="s">
        <v>1</v>
      </c>
      <c r="I858" s="234"/>
      <c r="J858" s="231"/>
      <c r="K858" s="231"/>
      <c r="L858" s="235"/>
      <c r="M858" s="236"/>
      <c r="N858" s="237"/>
      <c r="O858" s="237"/>
      <c r="P858" s="237"/>
      <c r="Q858" s="237"/>
      <c r="R858" s="237"/>
      <c r="S858" s="237"/>
      <c r="T858" s="238"/>
      <c r="AT858" s="239" t="s">
        <v>339</v>
      </c>
      <c r="AU858" s="239" t="s">
        <v>86</v>
      </c>
      <c r="AV858" s="15" t="s">
        <v>84</v>
      </c>
      <c r="AW858" s="15" t="s">
        <v>31</v>
      </c>
      <c r="AX858" s="15" t="s">
        <v>77</v>
      </c>
      <c r="AY858" s="239" t="s">
        <v>321</v>
      </c>
    </row>
    <row r="859" spans="1:65" s="13" customFormat="1" ht="11.25">
      <c r="B859" s="207"/>
      <c r="C859" s="208"/>
      <c r="D859" s="209" t="s">
        <v>339</v>
      </c>
      <c r="E859" s="210" t="s">
        <v>1</v>
      </c>
      <c r="F859" s="211" t="s">
        <v>1361</v>
      </c>
      <c r="G859" s="208"/>
      <c r="H859" s="212">
        <v>219.039693789929</v>
      </c>
      <c r="I859" s="213"/>
      <c r="J859" s="208"/>
      <c r="K859" s="208"/>
      <c r="L859" s="214"/>
      <c r="M859" s="215"/>
      <c r="N859" s="216"/>
      <c r="O859" s="216"/>
      <c r="P859" s="216"/>
      <c r="Q859" s="216"/>
      <c r="R859" s="216"/>
      <c r="S859" s="216"/>
      <c r="T859" s="217"/>
      <c r="AT859" s="218" t="s">
        <v>339</v>
      </c>
      <c r="AU859" s="218" t="s">
        <v>86</v>
      </c>
      <c r="AV859" s="13" t="s">
        <v>86</v>
      </c>
      <c r="AW859" s="13" t="s">
        <v>31</v>
      </c>
      <c r="AX859" s="13" t="s">
        <v>77</v>
      </c>
      <c r="AY859" s="218" t="s">
        <v>321</v>
      </c>
    </row>
    <row r="860" spans="1:65" s="13" customFormat="1" ht="11.25">
      <c r="B860" s="207"/>
      <c r="C860" s="208"/>
      <c r="D860" s="209" t="s">
        <v>339</v>
      </c>
      <c r="E860" s="210" t="s">
        <v>1</v>
      </c>
      <c r="F860" s="211" t="s">
        <v>1362</v>
      </c>
      <c r="G860" s="208"/>
      <c r="H860" s="212">
        <v>-1.62</v>
      </c>
      <c r="I860" s="213"/>
      <c r="J860" s="208"/>
      <c r="K860" s="208"/>
      <c r="L860" s="214"/>
      <c r="M860" s="215"/>
      <c r="N860" s="216"/>
      <c r="O860" s="216"/>
      <c r="P860" s="216"/>
      <c r="Q860" s="216"/>
      <c r="R860" s="216"/>
      <c r="S860" s="216"/>
      <c r="T860" s="217"/>
      <c r="AT860" s="218" t="s">
        <v>339</v>
      </c>
      <c r="AU860" s="218" t="s">
        <v>86</v>
      </c>
      <c r="AV860" s="13" t="s">
        <v>86</v>
      </c>
      <c r="AW860" s="13" t="s">
        <v>31</v>
      </c>
      <c r="AX860" s="13" t="s">
        <v>77</v>
      </c>
      <c r="AY860" s="218" t="s">
        <v>321</v>
      </c>
    </row>
    <row r="861" spans="1:65" s="14" customFormat="1" ht="11.25">
      <c r="B861" s="219"/>
      <c r="C861" s="220"/>
      <c r="D861" s="209" t="s">
        <v>339</v>
      </c>
      <c r="E861" s="221" t="s">
        <v>1</v>
      </c>
      <c r="F861" s="222" t="s">
        <v>346</v>
      </c>
      <c r="G861" s="220"/>
      <c r="H861" s="223">
        <v>217.419693789929</v>
      </c>
      <c r="I861" s="224"/>
      <c r="J861" s="220"/>
      <c r="K861" s="220"/>
      <c r="L861" s="225"/>
      <c r="M861" s="226"/>
      <c r="N861" s="227"/>
      <c r="O861" s="227"/>
      <c r="P861" s="227"/>
      <c r="Q861" s="227"/>
      <c r="R861" s="227"/>
      <c r="S861" s="227"/>
      <c r="T861" s="228"/>
      <c r="AT861" s="229" t="s">
        <v>339</v>
      </c>
      <c r="AU861" s="229" t="s">
        <v>86</v>
      </c>
      <c r="AV861" s="14" t="s">
        <v>328</v>
      </c>
      <c r="AW861" s="14" t="s">
        <v>31</v>
      </c>
      <c r="AX861" s="14" t="s">
        <v>84</v>
      </c>
      <c r="AY861" s="229" t="s">
        <v>321</v>
      </c>
    </row>
    <row r="862" spans="1:65" s="2" customFormat="1" ht="16.5" customHeight="1">
      <c r="A862" s="35"/>
      <c r="B862" s="36"/>
      <c r="C862" s="251" t="s">
        <v>1363</v>
      </c>
      <c r="D862" s="251" t="s">
        <v>583</v>
      </c>
      <c r="E862" s="252" t="s">
        <v>1364</v>
      </c>
      <c r="F862" s="253" t="s">
        <v>1365</v>
      </c>
      <c r="G862" s="254" t="s">
        <v>337</v>
      </c>
      <c r="H862" s="255">
        <v>217.42</v>
      </c>
      <c r="I862" s="256"/>
      <c r="J862" s="257">
        <f>ROUND(I862*H862,2)</f>
        <v>0</v>
      </c>
      <c r="K862" s="253" t="s">
        <v>350</v>
      </c>
      <c r="L862" s="258"/>
      <c r="M862" s="259" t="s">
        <v>1</v>
      </c>
      <c r="N862" s="260" t="s">
        <v>42</v>
      </c>
      <c r="O862" s="72"/>
      <c r="P862" s="203">
        <f>O862*H862</f>
        <v>0</v>
      </c>
      <c r="Q862" s="203">
        <v>1.0999999999999999E-2</v>
      </c>
      <c r="R862" s="203">
        <f>Q862*H862</f>
        <v>2.3916199999999996</v>
      </c>
      <c r="S862" s="203">
        <v>0</v>
      </c>
      <c r="T862" s="204">
        <f>S862*H862</f>
        <v>0</v>
      </c>
      <c r="U862" s="35"/>
      <c r="V862" s="35"/>
      <c r="W862" s="35"/>
      <c r="X862" s="35"/>
      <c r="Y862" s="35"/>
      <c r="Z862" s="35"/>
      <c r="AA862" s="35"/>
      <c r="AB862" s="35"/>
      <c r="AC862" s="35"/>
      <c r="AD862" s="35"/>
      <c r="AE862" s="35"/>
      <c r="AR862" s="205" t="s">
        <v>595</v>
      </c>
      <c r="AT862" s="205" t="s">
        <v>583</v>
      </c>
      <c r="AU862" s="205" t="s">
        <v>86</v>
      </c>
      <c r="AY862" s="18" t="s">
        <v>321</v>
      </c>
      <c r="BE862" s="206">
        <f>IF(N862="základní",J862,0)</f>
        <v>0</v>
      </c>
      <c r="BF862" s="206">
        <f>IF(N862="snížená",J862,0)</f>
        <v>0</v>
      </c>
      <c r="BG862" s="206">
        <f>IF(N862="zákl. přenesená",J862,0)</f>
        <v>0</v>
      </c>
      <c r="BH862" s="206">
        <f>IF(N862="sníž. přenesená",J862,0)</f>
        <v>0</v>
      </c>
      <c r="BI862" s="206">
        <f>IF(N862="nulová",J862,0)</f>
        <v>0</v>
      </c>
      <c r="BJ862" s="18" t="s">
        <v>84</v>
      </c>
      <c r="BK862" s="206">
        <f>ROUND(I862*H862,2)</f>
        <v>0</v>
      </c>
      <c r="BL862" s="18" t="s">
        <v>453</v>
      </c>
      <c r="BM862" s="205" t="s">
        <v>1366</v>
      </c>
    </row>
    <row r="863" spans="1:65" s="2" customFormat="1" ht="24.2" customHeight="1">
      <c r="A863" s="35"/>
      <c r="B863" s="36"/>
      <c r="C863" s="194" t="s">
        <v>1367</v>
      </c>
      <c r="D863" s="194" t="s">
        <v>323</v>
      </c>
      <c r="E863" s="195" t="s">
        <v>1368</v>
      </c>
      <c r="F863" s="196" t="s">
        <v>1369</v>
      </c>
      <c r="G863" s="197" t="s">
        <v>542</v>
      </c>
      <c r="H863" s="198">
        <v>47.951000000000001</v>
      </c>
      <c r="I863" s="199"/>
      <c r="J863" s="200">
        <f>ROUND(I863*H863,2)</f>
        <v>0</v>
      </c>
      <c r="K863" s="196" t="s">
        <v>350</v>
      </c>
      <c r="L863" s="40"/>
      <c r="M863" s="201" t="s">
        <v>1</v>
      </c>
      <c r="N863" s="202" t="s">
        <v>42</v>
      </c>
      <c r="O863" s="72"/>
      <c r="P863" s="203">
        <f>O863*H863</f>
        <v>0</v>
      </c>
      <c r="Q863" s="203">
        <v>0</v>
      </c>
      <c r="R863" s="203">
        <f>Q863*H863</f>
        <v>0</v>
      </c>
      <c r="S863" s="203">
        <v>0</v>
      </c>
      <c r="T863" s="204">
        <f>S863*H863</f>
        <v>0</v>
      </c>
      <c r="U863" s="35"/>
      <c r="V863" s="35"/>
      <c r="W863" s="35"/>
      <c r="X863" s="35"/>
      <c r="Y863" s="35"/>
      <c r="Z863" s="35"/>
      <c r="AA863" s="35"/>
      <c r="AB863" s="35"/>
      <c r="AC863" s="35"/>
      <c r="AD863" s="35"/>
      <c r="AE863" s="35"/>
      <c r="AR863" s="205" t="s">
        <v>453</v>
      </c>
      <c r="AT863" s="205" t="s">
        <v>323</v>
      </c>
      <c r="AU863" s="205" t="s">
        <v>86</v>
      </c>
      <c r="AY863" s="18" t="s">
        <v>321</v>
      </c>
      <c r="BE863" s="206">
        <f>IF(N863="základní",J863,0)</f>
        <v>0</v>
      </c>
      <c r="BF863" s="206">
        <f>IF(N863="snížená",J863,0)</f>
        <v>0</v>
      </c>
      <c r="BG863" s="206">
        <f>IF(N863="zákl. přenesená",J863,0)</f>
        <v>0</v>
      </c>
      <c r="BH863" s="206">
        <f>IF(N863="sníž. přenesená",J863,0)</f>
        <v>0</v>
      </c>
      <c r="BI863" s="206">
        <f>IF(N863="nulová",J863,0)</f>
        <v>0</v>
      </c>
      <c r="BJ863" s="18" t="s">
        <v>84</v>
      </c>
      <c r="BK863" s="206">
        <f>ROUND(I863*H863,2)</f>
        <v>0</v>
      </c>
      <c r="BL863" s="18" t="s">
        <v>453</v>
      </c>
      <c r="BM863" s="205" t="s">
        <v>1370</v>
      </c>
    </row>
    <row r="864" spans="1:65" s="12" customFormat="1" ht="22.9" customHeight="1">
      <c r="B864" s="178"/>
      <c r="C864" s="179"/>
      <c r="D864" s="180" t="s">
        <v>76</v>
      </c>
      <c r="E864" s="192" t="s">
        <v>1371</v>
      </c>
      <c r="F864" s="192" t="s">
        <v>1372</v>
      </c>
      <c r="G864" s="179"/>
      <c r="H864" s="179"/>
      <c r="I864" s="182"/>
      <c r="J864" s="193">
        <f>BK864</f>
        <v>0</v>
      </c>
      <c r="K864" s="179"/>
      <c r="L864" s="184"/>
      <c r="M864" s="185"/>
      <c r="N864" s="186"/>
      <c r="O864" s="186"/>
      <c r="P864" s="187">
        <f>SUM(P865:P869)</f>
        <v>0</v>
      </c>
      <c r="Q864" s="186"/>
      <c r="R864" s="187">
        <f>SUM(R865:R869)</f>
        <v>0.72783909999999996</v>
      </c>
      <c r="S864" s="186"/>
      <c r="T864" s="188">
        <f>SUM(T865:T869)</f>
        <v>0</v>
      </c>
      <c r="AR864" s="189" t="s">
        <v>86</v>
      </c>
      <c r="AT864" s="190" t="s">
        <v>76</v>
      </c>
      <c r="AU864" s="190" t="s">
        <v>84</v>
      </c>
      <c r="AY864" s="189" t="s">
        <v>321</v>
      </c>
      <c r="BK864" s="191">
        <f>SUM(BK865:BK869)</f>
        <v>0</v>
      </c>
    </row>
    <row r="865" spans="1:65" s="2" customFormat="1" ht="24.2" customHeight="1">
      <c r="A865" s="35"/>
      <c r="B865" s="36"/>
      <c r="C865" s="194" t="s">
        <v>1373</v>
      </c>
      <c r="D865" s="194" t="s">
        <v>323</v>
      </c>
      <c r="E865" s="195" t="s">
        <v>1374</v>
      </c>
      <c r="F865" s="196" t="s">
        <v>1375</v>
      </c>
      <c r="G865" s="197" t="s">
        <v>337</v>
      </c>
      <c r="H865" s="198">
        <v>246.05699999999999</v>
      </c>
      <c r="I865" s="199"/>
      <c r="J865" s="200">
        <f>ROUND(I865*H865,2)</f>
        <v>0</v>
      </c>
      <c r="K865" s="196" t="s">
        <v>350</v>
      </c>
      <c r="L865" s="40"/>
      <c r="M865" s="201" t="s">
        <v>1</v>
      </c>
      <c r="N865" s="202" t="s">
        <v>42</v>
      </c>
      <c r="O865" s="72"/>
      <c r="P865" s="203">
        <f>O865*H865</f>
        <v>0</v>
      </c>
      <c r="Q865" s="203">
        <v>0</v>
      </c>
      <c r="R865" s="203">
        <f>Q865*H865</f>
        <v>0</v>
      </c>
      <c r="S865" s="203">
        <v>0</v>
      </c>
      <c r="T865" s="204">
        <f>S865*H865</f>
        <v>0</v>
      </c>
      <c r="U865" s="35"/>
      <c r="V865" s="35"/>
      <c r="W865" s="35"/>
      <c r="X865" s="35"/>
      <c r="Y865" s="35"/>
      <c r="Z865" s="35"/>
      <c r="AA865" s="35"/>
      <c r="AB865" s="35"/>
      <c r="AC865" s="35"/>
      <c r="AD865" s="35"/>
      <c r="AE865" s="35"/>
      <c r="AR865" s="205" t="s">
        <v>453</v>
      </c>
      <c r="AT865" s="205" t="s">
        <v>323</v>
      </c>
      <c r="AU865" s="205" t="s">
        <v>86</v>
      </c>
      <c r="AY865" s="18" t="s">
        <v>321</v>
      </c>
      <c r="BE865" s="206">
        <f>IF(N865="základní",J865,0)</f>
        <v>0</v>
      </c>
      <c r="BF865" s="206">
        <f>IF(N865="snížená",J865,0)</f>
        <v>0</v>
      </c>
      <c r="BG865" s="206">
        <f>IF(N865="zákl. přenesená",J865,0)</f>
        <v>0</v>
      </c>
      <c r="BH865" s="206">
        <f>IF(N865="sníž. přenesená",J865,0)</f>
        <v>0</v>
      </c>
      <c r="BI865" s="206">
        <f>IF(N865="nulová",J865,0)</f>
        <v>0</v>
      </c>
      <c r="BJ865" s="18" t="s">
        <v>84</v>
      </c>
      <c r="BK865" s="206">
        <f>ROUND(I865*H865,2)</f>
        <v>0</v>
      </c>
      <c r="BL865" s="18" t="s">
        <v>453</v>
      </c>
      <c r="BM865" s="205" t="s">
        <v>1376</v>
      </c>
    </row>
    <row r="866" spans="1:65" s="13" customFormat="1" ht="11.25">
      <c r="B866" s="207"/>
      <c r="C866" s="208"/>
      <c r="D866" s="209" t="s">
        <v>339</v>
      </c>
      <c r="E866" s="210" t="s">
        <v>1</v>
      </c>
      <c r="F866" s="211" t="s">
        <v>1249</v>
      </c>
      <c r="G866" s="208"/>
      <c r="H866" s="212">
        <v>246.057390610803</v>
      </c>
      <c r="I866" s="213"/>
      <c r="J866" s="208"/>
      <c r="K866" s="208"/>
      <c r="L866" s="214"/>
      <c r="M866" s="215"/>
      <c r="N866" s="216"/>
      <c r="O866" s="216"/>
      <c r="P866" s="216"/>
      <c r="Q866" s="216"/>
      <c r="R866" s="216"/>
      <c r="S866" s="216"/>
      <c r="T866" s="217"/>
      <c r="AT866" s="218" t="s">
        <v>339</v>
      </c>
      <c r="AU866" s="218" t="s">
        <v>86</v>
      </c>
      <c r="AV866" s="13" t="s">
        <v>86</v>
      </c>
      <c r="AW866" s="13" t="s">
        <v>31</v>
      </c>
      <c r="AX866" s="13" t="s">
        <v>84</v>
      </c>
      <c r="AY866" s="218" t="s">
        <v>321</v>
      </c>
    </row>
    <row r="867" spans="1:65" s="2" customFormat="1" ht="24.2" customHeight="1">
      <c r="A867" s="35"/>
      <c r="B867" s="36"/>
      <c r="C867" s="251" t="s">
        <v>1377</v>
      </c>
      <c r="D867" s="251" t="s">
        <v>583</v>
      </c>
      <c r="E867" s="252" t="s">
        <v>1378</v>
      </c>
      <c r="F867" s="253" t="s">
        <v>1379</v>
      </c>
      <c r="G867" s="254" t="s">
        <v>337</v>
      </c>
      <c r="H867" s="255">
        <v>250.97900000000001</v>
      </c>
      <c r="I867" s="256"/>
      <c r="J867" s="257">
        <f>ROUND(I867*H867,2)</f>
        <v>0</v>
      </c>
      <c r="K867" s="253" t="s">
        <v>327</v>
      </c>
      <c r="L867" s="258"/>
      <c r="M867" s="259" t="s">
        <v>1</v>
      </c>
      <c r="N867" s="260" t="s">
        <v>42</v>
      </c>
      <c r="O867" s="72"/>
      <c r="P867" s="203">
        <f>O867*H867</f>
        <v>0</v>
      </c>
      <c r="Q867" s="203">
        <v>2.8999999999999998E-3</v>
      </c>
      <c r="R867" s="203">
        <f>Q867*H867</f>
        <v>0.72783909999999996</v>
      </c>
      <c r="S867" s="203">
        <v>0</v>
      </c>
      <c r="T867" s="204">
        <f>S867*H867</f>
        <v>0</v>
      </c>
      <c r="U867" s="35"/>
      <c r="V867" s="35"/>
      <c r="W867" s="35"/>
      <c r="X867" s="35"/>
      <c r="Y867" s="35"/>
      <c r="Z867" s="35"/>
      <c r="AA867" s="35"/>
      <c r="AB867" s="35"/>
      <c r="AC867" s="35"/>
      <c r="AD867" s="35"/>
      <c r="AE867" s="35"/>
      <c r="AR867" s="205" t="s">
        <v>595</v>
      </c>
      <c r="AT867" s="205" t="s">
        <v>583</v>
      </c>
      <c r="AU867" s="205" t="s">
        <v>86</v>
      </c>
      <c r="AY867" s="18" t="s">
        <v>321</v>
      </c>
      <c r="BE867" s="206">
        <f>IF(N867="základní",J867,0)</f>
        <v>0</v>
      </c>
      <c r="BF867" s="206">
        <f>IF(N867="snížená",J867,0)</f>
        <v>0</v>
      </c>
      <c r="BG867" s="206">
        <f>IF(N867="zákl. přenesená",J867,0)</f>
        <v>0</v>
      </c>
      <c r="BH867" s="206">
        <f>IF(N867="sníž. přenesená",J867,0)</f>
        <v>0</v>
      </c>
      <c r="BI867" s="206">
        <f>IF(N867="nulová",J867,0)</f>
        <v>0</v>
      </c>
      <c r="BJ867" s="18" t="s">
        <v>84</v>
      </c>
      <c r="BK867" s="206">
        <f>ROUND(I867*H867,2)</f>
        <v>0</v>
      </c>
      <c r="BL867" s="18" t="s">
        <v>453</v>
      </c>
      <c r="BM867" s="205" t="s">
        <v>1380</v>
      </c>
    </row>
    <row r="868" spans="1:65" s="13" customFormat="1" ht="11.25">
      <c r="B868" s="207"/>
      <c r="C868" s="208"/>
      <c r="D868" s="209" t="s">
        <v>339</v>
      </c>
      <c r="E868" s="208"/>
      <c r="F868" s="211" t="s">
        <v>1381</v>
      </c>
      <c r="G868" s="208"/>
      <c r="H868" s="212">
        <v>250.97900000000001</v>
      </c>
      <c r="I868" s="213"/>
      <c r="J868" s="208"/>
      <c r="K868" s="208"/>
      <c r="L868" s="214"/>
      <c r="M868" s="215"/>
      <c r="N868" s="216"/>
      <c r="O868" s="216"/>
      <c r="P868" s="216"/>
      <c r="Q868" s="216"/>
      <c r="R868" s="216"/>
      <c r="S868" s="216"/>
      <c r="T868" s="217"/>
      <c r="AT868" s="218" t="s">
        <v>339</v>
      </c>
      <c r="AU868" s="218" t="s">
        <v>86</v>
      </c>
      <c r="AV868" s="13" t="s">
        <v>86</v>
      </c>
      <c r="AW868" s="13" t="s">
        <v>4</v>
      </c>
      <c r="AX868" s="13" t="s">
        <v>84</v>
      </c>
      <c r="AY868" s="218" t="s">
        <v>321</v>
      </c>
    </row>
    <row r="869" spans="1:65" s="2" customFormat="1" ht="24.2" customHeight="1">
      <c r="A869" s="35"/>
      <c r="B869" s="36"/>
      <c r="C869" s="194" t="s">
        <v>1382</v>
      </c>
      <c r="D869" s="194" t="s">
        <v>323</v>
      </c>
      <c r="E869" s="195" t="s">
        <v>1383</v>
      </c>
      <c r="F869" s="196" t="s">
        <v>1384</v>
      </c>
      <c r="G869" s="197" t="s">
        <v>542</v>
      </c>
      <c r="H869" s="198">
        <v>0.72799999999999998</v>
      </c>
      <c r="I869" s="199"/>
      <c r="J869" s="200">
        <f>ROUND(I869*H869,2)</f>
        <v>0</v>
      </c>
      <c r="K869" s="196" t="s">
        <v>350</v>
      </c>
      <c r="L869" s="40"/>
      <c r="M869" s="201" t="s">
        <v>1</v>
      </c>
      <c r="N869" s="202" t="s">
        <v>42</v>
      </c>
      <c r="O869" s="72"/>
      <c r="P869" s="203">
        <f>O869*H869</f>
        <v>0</v>
      </c>
      <c r="Q869" s="203">
        <v>0</v>
      </c>
      <c r="R869" s="203">
        <f>Q869*H869</f>
        <v>0</v>
      </c>
      <c r="S869" s="203">
        <v>0</v>
      </c>
      <c r="T869" s="204">
        <f>S869*H869</f>
        <v>0</v>
      </c>
      <c r="U869" s="35"/>
      <c r="V869" s="35"/>
      <c r="W869" s="35"/>
      <c r="X869" s="35"/>
      <c r="Y869" s="35"/>
      <c r="Z869" s="35"/>
      <c r="AA869" s="35"/>
      <c r="AB869" s="35"/>
      <c r="AC869" s="35"/>
      <c r="AD869" s="35"/>
      <c r="AE869" s="35"/>
      <c r="AR869" s="205" t="s">
        <v>453</v>
      </c>
      <c r="AT869" s="205" t="s">
        <v>323</v>
      </c>
      <c r="AU869" s="205" t="s">
        <v>86</v>
      </c>
      <c r="AY869" s="18" t="s">
        <v>321</v>
      </c>
      <c r="BE869" s="206">
        <f>IF(N869="základní",J869,0)</f>
        <v>0</v>
      </c>
      <c r="BF869" s="206">
        <f>IF(N869="snížená",J869,0)</f>
        <v>0</v>
      </c>
      <c r="BG869" s="206">
        <f>IF(N869="zákl. přenesená",J869,0)</f>
        <v>0</v>
      </c>
      <c r="BH869" s="206">
        <f>IF(N869="sníž. přenesená",J869,0)</f>
        <v>0</v>
      </c>
      <c r="BI869" s="206">
        <f>IF(N869="nulová",J869,0)</f>
        <v>0</v>
      </c>
      <c r="BJ869" s="18" t="s">
        <v>84</v>
      </c>
      <c r="BK869" s="206">
        <f>ROUND(I869*H869,2)</f>
        <v>0</v>
      </c>
      <c r="BL869" s="18" t="s">
        <v>453</v>
      </c>
      <c r="BM869" s="205" t="s">
        <v>1385</v>
      </c>
    </row>
    <row r="870" spans="1:65" s="12" customFormat="1" ht="22.9" customHeight="1">
      <c r="B870" s="178"/>
      <c r="C870" s="179"/>
      <c r="D870" s="180" t="s">
        <v>76</v>
      </c>
      <c r="E870" s="192" t="s">
        <v>1386</v>
      </c>
      <c r="F870" s="192" t="s">
        <v>1387</v>
      </c>
      <c r="G870" s="179"/>
      <c r="H870" s="179"/>
      <c r="I870" s="182"/>
      <c r="J870" s="193">
        <f>BK870</f>
        <v>0</v>
      </c>
      <c r="K870" s="179"/>
      <c r="L870" s="184"/>
      <c r="M870" s="185"/>
      <c r="N870" s="186"/>
      <c r="O870" s="186"/>
      <c r="P870" s="187">
        <f>SUM(P871:P872)</f>
        <v>0</v>
      </c>
      <c r="Q870" s="186"/>
      <c r="R870" s="187">
        <f>SUM(R871:R872)</f>
        <v>6.8399999999999997E-3</v>
      </c>
      <c r="S870" s="186"/>
      <c r="T870" s="188">
        <f>SUM(T871:T872)</f>
        <v>0</v>
      </c>
      <c r="AR870" s="189" t="s">
        <v>86</v>
      </c>
      <c r="AT870" s="190" t="s">
        <v>76</v>
      </c>
      <c r="AU870" s="190" t="s">
        <v>84</v>
      </c>
      <c r="AY870" s="189" t="s">
        <v>321</v>
      </c>
      <c r="BK870" s="191">
        <f>SUM(BK871:BK872)</f>
        <v>0</v>
      </c>
    </row>
    <row r="871" spans="1:65" s="2" customFormat="1" ht="24.2" customHeight="1">
      <c r="A871" s="35"/>
      <c r="B871" s="36"/>
      <c r="C871" s="194" t="s">
        <v>1388</v>
      </c>
      <c r="D871" s="194" t="s">
        <v>323</v>
      </c>
      <c r="E871" s="195" t="s">
        <v>1389</v>
      </c>
      <c r="F871" s="196" t="s">
        <v>1390</v>
      </c>
      <c r="G871" s="197" t="s">
        <v>692</v>
      </c>
      <c r="H871" s="198">
        <v>2</v>
      </c>
      <c r="I871" s="199"/>
      <c r="J871" s="200">
        <f>ROUND(I871*H871,2)</f>
        <v>0</v>
      </c>
      <c r="K871" s="196" t="s">
        <v>327</v>
      </c>
      <c r="L871" s="40"/>
      <c r="M871" s="201" t="s">
        <v>1</v>
      </c>
      <c r="N871" s="202" t="s">
        <v>42</v>
      </c>
      <c r="O871" s="72"/>
      <c r="P871" s="203">
        <f>O871*H871</f>
        <v>0</v>
      </c>
      <c r="Q871" s="203">
        <v>3.4199999999999999E-3</v>
      </c>
      <c r="R871" s="203">
        <f>Q871*H871</f>
        <v>6.8399999999999997E-3</v>
      </c>
      <c r="S871" s="203">
        <v>0</v>
      </c>
      <c r="T871" s="204">
        <f>S871*H871</f>
        <v>0</v>
      </c>
      <c r="U871" s="35"/>
      <c r="V871" s="35"/>
      <c r="W871" s="35"/>
      <c r="X871" s="35"/>
      <c r="Y871" s="35"/>
      <c r="Z871" s="35"/>
      <c r="AA871" s="35"/>
      <c r="AB871" s="35"/>
      <c r="AC871" s="35"/>
      <c r="AD871" s="35"/>
      <c r="AE871" s="35"/>
      <c r="AR871" s="205" t="s">
        <v>453</v>
      </c>
      <c r="AT871" s="205" t="s">
        <v>323</v>
      </c>
      <c r="AU871" s="205" t="s">
        <v>86</v>
      </c>
      <c r="AY871" s="18" t="s">
        <v>321</v>
      </c>
      <c r="BE871" s="206">
        <f>IF(N871="základní",J871,0)</f>
        <v>0</v>
      </c>
      <c r="BF871" s="206">
        <f>IF(N871="snížená",J871,0)</f>
        <v>0</v>
      </c>
      <c r="BG871" s="206">
        <f>IF(N871="zákl. přenesená",J871,0)</f>
        <v>0</v>
      </c>
      <c r="BH871" s="206">
        <f>IF(N871="sníž. přenesená",J871,0)</f>
        <v>0</v>
      </c>
      <c r="BI871" s="206">
        <f>IF(N871="nulová",J871,0)</f>
        <v>0</v>
      </c>
      <c r="BJ871" s="18" t="s">
        <v>84</v>
      </c>
      <c r="BK871" s="206">
        <f>ROUND(I871*H871,2)</f>
        <v>0</v>
      </c>
      <c r="BL871" s="18" t="s">
        <v>453</v>
      </c>
      <c r="BM871" s="205" t="s">
        <v>1391</v>
      </c>
    </row>
    <row r="872" spans="1:65" s="2" customFormat="1" ht="24.2" customHeight="1">
      <c r="A872" s="35"/>
      <c r="B872" s="36"/>
      <c r="C872" s="194" t="s">
        <v>1392</v>
      </c>
      <c r="D872" s="194" t="s">
        <v>323</v>
      </c>
      <c r="E872" s="195" t="s">
        <v>1393</v>
      </c>
      <c r="F872" s="196" t="s">
        <v>1394</v>
      </c>
      <c r="G872" s="197" t="s">
        <v>542</v>
      </c>
      <c r="H872" s="198">
        <v>7.0000000000000001E-3</v>
      </c>
      <c r="I872" s="199"/>
      <c r="J872" s="200">
        <f>ROUND(I872*H872,2)</f>
        <v>0</v>
      </c>
      <c r="K872" s="196" t="s">
        <v>350</v>
      </c>
      <c r="L872" s="40"/>
      <c r="M872" s="201" t="s">
        <v>1</v>
      </c>
      <c r="N872" s="202" t="s">
        <v>42</v>
      </c>
      <c r="O872" s="72"/>
      <c r="P872" s="203">
        <f>O872*H872</f>
        <v>0</v>
      </c>
      <c r="Q872" s="203">
        <v>0</v>
      </c>
      <c r="R872" s="203">
        <f>Q872*H872</f>
        <v>0</v>
      </c>
      <c r="S872" s="203">
        <v>0</v>
      </c>
      <c r="T872" s="204">
        <f>S872*H872</f>
        <v>0</v>
      </c>
      <c r="U872" s="35"/>
      <c r="V872" s="35"/>
      <c r="W872" s="35"/>
      <c r="X872" s="35"/>
      <c r="Y872" s="35"/>
      <c r="Z872" s="35"/>
      <c r="AA872" s="35"/>
      <c r="AB872" s="35"/>
      <c r="AC872" s="35"/>
      <c r="AD872" s="35"/>
      <c r="AE872" s="35"/>
      <c r="AR872" s="205" t="s">
        <v>453</v>
      </c>
      <c r="AT872" s="205" t="s">
        <v>323</v>
      </c>
      <c r="AU872" s="205" t="s">
        <v>86</v>
      </c>
      <c r="AY872" s="18" t="s">
        <v>321</v>
      </c>
      <c r="BE872" s="206">
        <f>IF(N872="základní",J872,0)</f>
        <v>0</v>
      </c>
      <c r="BF872" s="206">
        <f>IF(N872="snížená",J872,0)</f>
        <v>0</v>
      </c>
      <c r="BG872" s="206">
        <f>IF(N872="zákl. přenesená",J872,0)</f>
        <v>0</v>
      </c>
      <c r="BH872" s="206">
        <f>IF(N872="sníž. přenesená",J872,0)</f>
        <v>0</v>
      </c>
      <c r="BI872" s="206">
        <f>IF(N872="nulová",J872,0)</f>
        <v>0</v>
      </c>
      <c r="BJ872" s="18" t="s">
        <v>84</v>
      </c>
      <c r="BK872" s="206">
        <f>ROUND(I872*H872,2)</f>
        <v>0</v>
      </c>
      <c r="BL872" s="18" t="s">
        <v>453</v>
      </c>
      <c r="BM872" s="205" t="s">
        <v>1395</v>
      </c>
    </row>
    <row r="873" spans="1:65" s="12" customFormat="1" ht="22.9" customHeight="1">
      <c r="B873" s="178"/>
      <c r="C873" s="179"/>
      <c r="D873" s="180" t="s">
        <v>76</v>
      </c>
      <c r="E873" s="192" t="s">
        <v>1396</v>
      </c>
      <c r="F873" s="192" t="s">
        <v>1397</v>
      </c>
      <c r="G873" s="179"/>
      <c r="H873" s="179"/>
      <c r="I873" s="182"/>
      <c r="J873" s="193">
        <f>BK873</f>
        <v>0</v>
      </c>
      <c r="K873" s="179"/>
      <c r="L873" s="184"/>
      <c r="M873" s="185"/>
      <c r="N873" s="186"/>
      <c r="O873" s="186"/>
      <c r="P873" s="187">
        <f>SUM(P874:P876)</f>
        <v>0</v>
      </c>
      <c r="Q873" s="186"/>
      <c r="R873" s="187">
        <f>SUM(R874:R876)</f>
        <v>0.23966600000000002</v>
      </c>
      <c r="S873" s="186"/>
      <c r="T873" s="188">
        <f>SUM(T874:T876)</f>
        <v>0</v>
      </c>
      <c r="AR873" s="189" t="s">
        <v>86</v>
      </c>
      <c r="AT873" s="190" t="s">
        <v>76</v>
      </c>
      <c r="AU873" s="190" t="s">
        <v>84</v>
      </c>
      <c r="AY873" s="189" t="s">
        <v>321</v>
      </c>
      <c r="BK873" s="191">
        <f>SUM(BK874:BK876)</f>
        <v>0</v>
      </c>
    </row>
    <row r="874" spans="1:65" s="2" customFormat="1" ht="37.9" customHeight="1">
      <c r="A874" s="35"/>
      <c r="B874" s="36"/>
      <c r="C874" s="194" t="s">
        <v>1398</v>
      </c>
      <c r="D874" s="194" t="s">
        <v>323</v>
      </c>
      <c r="E874" s="195" t="s">
        <v>1399</v>
      </c>
      <c r="F874" s="196" t="s">
        <v>1400</v>
      </c>
      <c r="G874" s="197" t="s">
        <v>628</v>
      </c>
      <c r="H874" s="198">
        <v>56.392000000000003</v>
      </c>
      <c r="I874" s="199"/>
      <c r="J874" s="200">
        <f>ROUND(I874*H874,2)</f>
        <v>0</v>
      </c>
      <c r="K874" s="196" t="s">
        <v>327</v>
      </c>
      <c r="L874" s="40"/>
      <c r="M874" s="201" t="s">
        <v>1</v>
      </c>
      <c r="N874" s="202" t="s">
        <v>42</v>
      </c>
      <c r="O874" s="72"/>
      <c r="P874" s="203">
        <f>O874*H874</f>
        <v>0</v>
      </c>
      <c r="Q874" s="203">
        <v>4.2500000000000003E-3</v>
      </c>
      <c r="R874" s="203">
        <f>Q874*H874</f>
        <v>0.23966600000000002</v>
      </c>
      <c r="S874" s="203">
        <v>0</v>
      </c>
      <c r="T874" s="204">
        <f>S874*H874</f>
        <v>0</v>
      </c>
      <c r="U874" s="35"/>
      <c r="V874" s="35"/>
      <c r="W874" s="35"/>
      <c r="X874" s="35"/>
      <c r="Y874" s="35"/>
      <c r="Z874" s="35"/>
      <c r="AA874" s="35"/>
      <c r="AB874" s="35"/>
      <c r="AC874" s="35"/>
      <c r="AD874" s="35"/>
      <c r="AE874" s="35"/>
      <c r="AR874" s="205" t="s">
        <v>453</v>
      </c>
      <c r="AT874" s="205" t="s">
        <v>323</v>
      </c>
      <c r="AU874" s="205" t="s">
        <v>86</v>
      </c>
      <c r="AY874" s="18" t="s">
        <v>321</v>
      </c>
      <c r="BE874" s="206">
        <f>IF(N874="základní",J874,0)</f>
        <v>0</v>
      </c>
      <c r="BF874" s="206">
        <f>IF(N874="snížená",J874,0)</f>
        <v>0</v>
      </c>
      <c r="BG874" s="206">
        <f>IF(N874="zákl. přenesená",J874,0)</f>
        <v>0</v>
      </c>
      <c r="BH874" s="206">
        <f>IF(N874="sníž. přenesená",J874,0)</f>
        <v>0</v>
      </c>
      <c r="BI874" s="206">
        <f>IF(N874="nulová",J874,0)</f>
        <v>0</v>
      </c>
      <c r="BJ874" s="18" t="s">
        <v>84</v>
      </c>
      <c r="BK874" s="206">
        <f>ROUND(I874*H874,2)</f>
        <v>0</v>
      </c>
      <c r="BL874" s="18" t="s">
        <v>453</v>
      </c>
      <c r="BM874" s="205" t="s">
        <v>1401</v>
      </c>
    </row>
    <row r="875" spans="1:65" s="13" customFormat="1" ht="11.25">
      <c r="B875" s="207"/>
      <c r="C875" s="208"/>
      <c r="D875" s="209" t="s">
        <v>339</v>
      </c>
      <c r="E875" s="210" t="s">
        <v>1</v>
      </c>
      <c r="F875" s="211" t="s">
        <v>1402</v>
      </c>
      <c r="G875" s="208"/>
      <c r="H875" s="212">
        <v>56.391588131940502</v>
      </c>
      <c r="I875" s="213"/>
      <c r="J875" s="208"/>
      <c r="K875" s="208"/>
      <c r="L875" s="214"/>
      <c r="M875" s="215"/>
      <c r="N875" s="216"/>
      <c r="O875" s="216"/>
      <c r="P875" s="216"/>
      <c r="Q875" s="216"/>
      <c r="R875" s="216"/>
      <c r="S875" s="216"/>
      <c r="T875" s="217"/>
      <c r="AT875" s="218" t="s">
        <v>339</v>
      </c>
      <c r="AU875" s="218" t="s">
        <v>86</v>
      </c>
      <c r="AV875" s="13" t="s">
        <v>86</v>
      </c>
      <c r="AW875" s="13" t="s">
        <v>31</v>
      </c>
      <c r="AX875" s="13" t="s">
        <v>84</v>
      </c>
      <c r="AY875" s="218" t="s">
        <v>321</v>
      </c>
    </row>
    <row r="876" spans="1:65" s="2" customFormat="1" ht="24.2" customHeight="1">
      <c r="A876" s="35"/>
      <c r="B876" s="36"/>
      <c r="C876" s="194" t="s">
        <v>1403</v>
      </c>
      <c r="D876" s="194" t="s">
        <v>323</v>
      </c>
      <c r="E876" s="195" t="s">
        <v>1404</v>
      </c>
      <c r="F876" s="196" t="s">
        <v>1405</v>
      </c>
      <c r="G876" s="197" t="s">
        <v>542</v>
      </c>
      <c r="H876" s="198">
        <v>0.24</v>
      </c>
      <c r="I876" s="199"/>
      <c r="J876" s="200">
        <f>ROUND(I876*H876,2)</f>
        <v>0</v>
      </c>
      <c r="K876" s="196" t="s">
        <v>350</v>
      </c>
      <c r="L876" s="40"/>
      <c r="M876" s="201" t="s">
        <v>1</v>
      </c>
      <c r="N876" s="202" t="s">
        <v>42</v>
      </c>
      <c r="O876" s="72"/>
      <c r="P876" s="203">
        <f>O876*H876</f>
        <v>0</v>
      </c>
      <c r="Q876" s="203">
        <v>0</v>
      </c>
      <c r="R876" s="203">
        <f>Q876*H876</f>
        <v>0</v>
      </c>
      <c r="S876" s="203">
        <v>0</v>
      </c>
      <c r="T876" s="204">
        <f>S876*H876</f>
        <v>0</v>
      </c>
      <c r="U876" s="35"/>
      <c r="V876" s="35"/>
      <c r="W876" s="35"/>
      <c r="X876" s="35"/>
      <c r="Y876" s="35"/>
      <c r="Z876" s="35"/>
      <c r="AA876" s="35"/>
      <c r="AB876" s="35"/>
      <c r="AC876" s="35"/>
      <c r="AD876" s="35"/>
      <c r="AE876" s="35"/>
      <c r="AR876" s="205" t="s">
        <v>453</v>
      </c>
      <c r="AT876" s="205" t="s">
        <v>323</v>
      </c>
      <c r="AU876" s="205" t="s">
        <v>86</v>
      </c>
      <c r="AY876" s="18" t="s">
        <v>321</v>
      </c>
      <c r="BE876" s="206">
        <f>IF(N876="základní",J876,0)</f>
        <v>0</v>
      </c>
      <c r="BF876" s="206">
        <f>IF(N876="snížená",J876,0)</f>
        <v>0</v>
      </c>
      <c r="BG876" s="206">
        <f>IF(N876="zákl. přenesená",J876,0)</f>
        <v>0</v>
      </c>
      <c r="BH876" s="206">
        <f>IF(N876="sníž. přenesená",J876,0)</f>
        <v>0</v>
      </c>
      <c r="BI876" s="206">
        <f>IF(N876="nulová",J876,0)</f>
        <v>0</v>
      </c>
      <c r="BJ876" s="18" t="s">
        <v>84</v>
      </c>
      <c r="BK876" s="206">
        <f>ROUND(I876*H876,2)</f>
        <v>0</v>
      </c>
      <c r="BL876" s="18" t="s">
        <v>453</v>
      </c>
      <c r="BM876" s="205" t="s">
        <v>1406</v>
      </c>
    </row>
    <row r="877" spans="1:65" s="12" customFormat="1" ht="22.9" customHeight="1">
      <c r="B877" s="178"/>
      <c r="C877" s="179"/>
      <c r="D877" s="180" t="s">
        <v>76</v>
      </c>
      <c r="E877" s="192" t="s">
        <v>1407</v>
      </c>
      <c r="F877" s="192" t="s">
        <v>1408</v>
      </c>
      <c r="G877" s="179"/>
      <c r="H877" s="179"/>
      <c r="I877" s="182"/>
      <c r="J877" s="193">
        <f>BK877</f>
        <v>0</v>
      </c>
      <c r="K877" s="179"/>
      <c r="L877" s="184"/>
      <c r="M877" s="185"/>
      <c r="N877" s="186"/>
      <c r="O877" s="186"/>
      <c r="P877" s="187">
        <f>SUM(P878:P902)</f>
        <v>0</v>
      </c>
      <c r="Q877" s="186"/>
      <c r="R877" s="187">
        <f>SUM(R878:R902)</f>
        <v>0</v>
      </c>
      <c r="S877" s="186"/>
      <c r="T877" s="188">
        <f>SUM(T878:T902)</f>
        <v>0</v>
      </c>
      <c r="AR877" s="189" t="s">
        <v>86</v>
      </c>
      <c r="AT877" s="190" t="s">
        <v>76</v>
      </c>
      <c r="AU877" s="190" t="s">
        <v>84</v>
      </c>
      <c r="AY877" s="189" t="s">
        <v>321</v>
      </c>
      <c r="BK877" s="191">
        <f>SUM(BK878:BK902)</f>
        <v>0</v>
      </c>
    </row>
    <row r="878" spans="1:65" s="2" customFormat="1" ht="24.2" customHeight="1">
      <c r="A878" s="35"/>
      <c r="B878" s="36"/>
      <c r="C878" s="194" t="s">
        <v>1409</v>
      </c>
      <c r="D878" s="194" t="s">
        <v>323</v>
      </c>
      <c r="E878" s="195" t="s">
        <v>1410</v>
      </c>
      <c r="F878" s="196" t="s">
        <v>1411</v>
      </c>
      <c r="G878" s="197" t="s">
        <v>1412</v>
      </c>
      <c r="H878" s="198">
        <v>1</v>
      </c>
      <c r="I878" s="199"/>
      <c r="J878" s="200">
        <f t="shared" ref="J878:J902" si="0">ROUND(I878*H878,2)</f>
        <v>0</v>
      </c>
      <c r="K878" s="196" t="s">
        <v>327</v>
      </c>
      <c r="L878" s="40"/>
      <c r="M878" s="201" t="s">
        <v>1</v>
      </c>
      <c r="N878" s="202" t="s">
        <v>42</v>
      </c>
      <c r="O878" s="72"/>
      <c r="P878" s="203">
        <f t="shared" ref="P878:P902" si="1">O878*H878</f>
        <v>0</v>
      </c>
      <c r="Q878" s="203">
        <v>0</v>
      </c>
      <c r="R878" s="203">
        <f t="shared" ref="R878:R902" si="2">Q878*H878</f>
        <v>0</v>
      </c>
      <c r="S878" s="203">
        <v>0</v>
      </c>
      <c r="T878" s="204">
        <f t="shared" ref="T878:T902" si="3">S878*H878</f>
        <v>0</v>
      </c>
      <c r="U878" s="35"/>
      <c r="V878" s="35"/>
      <c r="W878" s="35"/>
      <c r="X878" s="35"/>
      <c r="Y878" s="35"/>
      <c r="Z878" s="35"/>
      <c r="AA878" s="35"/>
      <c r="AB878" s="35"/>
      <c r="AC878" s="35"/>
      <c r="AD878" s="35"/>
      <c r="AE878" s="35"/>
      <c r="AR878" s="205" t="s">
        <v>453</v>
      </c>
      <c r="AT878" s="205" t="s">
        <v>323</v>
      </c>
      <c r="AU878" s="205" t="s">
        <v>86</v>
      </c>
      <c r="AY878" s="18" t="s">
        <v>321</v>
      </c>
      <c r="BE878" s="206">
        <f t="shared" ref="BE878:BE902" si="4">IF(N878="základní",J878,0)</f>
        <v>0</v>
      </c>
      <c r="BF878" s="206">
        <f t="shared" ref="BF878:BF902" si="5">IF(N878="snížená",J878,0)</f>
        <v>0</v>
      </c>
      <c r="BG878" s="206">
        <f t="shared" ref="BG878:BG902" si="6">IF(N878="zákl. přenesená",J878,0)</f>
        <v>0</v>
      </c>
      <c r="BH878" s="206">
        <f t="shared" ref="BH878:BH902" si="7">IF(N878="sníž. přenesená",J878,0)</f>
        <v>0</v>
      </c>
      <c r="BI878" s="206">
        <f t="shared" ref="BI878:BI902" si="8">IF(N878="nulová",J878,0)</f>
        <v>0</v>
      </c>
      <c r="BJ878" s="18" t="s">
        <v>84</v>
      </c>
      <c r="BK878" s="206">
        <f t="shared" ref="BK878:BK902" si="9">ROUND(I878*H878,2)</f>
        <v>0</v>
      </c>
      <c r="BL878" s="18" t="s">
        <v>453</v>
      </c>
      <c r="BM878" s="205" t="s">
        <v>1413</v>
      </c>
    </row>
    <row r="879" spans="1:65" s="2" customFormat="1" ht="37.9" customHeight="1">
      <c r="A879" s="35"/>
      <c r="B879" s="36"/>
      <c r="C879" s="194" t="s">
        <v>1414</v>
      </c>
      <c r="D879" s="194" t="s">
        <v>323</v>
      </c>
      <c r="E879" s="195" t="s">
        <v>1415</v>
      </c>
      <c r="F879" s="196" t="s">
        <v>1416</v>
      </c>
      <c r="G879" s="197" t="s">
        <v>692</v>
      </c>
      <c r="H879" s="198">
        <v>1</v>
      </c>
      <c r="I879" s="199"/>
      <c r="J879" s="200">
        <f t="shared" si="0"/>
        <v>0</v>
      </c>
      <c r="K879" s="196" t="s">
        <v>327</v>
      </c>
      <c r="L879" s="40"/>
      <c r="M879" s="201" t="s">
        <v>1</v>
      </c>
      <c r="N879" s="202" t="s">
        <v>42</v>
      </c>
      <c r="O879" s="72"/>
      <c r="P879" s="203">
        <f t="shared" si="1"/>
        <v>0</v>
      </c>
      <c r="Q879" s="203">
        <v>0</v>
      </c>
      <c r="R879" s="203">
        <f t="shared" si="2"/>
        <v>0</v>
      </c>
      <c r="S879" s="203">
        <v>0</v>
      </c>
      <c r="T879" s="204">
        <f t="shared" si="3"/>
        <v>0</v>
      </c>
      <c r="U879" s="35"/>
      <c r="V879" s="35"/>
      <c r="W879" s="35"/>
      <c r="X879" s="35"/>
      <c r="Y879" s="35"/>
      <c r="Z879" s="35"/>
      <c r="AA879" s="35"/>
      <c r="AB879" s="35"/>
      <c r="AC879" s="35"/>
      <c r="AD879" s="35"/>
      <c r="AE879" s="35"/>
      <c r="AR879" s="205" t="s">
        <v>453</v>
      </c>
      <c r="AT879" s="205" t="s">
        <v>323</v>
      </c>
      <c r="AU879" s="205" t="s">
        <v>86</v>
      </c>
      <c r="AY879" s="18" t="s">
        <v>321</v>
      </c>
      <c r="BE879" s="206">
        <f t="shared" si="4"/>
        <v>0</v>
      </c>
      <c r="BF879" s="206">
        <f t="shared" si="5"/>
        <v>0</v>
      </c>
      <c r="BG879" s="206">
        <f t="shared" si="6"/>
        <v>0</v>
      </c>
      <c r="BH879" s="206">
        <f t="shared" si="7"/>
        <v>0</v>
      </c>
      <c r="BI879" s="206">
        <f t="shared" si="8"/>
        <v>0</v>
      </c>
      <c r="BJ879" s="18" t="s">
        <v>84</v>
      </c>
      <c r="BK879" s="206">
        <f t="shared" si="9"/>
        <v>0</v>
      </c>
      <c r="BL879" s="18" t="s">
        <v>453</v>
      </c>
      <c r="BM879" s="205" t="s">
        <v>1417</v>
      </c>
    </row>
    <row r="880" spans="1:65" s="2" customFormat="1" ht="49.15" customHeight="1">
      <c r="A880" s="35"/>
      <c r="B880" s="36"/>
      <c r="C880" s="194" t="s">
        <v>1418</v>
      </c>
      <c r="D880" s="194" t="s">
        <v>323</v>
      </c>
      <c r="E880" s="195" t="s">
        <v>1419</v>
      </c>
      <c r="F880" s="196" t="s">
        <v>1420</v>
      </c>
      <c r="G880" s="197" t="s">
        <v>692</v>
      </c>
      <c r="H880" s="198">
        <v>1</v>
      </c>
      <c r="I880" s="199"/>
      <c r="J880" s="200">
        <f t="shared" si="0"/>
        <v>0</v>
      </c>
      <c r="K880" s="196" t="s">
        <v>327</v>
      </c>
      <c r="L880" s="40"/>
      <c r="M880" s="201" t="s">
        <v>1</v>
      </c>
      <c r="N880" s="202" t="s">
        <v>42</v>
      </c>
      <c r="O880" s="72"/>
      <c r="P880" s="203">
        <f t="shared" si="1"/>
        <v>0</v>
      </c>
      <c r="Q880" s="203">
        <v>0</v>
      </c>
      <c r="R880" s="203">
        <f t="shared" si="2"/>
        <v>0</v>
      </c>
      <c r="S880" s="203">
        <v>0</v>
      </c>
      <c r="T880" s="204">
        <f t="shared" si="3"/>
        <v>0</v>
      </c>
      <c r="U880" s="35"/>
      <c r="V880" s="35"/>
      <c r="W880" s="35"/>
      <c r="X880" s="35"/>
      <c r="Y880" s="35"/>
      <c r="Z880" s="35"/>
      <c r="AA880" s="35"/>
      <c r="AB880" s="35"/>
      <c r="AC880" s="35"/>
      <c r="AD880" s="35"/>
      <c r="AE880" s="35"/>
      <c r="AR880" s="205" t="s">
        <v>453</v>
      </c>
      <c r="AT880" s="205" t="s">
        <v>323</v>
      </c>
      <c r="AU880" s="205" t="s">
        <v>86</v>
      </c>
      <c r="AY880" s="18" t="s">
        <v>321</v>
      </c>
      <c r="BE880" s="206">
        <f t="shared" si="4"/>
        <v>0</v>
      </c>
      <c r="BF880" s="206">
        <f t="shared" si="5"/>
        <v>0</v>
      </c>
      <c r="BG880" s="206">
        <f t="shared" si="6"/>
        <v>0</v>
      </c>
      <c r="BH880" s="206">
        <f t="shared" si="7"/>
        <v>0</v>
      </c>
      <c r="BI880" s="206">
        <f t="shared" si="8"/>
        <v>0</v>
      </c>
      <c r="BJ880" s="18" t="s">
        <v>84</v>
      </c>
      <c r="BK880" s="206">
        <f t="shared" si="9"/>
        <v>0</v>
      </c>
      <c r="BL880" s="18" t="s">
        <v>453</v>
      </c>
      <c r="BM880" s="205" t="s">
        <v>1421</v>
      </c>
    </row>
    <row r="881" spans="1:65" s="2" customFormat="1" ht="49.15" customHeight="1">
      <c r="A881" s="35"/>
      <c r="B881" s="36"/>
      <c r="C881" s="194" t="s">
        <v>1422</v>
      </c>
      <c r="D881" s="194" t="s">
        <v>323</v>
      </c>
      <c r="E881" s="195" t="s">
        <v>1423</v>
      </c>
      <c r="F881" s="196" t="s">
        <v>1424</v>
      </c>
      <c r="G881" s="197" t="s">
        <v>692</v>
      </c>
      <c r="H881" s="198">
        <v>1</v>
      </c>
      <c r="I881" s="199"/>
      <c r="J881" s="200">
        <f t="shared" si="0"/>
        <v>0</v>
      </c>
      <c r="K881" s="196" t="s">
        <v>327</v>
      </c>
      <c r="L881" s="40"/>
      <c r="M881" s="201" t="s">
        <v>1</v>
      </c>
      <c r="N881" s="202" t="s">
        <v>42</v>
      </c>
      <c r="O881" s="72"/>
      <c r="P881" s="203">
        <f t="shared" si="1"/>
        <v>0</v>
      </c>
      <c r="Q881" s="203">
        <v>0</v>
      </c>
      <c r="R881" s="203">
        <f t="shared" si="2"/>
        <v>0</v>
      </c>
      <c r="S881" s="203">
        <v>0</v>
      </c>
      <c r="T881" s="204">
        <f t="shared" si="3"/>
        <v>0</v>
      </c>
      <c r="U881" s="35"/>
      <c r="V881" s="35"/>
      <c r="W881" s="35"/>
      <c r="X881" s="35"/>
      <c r="Y881" s="35"/>
      <c r="Z881" s="35"/>
      <c r="AA881" s="35"/>
      <c r="AB881" s="35"/>
      <c r="AC881" s="35"/>
      <c r="AD881" s="35"/>
      <c r="AE881" s="35"/>
      <c r="AR881" s="205" t="s">
        <v>453</v>
      </c>
      <c r="AT881" s="205" t="s">
        <v>323</v>
      </c>
      <c r="AU881" s="205" t="s">
        <v>86</v>
      </c>
      <c r="AY881" s="18" t="s">
        <v>321</v>
      </c>
      <c r="BE881" s="206">
        <f t="shared" si="4"/>
        <v>0</v>
      </c>
      <c r="BF881" s="206">
        <f t="shared" si="5"/>
        <v>0</v>
      </c>
      <c r="BG881" s="206">
        <f t="shared" si="6"/>
        <v>0</v>
      </c>
      <c r="BH881" s="206">
        <f t="shared" si="7"/>
        <v>0</v>
      </c>
      <c r="BI881" s="206">
        <f t="shared" si="8"/>
        <v>0</v>
      </c>
      <c r="BJ881" s="18" t="s">
        <v>84</v>
      </c>
      <c r="BK881" s="206">
        <f t="shared" si="9"/>
        <v>0</v>
      </c>
      <c r="BL881" s="18" t="s">
        <v>453</v>
      </c>
      <c r="BM881" s="205" t="s">
        <v>1425</v>
      </c>
    </row>
    <row r="882" spans="1:65" s="2" customFormat="1" ht="37.9" customHeight="1">
      <c r="A882" s="35"/>
      <c r="B882" s="36"/>
      <c r="C882" s="194" t="s">
        <v>1426</v>
      </c>
      <c r="D882" s="194" t="s">
        <v>323</v>
      </c>
      <c r="E882" s="195" t="s">
        <v>1427</v>
      </c>
      <c r="F882" s="196" t="s">
        <v>1428</v>
      </c>
      <c r="G882" s="197" t="s">
        <v>692</v>
      </c>
      <c r="H882" s="198">
        <v>1</v>
      </c>
      <c r="I882" s="199"/>
      <c r="J882" s="200">
        <f t="shared" si="0"/>
        <v>0</v>
      </c>
      <c r="K882" s="196" t="s">
        <v>327</v>
      </c>
      <c r="L882" s="40"/>
      <c r="M882" s="201" t="s">
        <v>1</v>
      </c>
      <c r="N882" s="202" t="s">
        <v>42</v>
      </c>
      <c r="O882" s="72"/>
      <c r="P882" s="203">
        <f t="shared" si="1"/>
        <v>0</v>
      </c>
      <c r="Q882" s="203">
        <v>0</v>
      </c>
      <c r="R882" s="203">
        <f t="shared" si="2"/>
        <v>0</v>
      </c>
      <c r="S882" s="203">
        <v>0</v>
      </c>
      <c r="T882" s="204">
        <f t="shared" si="3"/>
        <v>0</v>
      </c>
      <c r="U882" s="35"/>
      <c r="V882" s="35"/>
      <c r="W882" s="35"/>
      <c r="X882" s="35"/>
      <c r="Y882" s="35"/>
      <c r="Z882" s="35"/>
      <c r="AA882" s="35"/>
      <c r="AB882" s="35"/>
      <c r="AC882" s="35"/>
      <c r="AD882" s="35"/>
      <c r="AE882" s="35"/>
      <c r="AR882" s="205" t="s">
        <v>453</v>
      </c>
      <c r="AT882" s="205" t="s">
        <v>323</v>
      </c>
      <c r="AU882" s="205" t="s">
        <v>86</v>
      </c>
      <c r="AY882" s="18" t="s">
        <v>321</v>
      </c>
      <c r="BE882" s="206">
        <f t="shared" si="4"/>
        <v>0</v>
      </c>
      <c r="BF882" s="206">
        <f t="shared" si="5"/>
        <v>0</v>
      </c>
      <c r="BG882" s="206">
        <f t="shared" si="6"/>
        <v>0</v>
      </c>
      <c r="BH882" s="206">
        <f t="shared" si="7"/>
        <v>0</v>
      </c>
      <c r="BI882" s="206">
        <f t="shared" si="8"/>
        <v>0</v>
      </c>
      <c r="BJ882" s="18" t="s">
        <v>84</v>
      </c>
      <c r="BK882" s="206">
        <f t="shared" si="9"/>
        <v>0</v>
      </c>
      <c r="BL882" s="18" t="s">
        <v>453</v>
      </c>
      <c r="BM882" s="205" t="s">
        <v>1429</v>
      </c>
    </row>
    <row r="883" spans="1:65" s="2" customFormat="1" ht="24.2" customHeight="1">
      <c r="A883" s="35"/>
      <c r="B883" s="36"/>
      <c r="C883" s="194" t="s">
        <v>1430</v>
      </c>
      <c r="D883" s="194" t="s">
        <v>323</v>
      </c>
      <c r="E883" s="195" t="s">
        <v>1431</v>
      </c>
      <c r="F883" s="196" t="s">
        <v>1432</v>
      </c>
      <c r="G883" s="197" t="s">
        <v>692</v>
      </c>
      <c r="H883" s="198">
        <v>1</v>
      </c>
      <c r="I883" s="199"/>
      <c r="J883" s="200">
        <f t="shared" si="0"/>
        <v>0</v>
      </c>
      <c r="K883" s="196" t="s">
        <v>327</v>
      </c>
      <c r="L883" s="40"/>
      <c r="M883" s="201" t="s">
        <v>1</v>
      </c>
      <c r="N883" s="202" t="s">
        <v>42</v>
      </c>
      <c r="O883" s="72"/>
      <c r="P883" s="203">
        <f t="shared" si="1"/>
        <v>0</v>
      </c>
      <c r="Q883" s="203">
        <v>0</v>
      </c>
      <c r="R883" s="203">
        <f t="shared" si="2"/>
        <v>0</v>
      </c>
      <c r="S883" s="203">
        <v>0</v>
      </c>
      <c r="T883" s="204">
        <f t="shared" si="3"/>
        <v>0</v>
      </c>
      <c r="U883" s="35"/>
      <c r="V883" s="35"/>
      <c r="W883" s="35"/>
      <c r="X883" s="35"/>
      <c r="Y883" s="35"/>
      <c r="Z883" s="35"/>
      <c r="AA883" s="35"/>
      <c r="AB883" s="35"/>
      <c r="AC883" s="35"/>
      <c r="AD883" s="35"/>
      <c r="AE883" s="35"/>
      <c r="AR883" s="205" t="s">
        <v>453</v>
      </c>
      <c r="AT883" s="205" t="s">
        <v>323</v>
      </c>
      <c r="AU883" s="205" t="s">
        <v>86</v>
      </c>
      <c r="AY883" s="18" t="s">
        <v>321</v>
      </c>
      <c r="BE883" s="206">
        <f t="shared" si="4"/>
        <v>0</v>
      </c>
      <c r="BF883" s="206">
        <f t="shared" si="5"/>
        <v>0</v>
      </c>
      <c r="BG883" s="206">
        <f t="shared" si="6"/>
        <v>0</v>
      </c>
      <c r="BH883" s="206">
        <f t="shared" si="7"/>
        <v>0</v>
      </c>
      <c r="BI883" s="206">
        <f t="shared" si="8"/>
        <v>0</v>
      </c>
      <c r="BJ883" s="18" t="s">
        <v>84</v>
      </c>
      <c r="BK883" s="206">
        <f t="shared" si="9"/>
        <v>0</v>
      </c>
      <c r="BL883" s="18" t="s">
        <v>453</v>
      </c>
      <c r="BM883" s="205" t="s">
        <v>1433</v>
      </c>
    </row>
    <row r="884" spans="1:65" s="2" customFormat="1" ht="33" customHeight="1">
      <c r="A884" s="35"/>
      <c r="B884" s="36"/>
      <c r="C884" s="194" t="s">
        <v>1434</v>
      </c>
      <c r="D884" s="194" t="s">
        <v>323</v>
      </c>
      <c r="E884" s="195" t="s">
        <v>1435</v>
      </c>
      <c r="F884" s="196" t="s">
        <v>1436</v>
      </c>
      <c r="G884" s="197" t="s">
        <v>628</v>
      </c>
      <c r="H884" s="198">
        <v>1.1000000000000001</v>
      </c>
      <c r="I884" s="199"/>
      <c r="J884" s="200">
        <f t="shared" si="0"/>
        <v>0</v>
      </c>
      <c r="K884" s="196" t="s">
        <v>327</v>
      </c>
      <c r="L884" s="40"/>
      <c r="M884" s="201" t="s">
        <v>1</v>
      </c>
      <c r="N884" s="202" t="s">
        <v>42</v>
      </c>
      <c r="O884" s="72"/>
      <c r="P884" s="203">
        <f t="shared" si="1"/>
        <v>0</v>
      </c>
      <c r="Q884" s="203">
        <v>0</v>
      </c>
      <c r="R884" s="203">
        <f t="shared" si="2"/>
        <v>0</v>
      </c>
      <c r="S884" s="203">
        <v>0</v>
      </c>
      <c r="T884" s="204">
        <f t="shared" si="3"/>
        <v>0</v>
      </c>
      <c r="U884" s="35"/>
      <c r="V884" s="35"/>
      <c r="W884" s="35"/>
      <c r="X884" s="35"/>
      <c r="Y884" s="35"/>
      <c r="Z884" s="35"/>
      <c r="AA884" s="35"/>
      <c r="AB884" s="35"/>
      <c r="AC884" s="35"/>
      <c r="AD884" s="35"/>
      <c r="AE884" s="35"/>
      <c r="AR884" s="205" t="s">
        <v>453</v>
      </c>
      <c r="AT884" s="205" t="s">
        <v>323</v>
      </c>
      <c r="AU884" s="205" t="s">
        <v>86</v>
      </c>
      <c r="AY884" s="18" t="s">
        <v>321</v>
      </c>
      <c r="BE884" s="206">
        <f t="shared" si="4"/>
        <v>0</v>
      </c>
      <c r="BF884" s="206">
        <f t="shared" si="5"/>
        <v>0</v>
      </c>
      <c r="BG884" s="206">
        <f t="shared" si="6"/>
        <v>0</v>
      </c>
      <c r="BH884" s="206">
        <f t="shared" si="7"/>
        <v>0</v>
      </c>
      <c r="BI884" s="206">
        <f t="shared" si="8"/>
        <v>0</v>
      </c>
      <c r="BJ884" s="18" t="s">
        <v>84</v>
      </c>
      <c r="BK884" s="206">
        <f t="shared" si="9"/>
        <v>0</v>
      </c>
      <c r="BL884" s="18" t="s">
        <v>453</v>
      </c>
      <c r="BM884" s="205" t="s">
        <v>1437</v>
      </c>
    </row>
    <row r="885" spans="1:65" s="2" customFormat="1" ht="37.9" customHeight="1">
      <c r="A885" s="35"/>
      <c r="B885" s="36"/>
      <c r="C885" s="194" t="s">
        <v>1438</v>
      </c>
      <c r="D885" s="194" t="s">
        <v>323</v>
      </c>
      <c r="E885" s="195" t="s">
        <v>1439</v>
      </c>
      <c r="F885" s="196" t="s">
        <v>1440</v>
      </c>
      <c r="G885" s="197" t="s">
        <v>692</v>
      </c>
      <c r="H885" s="198">
        <v>1</v>
      </c>
      <c r="I885" s="199"/>
      <c r="J885" s="200">
        <f t="shared" si="0"/>
        <v>0</v>
      </c>
      <c r="K885" s="196" t="s">
        <v>327</v>
      </c>
      <c r="L885" s="40"/>
      <c r="M885" s="201" t="s">
        <v>1</v>
      </c>
      <c r="N885" s="202" t="s">
        <v>42</v>
      </c>
      <c r="O885" s="72"/>
      <c r="P885" s="203">
        <f t="shared" si="1"/>
        <v>0</v>
      </c>
      <c r="Q885" s="203">
        <v>0</v>
      </c>
      <c r="R885" s="203">
        <f t="shared" si="2"/>
        <v>0</v>
      </c>
      <c r="S885" s="203">
        <v>0</v>
      </c>
      <c r="T885" s="204">
        <f t="shared" si="3"/>
        <v>0</v>
      </c>
      <c r="U885" s="35"/>
      <c r="V885" s="35"/>
      <c r="W885" s="35"/>
      <c r="X885" s="35"/>
      <c r="Y885" s="35"/>
      <c r="Z885" s="35"/>
      <c r="AA885" s="35"/>
      <c r="AB885" s="35"/>
      <c r="AC885" s="35"/>
      <c r="AD885" s="35"/>
      <c r="AE885" s="35"/>
      <c r="AR885" s="205" t="s">
        <v>453</v>
      </c>
      <c r="AT885" s="205" t="s">
        <v>323</v>
      </c>
      <c r="AU885" s="205" t="s">
        <v>86</v>
      </c>
      <c r="AY885" s="18" t="s">
        <v>321</v>
      </c>
      <c r="BE885" s="206">
        <f t="shared" si="4"/>
        <v>0</v>
      </c>
      <c r="BF885" s="206">
        <f t="shared" si="5"/>
        <v>0</v>
      </c>
      <c r="BG885" s="206">
        <f t="shared" si="6"/>
        <v>0</v>
      </c>
      <c r="BH885" s="206">
        <f t="shared" si="7"/>
        <v>0</v>
      </c>
      <c r="BI885" s="206">
        <f t="shared" si="8"/>
        <v>0</v>
      </c>
      <c r="BJ885" s="18" t="s">
        <v>84</v>
      </c>
      <c r="BK885" s="206">
        <f t="shared" si="9"/>
        <v>0</v>
      </c>
      <c r="BL885" s="18" t="s">
        <v>453</v>
      </c>
      <c r="BM885" s="205" t="s">
        <v>1441</v>
      </c>
    </row>
    <row r="886" spans="1:65" s="2" customFormat="1" ht="37.9" customHeight="1">
      <c r="A886" s="35"/>
      <c r="B886" s="36"/>
      <c r="C886" s="194" t="s">
        <v>1442</v>
      </c>
      <c r="D886" s="194" t="s">
        <v>323</v>
      </c>
      <c r="E886" s="195" t="s">
        <v>1443</v>
      </c>
      <c r="F886" s="196" t="s">
        <v>1444</v>
      </c>
      <c r="G886" s="197" t="s">
        <v>692</v>
      </c>
      <c r="H886" s="198">
        <v>1</v>
      </c>
      <c r="I886" s="199"/>
      <c r="J886" s="200">
        <f t="shared" si="0"/>
        <v>0</v>
      </c>
      <c r="K886" s="196" t="s">
        <v>327</v>
      </c>
      <c r="L886" s="40"/>
      <c r="M886" s="201" t="s">
        <v>1</v>
      </c>
      <c r="N886" s="202" t="s">
        <v>42</v>
      </c>
      <c r="O886" s="72"/>
      <c r="P886" s="203">
        <f t="shared" si="1"/>
        <v>0</v>
      </c>
      <c r="Q886" s="203">
        <v>0</v>
      </c>
      <c r="R886" s="203">
        <f t="shared" si="2"/>
        <v>0</v>
      </c>
      <c r="S886" s="203">
        <v>0</v>
      </c>
      <c r="T886" s="204">
        <f t="shared" si="3"/>
        <v>0</v>
      </c>
      <c r="U886" s="35"/>
      <c r="V886" s="35"/>
      <c r="W886" s="35"/>
      <c r="X886" s="35"/>
      <c r="Y886" s="35"/>
      <c r="Z886" s="35"/>
      <c r="AA886" s="35"/>
      <c r="AB886" s="35"/>
      <c r="AC886" s="35"/>
      <c r="AD886" s="35"/>
      <c r="AE886" s="35"/>
      <c r="AR886" s="205" t="s">
        <v>453</v>
      </c>
      <c r="AT886" s="205" t="s">
        <v>323</v>
      </c>
      <c r="AU886" s="205" t="s">
        <v>86</v>
      </c>
      <c r="AY886" s="18" t="s">
        <v>321</v>
      </c>
      <c r="BE886" s="206">
        <f t="shared" si="4"/>
        <v>0</v>
      </c>
      <c r="BF886" s="206">
        <f t="shared" si="5"/>
        <v>0</v>
      </c>
      <c r="BG886" s="206">
        <f t="shared" si="6"/>
        <v>0</v>
      </c>
      <c r="BH886" s="206">
        <f t="shared" si="7"/>
        <v>0</v>
      </c>
      <c r="BI886" s="206">
        <f t="shared" si="8"/>
        <v>0</v>
      </c>
      <c r="BJ886" s="18" t="s">
        <v>84</v>
      </c>
      <c r="BK886" s="206">
        <f t="shared" si="9"/>
        <v>0</v>
      </c>
      <c r="BL886" s="18" t="s">
        <v>453</v>
      </c>
      <c r="BM886" s="205" t="s">
        <v>1445</v>
      </c>
    </row>
    <row r="887" spans="1:65" s="2" customFormat="1" ht="24.2" customHeight="1">
      <c r="A887" s="35"/>
      <c r="B887" s="36"/>
      <c r="C887" s="194" t="s">
        <v>1446</v>
      </c>
      <c r="D887" s="194" t="s">
        <v>323</v>
      </c>
      <c r="E887" s="195" t="s">
        <v>1447</v>
      </c>
      <c r="F887" s="196" t="s">
        <v>1448</v>
      </c>
      <c r="G887" s="197" t="s">
        <v>692</v>
      </c>
      <c r="H887" s="198">
        <v>1</v>
      </c>
      <c r="I887" s="199"/>
      <c r="J887" s="200">
        <f t="shared" si="0"/>
        <v>0</v>
      </c>
      <c r="K887" s="196" t="s">
        <v>327</v>
      </c>
      <c r="L887" s="40"/>
      <c r="M887" s="201" t="s">
        <v>1</v>
      </c>
      <c r="N887" s="202" t="s">
        <v>42</v>
      </c>
      <c r="O887" s="72"/>
      <c r="P887" s="203">
        <f t="shared" si="1"/>
        <v>0</v>
      </c>
      <c r="Q887" s="203">
        <v>0</v>
      </c>
      <c r="R887" s="203">
        <f t="shared" si="2"/>
        <v>0</v>
      </c>
      <c r="S887" s="203">
        <v>0</v>
      </c>
      <c r="T887" s="204">
        <f t="shared" si="3"/>
        <v>0</v>
      </c>
      <c r="U887" s="35"/>
      <c r="V887" s="35"/>
      <c r="W887" s="35"/>
      <c r="X887" s="35"/>
      <c r="Y887" s="35"/>
      <c r="Z887" s="35"/>
      <c r="AA887" s="35"/>
      <c r="AB887" s="35"/>
      <c r="AC887" s="35"/>
      <c r="AD887" s="35"/>
      <c r="AE887" s="35"/>
      <c r="AR887" s="205" t="s">
        <v>453</v>
      </c>
      <c r="AT887" s="205" t="s">
        <v>323</v>
      </c>
      <c r="AU887" s="205" t="s">
        <v>86</v>
      </c>
      <c r="AY887" s="18" t="s">
        <v>321</v>
      </c>
      <c r="BE887" s="206">
        <f t="shared" si="4"/>
        <v>0</v>
      </c>
      <c r="BF887" s="206">
        <f t="shared" si="5"/>
        <v>0</v>
      </c>
      <c r="BG887" s="206">
        <f t="shared" si="6"/>
        <v>0</v>
      </c>
      <c r="BH887" s="206">
        <f t="shared" si="7"/>
        <v>0</v>
      </c>
      <c r="BI887" s="206">
        <f t="shared" si="8"/>
        <v>0</v>
      </c>
      <c r="BJ887" s="18" t="s">
        <v>84</v>
      </c>
      <c r="BK887" s="206">
        <f t="shared" si="9"/>
        <v>0</v>
      </c>
      <c r="BL887" s="18" t="s">
        <v>453</v>
      </c>
      <c r="BM887" s="205" t="s">
        <v>1449</v>
      </c>
    </row>
    <row r="888" spans="1:65" s="2" customFormat="1" ht="24.2" customHeight="1">
      <c r="A888" s="35"/>
      <c r="B888" s="36"/>
      <c r="C888" s="194" t="s">
        <v>1450</v>
      </c>
      <c r="D888" s="194" t="s">
        <v>323</v>
      </c>
      <c r="E888" s="195" t="s">
        <v>1451</v>
      </c>
      <c r="F888" s="196" t="s">
        <v>1452</v>
      </c>
      <c r="G888" s="197" t="s">
        <v>692</v>
      </c>
      <c r="H888" s="198">
        <v>1</v>
      </c>
      <c r="I888" s="199"/>
      <c r="J888" s="200">
        <f t="shared" si="0"/>
        <v>0</v>
      </c>
      <c r="K888" s="196" t="s">
        <v>327</v>
      </c>
      <c r="L888" s="40"/>
      <c r="M888" s="201" t="s">
        <v>1</v>
      </c>
      <c r="N888" s="202" t="s">
        <v>42</v>
      </c>
      <c r="O888" s="72"/>
      <c r="P888" s="203">
        <f t="shared" si="1"/>
        <v>0</v>
      </c>
      <c r="Q888" s="203">
        <v>0</v>
      </c>
      <c r="R888" s="203">
        <f t="shared" si="2"/>
        <v>0</v>
      </c>
      <c r="S888" s="203">
        <v>0</v>
      </c>
      <c r="T888" s="204">
        <f t="shared" si="3"/>
        <v>0</v>
      </c>
      <c r="U888" s="35"/>
      <c r="V888" s="35"/>
      <c r="W888" s="35"/>
      <c r="X888" s="35"/>
      <c r="Y888" s="35"/>
      <c r="Z888" s="35"/>
      <c r="AA888" s="35"/>
      <c r="AB888" s="35"/>
      <c r="AC888" s="35"/>
      <c r="AD888" s="35"/>
      <c r="AE888" s="35"/>
      <c r="AR888" s="205" t="s">
        <v>453</v>
      </c>
      <c r="AT888" s="205" t="s">
        <v>323</v>
      </c>
      <c r="AU888" s="205" t="s">
        <v>86</v>
      </c>
      <c r="AY888" s="18" t="s">
        <v>321</v>
      </c>
      <c r="BE888" s="206">
        <f t="shared" si="4"/>
        <v>0</v>
      </c>
      <c r="BF888" s="206">
        <f t="shared" si="5"/>
        <v>0</v>
      </c>
      <c r="BG888" s="206">
        <f t="shared" si="6"/>
        <v>0</v>
      </c>
      <c r="BH888" s="206">
        <f t="shared" si="7"/>
        <v>0</v>
      </c>
      <c r="BI888" s="206">
        <f t="shared" si="8"/>
        <v>0</v>
      </c>
      <c r="BJ888" s="18" t="s">
        <v>84</v>
      </c>
      <c r="BK888" s="206">
        <f t="shared" si="9"/>
        <v>0</v>
      </c>
      <c r="BL888" s="18" t="s">
        <v>453</v>
      </c>
      <c r="BM888" s="205" t="s">
        <v>1453</v>
      </c>
    </row>
    <row r="889" spans="1:65" s="2" customFormat="1" ht="21.75" customHeight="1">
      <c r="A889" s="35"/>
      <c r="B889" s="36"/>
      <c r="C889" s="194" t="s">
        <v>1454</v>
      </c>
      <c r="D889" s="194" t="s">
        <v>323</v>
      </c>
      <c r="E889" s="195" t="s">
        <v>1455</v>
      </c>
      <c r="F889" s="196" t="s">
        <v>1456</v>
      </c>
      <c r="G889" s="197" t="s">
        <v>692</v>
      </c>
      <c r="H889" s="198">
        <v>1</v>
      </c>
      <c r="I889" s="199"/>
      <c r="J889" s="200">
        <f t="shared" si="0"/>
        <v>0</v>
      </c>
      <c r="K889" s="196" t="s">
        <v>327</v>
      </c>
      <c r="L889" s="40"/>
      <c r="M889" s="201" t="s">
        <v>1</v>
      </c>
      <c r="N889" s="202" t="s">
        <v>42</v>
      </c>
      <c r="O889" s="72"/>
      <c r="P889" s="203">
        <f t="shared" si="1"/>
        <v>0</v>
      </c>
      <c r="Q889" s="203">
        <v>0</v>
      </c>
      <c r="R889" s="203">
        <f t="shared" si="2"/>
        <v>0</v>
      </c>
      <c r="S889" s="203">
        <v>0</v>
      </c>
      <c r="T889" s="204">
        <f t="shared" si="3"/>
        <v>0</v>
      </c>
      <c r="U889" s="35"/>
      <c r="V889" s="35"/>
      <c r="W889" s="35"/>
      <c r="X889" s="35"/>
      <c r="Y889" s="35"/>
      <c r="Z889" s="35"/>
      <c r="AA889" s="35"/>
      <c r="AB889" s="35"/>
      <c r="AC889" s="35"/>
      <c r="AD889" s="35"/>
      <c r="AE889" s="35"/>
      <c r="AR889" s="205" t="s">
        <v>453</v>
      </c>
      <c r="AT889" s="205" t="s">
        <v>323</v>
      </c>
      <c r="AU889" s="205" t="s">
        <v>86</v>
      </c>
      <c r="AY889" s="18" t="s">
        <v>321</v>
      </c>
      <c r="BE889" s="206">
        <f t="shared" si="4"/>
        <v>0</v>
      </c>
      <c r="BF889" s="206">
        <f t="shared" si="5"/>
        <v>0</v>
      </c>
      <c r="BG889" s="206">
        <f t="shared" si="6"/>
        <v>0</v>
      </c>
      <c r="BH889" s="206">
        <f t="shared" si="7"/>
        <v>0</v>
      </c>
      <c r="BI889" s="206">
        <f t="shared" si="8"/>
        <v>0</v>
      </c>
      <c r="BJ889" s="18" t="s">
        <v>84</v>
      </c>
      <c r="BK889" s="206">
        <f t="shared" si="9"/>
        <v>0</v>
      </c>
      <c r="BL889" s="18" t="s">
        <v>453</v>
      </c>
      <c r="BM889" s="205" t="s">
        <v>1457</v>
      </c>
    </row>
    <row r="890" spans="1:65" s="2" customFormat="1" ht="55.5" customHeight="1">
      <c r="A890" s="35"/>
      <c r="B890" s="36"/>
      <c r="C890" s="194" t="s">
        <v>1458</v>
      </c>
      <c r="D890" s="194" t="s">
        <v>323</v>
      </c>
      <c r="E890" s="195" t="s">
        <v>1459</v>
      </c>
      <c r="F890" s="196" t="s">
        <v>1460</v>
      </c>
      <c r="G890" s="197" t="s">
        <v>692</v>
      </c>
      <c r="H890" s="198">
        <v>1</v>
      </c>
      <c r="I890" s="199"/>
      <c r="J890" s="200">
        <f t="shared" si="0"/>
        <v>0</v>
      </c>
      <c r="K890" s="196" t="s">
        <v>327</v>
      </c>
      <c r="L890" s="40"/>
      <c r="M890" s="201" t="s">
        <v>1</v>
      </c>
      <c r="N890" s="202" t="s">
        <v>42</v>
      </c>
      <c r="O890" s="72"/>
      <c r="P890" s="203">
        <f t="shared" si="1"/>
        <v>0</v>
      </c>
      <c r="Q890" s="203">
        <v>0</v>
      </c>
      <c r="R890" s="203">
        <f t="shared" si="2"/>
        <v>0</v>
      </c>
      <c r="S890" s="203">
        <v>0</v>
      </c>
      <c r="T890" s="204">
        <f t="shared" si="3"/>
        <v>0</v>
      </c>
      <c r="U890" s="35"/>
      <c r="V890" s="35"/>
      <c r="W890" s="35"/>
      <c r="X890" s="35"/>
      <c r="Y890" s="35"/>
      <c r="Z890" s="35"/>
      <c r="AA890" s="35"/>
      <c r="AB890" s="35"/>
      <c r="AC890" s="35"/>
      <c r="AD890" s="35"/>
      <c r="AE890" s="35"/>
      <c r="AR890" s="205" t="s">
        <v>453</v>
      </c>
      <c r="AT890" s="205" t="s">
        <v>323</v>
      </c>
      <c r="AU890" s="205" t="s">
        <v>86</v>
      </c>
      <c r="AY890" s="18" t="s">
        <v>321</v>
      </c>
      <c r="BE890" s="206">
        <f t="shared" si="4"/>
        <v>0</v>
      </c>
      <c r="BF890" s="206">
        <f t="shared" si="5"/>
        <v>0</v>
      </c>
      <c r="BG890" s="206">
        <f t="shared" si="6"/>
        <v>0</v>
      </c>
      <c r="BH890" s="206">
        <f t="shared" si="7"/>
        <v>0</v>
      </c>
      <c r="BI890" s="206">
        <f t="shared" si="8"/>
        <v>0</v>
      </c>
      <c r="BJ890" s="18" t="s">
        <v>84</v>
      </c>
      <c r="BK890" s="206">
        <f t="shared" si="9"/>
        <v>0</v>
      </c>
      <c r="BL890" s="18" t="s">
        <v>453</v>
      </c>
      <c r="BM890" s="205" t="s">
        <v>1461</v>
      </c>
    </row>
    <row r="891" spans="1:65" s="2" customFormat="1" ht="44.25" customHeight="1">
      <c r="A891" s="35"/>
      <c r="B891" s="36"/>
      <c r="C891" s="194" t="s">
        <v>1462</v>
      </c>
      <c r="D891" s="194" t="s">
        <v>323</v>
      </c>
      <c r="E891" s="195" t="s">
        <v>1463</v>
      </c>
      <c r="F891" s="196" t="s">
        <v>1464</v>
      </c>
      <c r="G891" s="197" t="s">
        <v>692</v>
      </c>
      <c r="H891" s="198">
        <v>1</v>
      </c>
      <c r="I891" s="199"/>
      <c r="J891" s="200">
        <f t="shared" si="0"/>
        <v>0</v>
      </c>
      <c r="K891" s="196" t="s">
        <v>327</v>
      </c>
      <c r="L891" s="40"/>
      <c r="M891" s="201" t="s">
        <v>1</v>
      </c>
      <c r="N891" s="202" t="s">
        <v>42</v>
      </c>
      <c r="O891" s="72"/>
      <c r="P891" s="203">
        <f t="shared" si="1"/>
        <v>0</v>
      </c>
      <c r="Q891" s="203">
        <v>0</v>
      </c>
      <c r="R891" s="203">
        <f t="shared" si="2"/>
        <v>0</v>
      </c>
      <c r="S891" s="203">
        <v>0</v>
      </c>
      <c r="T891" s="204">
        <f t="shared" si="3"/>
        <v>0</v>
      </c>
      <c r="U891" s="35"/>
      <c r="V891" s="35"/>
      <c r="W891" s="35"/>
      <c r="X891" s="35"/>
      <c r="Y891" s="35"/>
      <c r="Z891" s="35"/>
      <c r="AA891" s="35"/>
      <c r="AB891" s="35"/>
      <c r="AC891" s="35"/>
      <c r="AD891" s="35"/>
      <c r="AE891" s="35"/>
      <c r="AR891" s="205" t="s">
        <v>453</v>
      </c>
      <c r="AT891" s="205" t="s">
        <v>323</v>
      </c>
      <c r="AU891" s="205" t="s">
        <v>86</v>
      </c>
      <c r="AY891" s="18" t="s">
        <v>321</v>
      </c>
      <c r="BE891" s="206">
        <f t="shared" si="4"/>
        <v>0</v>
      </c>
      <c r="BF891" s="206">
        <f t="shared" si="5"/>
        <v>0</v>
      </c>
      <c r="BG891" s="206">
        <f t="shared" si="6"/>
        <v>0</v>
      </c>
      <c r="BH891" s="206">
        <f t="shared" si="7"/>
        <v>0</v>
      </c>
      <c r="BI891" s="206">
        <f t="shared" si="8"/>
        <v>0</v>
      </c>
      <c r="BJ891" s="18" t="s">
        <v>84</v>
      </c>
      <c r="BK891" s="206">
        <f t="shared" si="9"/>
        <v>0</v>
      </c>
      <c r="BL891" s="18" t="s">
        <v>453</v>
      </c>
      <c r="BM891" s="205" t="s">
        <v>1465</v>
      </c>
    </row>
    <row r="892" spans="1:65" s="2" customFormat="1" ht="44.25" customHeight="1">
      <c r="A892" s="35"/>
      <c r="B892" s="36"/>
      <c r="C892" s="194" t="s">
        <v>1466</v>
      </c>
      <c r="D892" s="194" t="s">
        <v>323</v>
      </c>
      <c r="E892" s="195" t="s">
        <v>1467</v>
      </c>
      <c r="F892" s="196" t="s">
        <v>1468</v>
      </c>
      <c r="G892" s="197" t="s">
        <v>692</v>
      </c>
      <c r="H892" s="198">
        <v>1</v>
      </c>
      <c r="I892" s="199"/>
      <c r="J892" s="200">
        <f t="shared" si="0"/>
        <v>0</v>
      </c>
      <c r="K892" s="196" t="s">
        <v>327</v>
      </c>
      <c r="L892" s="40"/>
      <c r="M892" s="201" t="s">
        <v>1</v>
      </c>
      <c r="N892" s="202" t="s">
        <v>42</v>
      </c>
      <c r="O892" s="72"/>
      <c r="P892" s="203">
        <f t="shared" si="1"/>
        <v>0</v>
      </c>
      <c r="Q892" s="203">
        <v>0</v>
      </c>
      <c r="R892" s="203">
        <f t="shared" si="2"/>
        <v>0</v>
      </c>
      <c r="S892" s="203">
        <v>0</v>
      </c>
      <c r="T892" s="204">
        <f t="shared" si="3"/>
        <v>0</v>
      </c>
      <c r="U892" s="35"/>
      <c r="V892" s="35"/>
      <c r="W892" s="35"/>
      <c r="X892" s="35"/>
      <c r="Y892" s="35"/>
      <c r="Z892" s="35"/>
      <c r="AA892" s="35"/>
      <c r="AB892" s="35"/>
      <c r="AC892" s="35"/>
      <c r="AD892" s="35"/>
      <c r="AE892" s="35"/>
      <c r="AR892" s="205" t="s">
        <v>453</v>
      </c>
      <c r="AT892" s="205" t="s">
        <v>323</v>
      </c>
      <c r="AU892" s="205" t="s">
        <v>86</v>
      </c>
      <c r="AY892" s="18" t="s">
        <v>321</v>
      </c>
      <c r="BE892" s="206">
        <f t="shared" si="4"/>
        <v>0</v>
      </c>
      <c r="BF892" s="206">
        <f t="shared" si="5"/>
        <v>0</v>
      </c>
      <c r="BG892" s="206">
        <f t="shared" si="6"/>
        <v>0</v>
      </c>
      <c r="BH892" s="206">
        <f t="shared" si="7"/>
        <v>0</v>
      </c>
      <c r="BI892" s="206">
        <f t="shared" si="8"/>
        <v>0</v>
      </c>
      <c r="BJ892" s="18" t="s">
        <v>84</v>
      </c>
      <c r="BK892" s="206">
        <f t="shared" si="9"/>
        <v>0</v>
      </c>
      <c r="BL892" s="18" t="s">
        <v>453</v>
      </c>
      <c r="BM892" s="205" t="s">
        <v>1469</v>
      </c>
    </row>
    <row r="893" spans="1:65" s="2" customFormat="1" ht="37.9" customHeight="1">
      <c r="A893" s="35"/>
      <c r="B893" s="36"/>
      <c r="C893" s="194" t="s">
        <v>1470</v>
      </c>
      <c r="D893" s="194" t="s">
        <v>323</v>
      </c>
      <c r="E893" s="195" t="s">
        <v>1471</v>
      </c>
      <c r="F893" s="196" t="s">
        <v>1472</v>
      </c>
      <c r="G893" s="197" t="s">
        <v>692</v>
      </c>
      <c r="H893" s="198">
        <v>1</v>
      </c>
      <c r="I893" s="199"/>
      <c r="J893" s="200">
        <f t="shared" si="0"/>
        <v>0</v>
      </c>
      <c r="K893" s="196" t="s">
        <v>327</v>
      </c>
      <c r="L893" s="40"/>
      <c r="M893" s="201" t="s">
        <v>1</v>
      </c>
      <c r="N893" s="202" t="s">
        <v>42</v>
      </c>
      <c r="O893" s="72"/>
      <c r="P893" s="203">
        <f t="shared" si="1"/>
        <v>0</v>
      </c>
      <c r="Q893" s="203">
        <v>0</v>
      </c>
      <c r="R893" s="203">
        <f t="shared" si="2"/>
        <v>0</v>
      </c>
      <c r="S893" s="203">
        <v>0</v>
      </c>
      <c r="T893" s="204">
        <f t="shared" si="3"/>
        <v>0</v>
      </c>
      <c r="U893" s="35"/>
      <c r="V893" s="35"/>
      <c r="W893" s="35"/>
      <c r="X893" s="35"/>
      <c r="Y893" s="35"/>
      <c r="Z893" s="35"/>
      <c r="AA893" s="35"/>
      <c r="AB893" s="35"/>
      <c r="AC893" s="35"/>
      <c r="AD893" s="35"/>
      <c r="AE893" s="35"/>
      <c r="AR893" s="205" t="s">
        <v>453</v>
      </c>
      <c r="AT893" s="205" t="s">
        <v>323</v>
      </c>
      <c r="AU893" s="205" t="s">
        <v>86</v>
      </c>
      <c r="AY893" s="18" t="s">
        <v>321</v>
      </c>
      <c r="BE893" s="206">
        <f t="shared" si="4"/>
        <v>0</v>
      </c>
      <c r="BF893" s="206">
        <f t="shared" si="5"/>
        <v>0</v>
      </c>
      <c r="BG893" s="206">
        <f t="shared" si="6"/>
        <v>0</v>
      </c>
      <c r="BH893" s="206">
        <f t="shared" si="7"/>
        <v>0</v>
      </c>
      <c r="BI893" s="206">
        <f t="shared" si="8"/>
        <v>0</v>
      </c>
      <c r="BJ893" s="18" t="s">
        <v>84</v>
      </c>
      <c r="BK893" s="206">
        <f t="shared" si="9"/>
        <v>0</v>
      </c>
      <c r="BL893" s="18" t="s">
        <v>453</v>
      </c>
      <c r="BM893" s="205" t="s">
        <v>1473</v>
      </c>
    </row>
    <row r="894" spans="1:65" s="2" customFormat="1" ht="37.9" customHeight="1">
      <c r="A894" s="35"/>
      <c r="B894" s="36"/>
      <c r="C894" s="194" t="s">
        <v>1474</v>
      </c>
      <c r="D894" s="194" t="s">
        <v>323</v>
      </c>
      <c r="E894" s="195" t="s">
        <v>1475</v>
      </c>
      <c r="F894" s="196" t="s">
        <v>1476</v>
      </c>
      <c r="G894" s="197" t="s">
        <v>692</v>
      </c>
      <c r="H894" s="198">
        <v>1</v>
      </c>
      <c r="I894" s="199"/>
      <c r="J894" s="200">
        <f t="shared" si="0"/>
        <v>0</v>
      </c>
      <c r="K894" s="196" t="s">
        <v>327</v>
      </c>
      <c r="L894" s="40"/>
      <c r="M894" s="201" t="s">
        <v>1</v>
      </c>
      <c r="N894" s="202" t="s">
        <v>42</v>
      </c>
      <c r="O894" s="72"/>
      <c r="P894" s="203">
        <f t="shared" si="1"/>
        <v>0</v>
      </c>
      <c r="Q894" s="203">
        <v>0</v>
      </c>
      <c r="R894" s="203">
        <f t="shared" si="2"/>
        <v>0</v>
      </c>
      <c r="S894" s="203">
        <v>0</v>
      </c>
      <c r="T894" s="204">
        <f t="shared" si="3"/>
        <v>0</v>
      </c>
      <c r="U894" s="35"/>
      <c r="V894" s="35"/>
      <c r="W894" s="35"/>
      <c r="X894" s="35"/>
      <c r="Y894" s="35"/>
      <c r="Z894" s="35"/>
      <c r="AA894" s="35"/>
      <c r="AB894" s="35"/>
      <c r="AC894" s="35"/>
      <c r="AD894" s="35"/>
      <c r="AE894" s="35"/>
      <c r="AR894" s="205" t="s">
        <v>453</v>
      </c>
      <c r="AT894" s="205" t="s">
        <v>323</v>
      </c>
      <c r="AU894" s="205" t="s">
        <v>86</v>
      </c>
      <c r="AY894" s="18" t="s">
        <v>321</v>
      </c>
      <c r="BE894" s="206">
        <f t="shared" si="4"/>
        <v>0</v>
      </c>
      <c r="BF894" s="206">
        <f t="shared" si="5"/>
        <v>0</v>
      </c>
      <c r="BG894" s="206">
        <f t="shared" si="6"/>
        <v>0</v>
      </c>
      <c r="BH894" s="206">
        <f t="shared" si="7"/>
        <v>0</v>
      </c>
      <c r="BI894" s="206">
        <f t="shared" si="8"/>
        <v>0</v>
      </c>
      <c r="BJ894" s="18" t="s">
        <v>84</v>
      </c>
      <c r="BK894" s="206">
        <f t="shared" si="9"/>
        <v>0</v>
      </c>
      <c r="BL894" s="18" t="s">
        <v>453</v>
      </c>
      <c r="BM894" s="205" t="s">
        <v>1477</v>
      </c>
    </row>
    <row r="895" spans="1:65" s="2" customFormat="1" ht="33" customHeight="1">
      <c r="A895" s="35"/>
      <c r="B895" s="36"/>
      <c r="C895" s="194" t="s">
        <v>1478</v>
      </c>
      <c r="D895" s="194" t="s">
        <v>323</v>
      </c>
      <c r="E895" s="195" t="s">
        <v>1479</v>
      </c>
      <c r="F895" s="196" t="s">
        <v>1480</v>
      </c>
      <c r="G895" s="197" t="s">
        <v>692</v>
      </c>
      <c r="H895" s="198">
        <v>1</v>
      </c>
      <c r="I895" s="199"/>
      <c r="J895" s="200">
        <f t="shared" si="0"/>
        <v>0</v>
      </c>
      <c r="K895" s="196" t="s">
        <v>327</v>
      </c>
      <c r="L895" s="40"/>
      <c r="M895" s="201" t="s">
        <v>1</v>
      </c>
      <c r="N895" s="202" t="s">
        <v>42</v>
      </c>
      <c r="O895" s="72"/>
      <c r="P895" s="203">
        <f t="shared" si="1"/>
        <v>0</v>
      </c>
      <c r="Q895" s="203">
        <v>0</v>
      </c>
      <c r="R895" s="203">
        <f t="shared" si="2"/>
        <v>0</v>
      </c>
      <c r="S895" s="203">
        <v>0</v>
      </c>
      <c r="T895" s="204">
        <f t="shared" si="3"/>
        <v>0</v>
      </c>
      <c r="U895" s="35"/>
      <c r="V895" s="35"/>
      <c r="W895" s="35"/>
      <c r="X895" s="35"/>
      <c r="Y895" s="35"/>
      <c r="Z895" s="35"/>
      <c r="AA895" s="35"/>
      <c r="AB895" s="35"/>
      <c r="AC895" s="35"/>
      <c r="AD895" s="35"/>
      <c r="AE895" s="35"/>
      <c r="AR895" s="205" t="s">
        <v>453</v>
      </c>
      <c r="AT895" s="205" t="s">
        <v>323</v>
      </c>
      <c r="AU895" s="205" t="s">
        <v>86</v>
      </c>
      <c r="AY895" s="18" t="s">
        <v>321</v>
      </c>
      <c r="BE895" s="206">
        <f t="shared" si="4"/>
        <v>0</v>
      </c>
      <c r="BF895" s="206">
        <f t="shared" si="5"/>
        <v>0</v>
      </c>
      <c r="BG895" s="206">
        <f t="shared" si="6"/>
        <v>0</v>
      </c>
      <c r="BH895" s="206">
        <f t="shared" si="7"/>
        <v>0</v>
      </c>
      <c r="BI895" s="206">
        <f t="shared" si="8"/>
        <v>0</v>
      </c>
      <c r="BJ895" s="18" t="s">
        <v>84</v>
      </c>
      <c r="BK895" s="206">
        <f t="shared" si="9"/>
        <v>0</v>
      </c>
      <c r="BL895" s="18" t="s">
        <v>453</v>
      </c>
      <c r="BM895" s="205" t="s">
        <v>1481</v>
      </c>
    </row>
    <row r="896" spans="1:65" s="2" customFormat="1" ht="33" customHeight="1">
      <c r="A896" s="35"/>
      <c r="B896" s="36"/>
      <c r="C896" s="194" t="s">
        <v>1482</v>
      </c>
      <c r="D896" s="194" t="s">
        <v>323</v>
      </c>
      <c r="E896" s="195" t="s">
        <v>1483</v>
      </c>
      <c r="F896" s="196" t="s">
        <v>1484</v>
      </c>
      <c r="G896" s="197" t="s">
        <v>692</v>
      </c>
      <c r="H896" s="198">
        <v>1</v>
      </c>
      <c r="I896" s="199"/>
      <c r="J896" s="200">
        <f t="shared" si="0"/>
        <v>0</v>
      </c>
      <c r="K896" s="196" t="s">
        <v>327</v>
      </c>
      <c r="L896" s="40"/>
      <c r="M896" s="201" t="s">
        <v>1</v>
      </c>
      <c r="N896" s="202" t="s">
        <v>42</v>
      </c>
      <c r="O896" s="72"/>
      <c r="P896" s="203">
        <f t="shared" si="1"/>
        <v>0</v>
      </c>
      <c r="Q896" s="203">
        <v>0</v>
      </c>
      <c r="R896" s="203">
        <f t="shared" si="2"/>
        <v>0</v>
      </c>
      <c r="S896" s="203">
        <v>0</v>
      </c>
      <c r="T896" s="204">
        <f t="shared" si="3"/>
        <v>0</v>
      </c>
      <c r="U896" s="35"/>
      <c r="V896" s="35"/>
      <c r="W896" s="35"/>
      <c r="X896" s="35"/>
      <c r="Y896" s="35"/>
      <c r="Z896" s="35"/>
      <c r="AA896" s="35"/>
      <c r="AB896" s="35"/>
      <c r="AC896" s="35"/>
      <c r="AD896" s="35"/>
      <c r="AE896" s="35"/>
      <c r="AR896" s="205" t="s">
        <v>453</v>
      </c>
      <c r="AT896" s="205" t="s">
        <v>323</v>
      </c>
      <c r="AU896" s="205" t="s">
        <v>86</v>
      </c>
      <c r="AY896" s="18" t="s">
        <v>321</v>
      </c>
      <c r="BE896" s="206">
        <f t="shared" si="4"/>
        <v>0</v>
      </c>
      <c r="BF896" s="206">
        <f t="shared" si="5"/>
        <v>0</v>
      </c>
      <c r="BG896" s="206">
        <f t="shared" si="6"/>
        <v>0</v>
      </c>
      <c r="BH896" s="206">
        <f t="shared" si="7"/>
        <v>0</v>
      </c>
      <c r="BI896" s="206">
        <f t="shared" si="8"/>
        <v>0</v>
      </c>
      <c r="BJ896" s="18" t="s">
        <v>84</v>
      </c>
      <c r="BK896" s="206">
        <f t="shared" si="9"/>
        <v>0</v>
      </c>
      <c r="BL896" s="18" t="s">
        <v>453</v>
      </c>
      <c r="BM896" s="205" t="s">
        <v>1485</v>
      </c>
    </row>
    <row r="897" spans="1:65" s="2" customFormat="1" ht="33" customHeight="1">
      <c r="A897" s="35"/>
      <c r="B897" s="36"/>
      <c r="C897" s="194" t="s">
        <v>1486</v>
      </c>
      <c r="D897" s="194" t="s">
        <v>323</v>
      </c>
      <c r="E897" s="195" t="s">
        <v>1487</v>
      </c>
      <c r="F897" s="196" t="s">
        <v>1488</v>
      </c>
      <c r="G897" s="197" t="s">
        <v>692</v>
      </c>
      <c r="H897" s="198">
        <v>1</v>
      </c>
      <c r="I897" s="199"/>
      <c r="J897" s="200">
        <f t="shared" si="0"/>
        <v>0</v>
      </c>
      <c r="K897" s="196" t="s">
        <v>327</v>
      </c>
      <c r="L897" s="40"/>
      <c r="M897" s="201" t="s">
        <v>1</v>
      </c>
      <c r="N897" s="202" t="s">
        <v>42</v>
      </c>
      <c r="O897" s="72"/>
      <c r="P897" s="203">
        <f t="shared" si="1"/>
        <v>0</v>
      </c>
      <c r="Q897" s="203">
        <v>0</v>
      </c>
      <c r="R897" s="203">
        <f t="shared" si="2"/>
        <v>0</v>
      </c>
      <c r="S897" s="203">
        <v>0</v>
      </c>
      <c r="T897" s="204">
        <f t="shared" si="3"/>
        <v>0</v>
      </c>
      <c r="U897" s="35"/>
      <c r="V897" s="35"/>
      <c r="W897" s="35"/>
      <c r="X897" s="35"/>
      <c r="Y897" s="35"/>
      <c r="Z897" s="35"/>
      <c r="AA897" s="35"/>
      <c r="AB897" s="35"/>
      <c r="AC897" s="35"/>
      <c r="AD897" s="35"/>
      <c r="AE897" s="35"/>
      <c r="AR897" s="205" t="s">
        <v>453</v>
      </c>
      <c r="AT897" s="205" t="s">
        <v>323</v>
      </c>
      <c r="AU897" s="205" t="s">
        <v>86</v>
      </c>
      <c r="AY897" s="18" t="s">
        <v>321</v>
      </c>
      <c r="BE897" s="206">
        <f t="shared" si="4"/>
        <v>0</v>
      </c>
      <c r="BF897" s="206">
        <f t="shared" si="5"/>
        <v>0</v>
      </c>
      <c r="BG897" s="206">
        <f t="shared" si="6"/>
        <v>0</v>
      </c>
      <c r="BH897" s="206">
        <f t="shared" si="7"/>
        <v>0</v>
      </c>
      <c r="BI897" s="206">
        <f t="shared" si="8"/>
        <v>0</v>
      </c>
      <c r="BJ897" s="18" t="s">
        <v>84</v>
      </c>
      <c r="BK897" s="206">
        <f t="shared" si="9"/>
        <v>0</v>
      </c>
      <c r="BL897" s="18" t="s">
        <v>453</v>
      </c>
      <c r="BM897" s="205" t="s">
        <v>1489</v>
      </c>
    </row>
    <row r="898" spans="1:65" s="2" customFormat="1" ht="49.15" customHeight="1">
      <c r="A898" s="35"/>
      <c r="B898" s="36"/>
      <c r="C898" s="194" t="s">
        <v>1490</v>
      </c>
      <c r="D898" s="194" t="s">
        <v>323</v>
      </c>
      <c r="E898" s="195" t="s">
        <v>1491</v>
      </c>
      <c r="F898" s="196" t="s">
        <v>1492</v>
      </c>
      <c r="G898" s="197" t="s">
        <v>692</v>
      </c>
      <c r="H898" s="198">
        <v>1</v>
      </c>
      <c r="I898" s="199"/>
      <c r="J898" s="200">
        <f t="shared" si="0"/>
        <v>0</v>
      </c>
      <c r="K898" s="196" t="s">
        <v>327</v>
      </c>
      <c r="L898" s="40"/>
      <c r="M898" s="201" t="s">
        <v>1</v>
      </c>
      <c r="N898" s="202" t="s">
        <v>42</v>
      </c>
      <c r="O898" s="72"/>
      <c r="P898" s="203">
        <f t="shared" si="1"/>
        <v>0</v>
      </c>
      <c r="Q898" s="203">
        <v>0</v>
      </c>
      <c r="R898" s="203">
        <f t="shared" si="2"/>
        <v>0</v>
      </c>
      <c r="S898" s="203">
        <v>0</v>
      </c>
      <c r="T898" s="204">
        <f t="shared" si="3"/>
        <v>0</v>
      </c>
      <c r="U898" s="35"/>
      <c r="V898" s="35"/>
      <c r="W898" s="35"/>
      <c r="X898" s="35"/>
      <c r="Y898" s="35"/>
      <c r="Z898" s="35"/>
      <c r="AA898" s="35"/>
      <c r="AB898" s="35"/>
      <c r="AC898" s="35"/>
      <c r="AD898" s="35"/>
      <c r="AE898" s="35"/>
      <c r="AR898" s="205" t="s">
        <v>453</v>
      </c>
      <c r="AT898" s="205" t="s">
        <v>323</v>
      </c>
      <c r="AU898" s="205" t="s">
        <v>86</v>
      </c>
      <c r="AY898" s="18" t="s">
        <v>321</v>
      </c>
      <c r="BE898" s="206">
        <f t="shared" si="4"/>
        <v>0</v>
      </c>
      <c r="BF898" s="206">
        <f t="shared" si="5"/>
        <v>0</v>
      </c>
      <c r="BG898" s="206">
        <f t="shared" si="6"/>
        <v>0</v>
      </c>
      <c r="BH898" s="206">
        <f t="shared" si="7"/>
        <v>0</v>
      </c>
      <c r="BI898" s="206">
        <f t="shared" si="8"/>
        <v>0</v>
      </c>
      <c r="BJ898" s="18" t="s">
        <v>84</v>
      </c>
      <c r="BK898" s="206">
        <f t="shared" si="9"/>
        <v>0</v>
      </c>
      <c r="BL898" s="18" t="s">
        <v>453</v>
      </c>
      <c r="BM898" s="205" t="s">
        <v>1493</v>
      </c>
    </row>
    <row r="899" spans="1:65" s="2" customFormat="1" ht="49.15" customHeight="1">
      <c r="A899" s="35"/>
      <c r="B899" s="36"/>
      <c r="C899" s="194" t="s">
        <v>1494</v>
      </c>
      <c r="D899" s="194" t="s">
        <v>323</v>
      </c>
      <c r="E899" s="195" t="s">
        <v>1495</v>
      </c>
      <c r="F899" s="196" t="s">
        <v>1496</v>
      </c>
      <c r="G899" s="197" t="s">
        <v>692</v>
      </c>
      <c r="H899" s="198">
        <v>1</v>
      </c>
      <c r="I899" s="199"/>
      <c r="J899" s="200">
        <f t="shared" si="0"/>
        <v>0</v>
      </c>
      <c r="K899" s="196" t="s">
        <v>327</v>
      </c>
      <c r="L899" s="40"/>
      <c r="M899" s="201" t="s">
        <v>1</v>
      </c>
      <c r="N899" s="202" t="s">
        <v>42</v>
      </c>
      <c r="O899" s="72"/>
      <c r="P899" s="203">
        <f t="shared" si="1"/>
        <v>0</v>
      </c>
      <c r="Q899" s="203">
        <v>0</v>
      </c>
      <c r="R899" s="203">
        <f t="shared" si="2"/>
        <v>0</v>
      </c>
      <c r="S899" s="203">
        <v>0</v>
      </c>
      <c r="T899" s="204">
        <f t="shared" si="3"/>
        <v>0</v>
      </c>
      <c r="U899" s="35"/>
      <c r="V899" s="35"/>
      <c r="W899" s="35"/>
      <c r="X899" s="35"/>
      <c r="Y899" s="35"/>
      <c r="Z899" s="35"/>
      <c r="AA899" s="35"/>
      <c r="AB899" s="35"/>
      <c r="AC899" s="35"/>
      <c r="AD899" s="35"/>
      <c r="AE899" s="35"/>
      <c r="AR899" s="205" t="s">
        <v>453</v>
      </c>
      <c r="AT899" s="205" t="s">
        <v>323</v>
      </c>
      <c r="AU899" s="205" t="s">
        <v>86</v>
      </c>
      <c r="AY899" s="18" t="s">
        <v>321</v>
      </c>
      <c r="BE899" s="206">
        <f t="shared" si="4"/>
        <v>0</v>
      </c>
      <c r="BF899" s="206">
        <f t="shared" si="5"/>
        <v>0</v>
      </c>
      <c r="BG899" s="206">
        <f t="shared" si="6"/>
        <v>0</v>
      </c>
      <c r="BH899" s="206">
        <f t="shared" si="7"/>
        <v>0</v>
      </c>
      <c r="BI899" s="206">
        <f t="shared" si="8"/>
        <v>0</v>
      </c>
      <c r="BJ899" s="18" t="s">
        <v>84</v>
      </c>
      <c r="BK899" s="206">
        <f t="shared" si="9"/>
        <v>0</v>
      </c>
      <c r="BL899" s="18" t="s">
        <v>453</v>
      </c>
      <c r="BM899" s="205" t="s">
        <v>1497</v>
      </c>
    </row>
    <row r="900" spans="1:65" s="2" customFormat="1" ht="49.15" customHeight="1">
      <c r="A900" s="35"/>
      <c r="B900" s="36"/>
      <c r="C900" s="194" t="s">
        <v>1498</v>
      </c>
      <c r="D900" s="194" t="s">
        <v>323</v>
      </c>
      <c r="E900" s="195" t="s">
        <v>1499</v>
      </c>
      <c r="F900" s="196" t="s">
        <v>1500</v>
      </c>
      <c r="G900" s="197" t="s">
        <v>692</v>
      </c>
      <c r="H900" s="198">
        <v>1</v>
      </c>
      <c r="I900" s="199"/>
      <c r="J900" s="200">
        <f t="shared" si="0"/>
        <v>0</v>
      </c>
      <c r="K900" s="196" t="s">
        <v>327</v>
      </c>
      <c r="L900" s="40"/>
      <c r="M900" s="201" t="s">
        <v>1</v>
      </c>
      <c r="N900" s="202" t="s">
        <v>42</v>
      </c>
      <c r="O900" s="72"/>
      <c r="P900" s="203">
        <f t="shared" si="1"/>
        <v>0</v>
      </c>
      <c r="Q900" s="203">
        <v>0</v>
      </c>
      <c r="R900" s="203">
        <f t="shared" si="2"/>
        <v>0</v>
      </c>
      <c r="S900" s="203">
        <v>0</v>
      </c>
      <c r="T900" s="204">
        <f t="shared" si="3"/>
        <v>0</v>
      </c>
      <c r="U900" s="35"/>
      <c r="V900" s="35"/>
      <c r="W900" s="35"/>
      <c r="X900" s="35"/>
      <c r="Y900" s="35"/>
      <c r="Z900" s="35"/>
      <c r="AA900" s="35"/>
      <c r="AB900" s="35"/>
      <c r="AC900" s="35"/>
      <c r="AD900" s="35"/>
      <c r="AE900" s="35"/>
      <c r="AR900" s="205" t="s">
        <v>453</v>
      </c>
      <c r="AT900" s="205" t="s">
        <v>323</v>
      </c>
      <c r="AU900" s="205" t="s">
        <v>86</v>
      </c>
      <c r="AY900" s="18" t="s">
        <v>321</v>
      </c>
      <c r="BE900" s="206">
        <f t="shared" si="4"/>
        <v>0</v>
      </c>
      <c r="BF900" s="206">
        <f t="shared" si="5"/>
        <v>0</v>
      </c>
      <c r="BG900" s="206">
        <f t="shared" si="6"/>
        <v>0</v>
      </c>
      <c r="BH900" s="206">
        <f t="shared" si="7"/>
        <v>0</v>
      </c>
      <c r="BI900" s="206">
        <f t="shared" si="8"/>
        <v>0</v>
      </c>
      <c r="BJ900" s="18" t="s">
        <v>84</v>
      </c>
      <c r="BK900" s="206">
        <f t="shared" si="9"/>
        <v>0</v>
      </c>
      <c r="BL900" s="18" t="s">
        <v>453</v>
      </c>
      <c r="BM900" s="205" t="s">
        <v>1501</v>
      </c>
    </row>
    <row r="901" spans="1:65" s="2" customFormat="1" ht="37.9" customHeight="1">
      <c r="A901" s="35"/>
      <c r="B901" s="36"/>
      <c r="C901" s="194" t="s">
        <v>1502</v>
      </c>
      <c r="D901" s="194" t="s">
        <v>323</v>
      </c>
      <c r="E901" s="195" t="s">
        <v>1503</v>
      </c>
      <c r="F901" s="196" t="s">
        <v>1504</v>
      </c>
      <c r="G901" s="197" t="s">
        <v>692</v>
      </c>
      <c r="H901" s="198">
        <v>1</v>
      </c>
      <c r="I901" s="199"/>
      <c r="J901" s="200">
        <f t="shared" si="0"/>
        <v>0</v>
      </c>
      <c r="K901" s="196" t="s">
        <v>327</v>
      </c>
      <c r="L901" s="40"/>
      <c r="M901" s="201" t="s">
        <v>1</v>
      </c>
      <c r="N901" s="202" t="s">
        <v>42</v>
      </c>
      <c r="O901" s="72"/>
      <c r="P901" s="203">
        <f t="shared" si="1"/>
        <v>0</v>
      </c>
      <c r="Q901" s="203">
        <v>0</v>
      </c>
      <c r="R901" s="203">
        <f t="shared" si="2"/>
        <v>0</v>
      </c>
      <c r="S901" s="203">
        <v>0</v>
      </c>
      <c r="T901" s="204">
        <f t="shared" si="3"/>
        <v>0</v>
      </c>
      <c r="U901" s="35"/>
      <c r="V901" s="35"/>
      <c r="W901" s="35"/>
      <c r="X901" s="35"/>
      <c r="Y901" s="35"/>
      <c r="Z901" s="35"/>
      <c r="AA901" s="35"/>
      <c r="AB901" s="35"/>
      <c r="AC901" s="35"/>
      <c r="AD901" s="35"/>
      <c r="AE901" s="35"/>
      <c r="AR901" s="205" t="s">
        <v>453</v>
      </c>
      <c r="AT901" s="205" t="s">
        <v>323</v>
      </c>
      <c r="AU901" s="205" t="s">
        <v>86</v>
      </c>
      <c r="AY901" s="18" t="s">
        <v>321</v>
      </c>
      <c r="BE901" s="206">
        <f t="shared" si="4"/>
        <v>0</v>
      </c>
      <c r="BF901" s="206">
        <f t="shared" si="5"/>
        <v>0</v>
      </c>
      <c r="BG901" s="206">
        <f t="shared" si="6"/>
        <v>0</v>
      </c>
      <c r="BH901" s="206">
        <f t="shared" si="7"/>
        <v>0</v>
      </c>
      <c r="BI901" s="206">
        <f t="shared" si="8"/>
        <v>0</v>
      </c>
      <c r="BJ901" s="18" t="s">
        <v>84</v>
      </c>
      <c r="BK901" s="206">
        <f t="shared" si="9"/>
        <v>0</v>
      </c>
      <c r="BL901" s="18" t="s">
        <v>453</v>
      </c>
      <c r="BM901" s="205" t="s">
        <v>1505</v>
      </c>
    </row>
    <row r="902" spans="1:65" s="2" customFormat="1" ht="24.2" customHeight="1">
      <c r="A902" s="35"/>
      <c r="B902" s="36"/>
      <c r="C902" s="194" t="s">
        <v>1506</v>
      </c>
      <c r="D902" s="194" t="s">
        <v>323</v>
      </c>
      <c r="E902" s="195" t="s">
        <v>1507</v>
      </c>
      <c r="F902" s="196" t="s">
        <v>1508</v>
      </c>
      <c r="G902" s="197" t="s">
        <v>1509</v>
      </c>
      <c r="H902" s="265"/>
      <c r="I902" s="199"/>
      <c r="J902" s="200">
        <f t="shared" si="0"/>
        <v>0</v>
      </c>
      <c r="K902" s="196" t="s">
        <v>350</v>
      </c>
      <c r="L902" s="40"/>
      <c r="M902" s="201" t="s">
        <v>1</v>
      </c>
      <c r="N902" s="202" t="s">
        <v>42</v>
      </c>
      <c r="O902" s="72"/>
      <c r="P902" s="203">
        <f t="shared" si="1"/>
        <v>0</v>
      </c>
      <c r="Q902" s="203">
        <v>0</v>
      </c>
      <c r="R902" s="203">
        <f t="shared" si="2"/>
        <v>0</v>
      </c>
      <c r="S902" s="203">
        <v>0</v>
      </c>
      <c r="T902" s="204">
        <f t="shared" si="3"/>
        <v>0</v>
      </c>
      <c r="U902" s="35"/>
      <c r="V902" s="35"/>
      <c r="W902" s="35"/>
      <c r="X902" s="35"/>
      <c r="Y902" s="35"/>
      <c r="Z902" s="35"/>
      <c r="AA902" s="35"/>
      <c r="AB902" s="35"/>
      <c r="AC902" s="35"/>
      <c r="AD902" s="35"/>
      <c r="AE902" s="35"/>
      <c r="AR902" s="205" t="s">
        <v>453</v>
      </c>
      <c r="AT902" s="205" t="s">
        <v>323</v>
      </c>
      <c r="AU902" s="205" t="s">
        <v>86</v>
      </c>
      <c r="AY902" s="18" t="s">
        <v>321</v>
      </c>
      <c r="BE902" s="206">
        <f t="shared" si="4"/>
        <v>0</v>
      </c>
      <c r="BF902" s="206">
        <f t="shared" si="5"/>
        <v>0</v>
      </c>
      <c r="BG902" s="206">
        <f t="shared" si="6"/>
        <v>0</v>
      </c>
      <c r="BH902" s="206">
        <f t="shared" si="7"/>
        <v>0</v>
      </c>
      <c r="BI902" s="206">
        <f t="shared" si="8"/>
        <v>0</v>
      </c>
      <c r="BJ902" s="18" t="s">
        <v>84</v>
      </c>
      <c r="BK902" s="206">
        <f t="shared" si="9"/>
        <v>0</v>
      </c>
      <c r="BL902" s="18" t="s">
        <v>453</v>
      </c>
      <c r="BM902" s="205" t="s">
        <v>1510</v>
      </c>
    </row>
    <row r="903" spans="1:65" s="12" customFormat="1" ht="22.9" customHeight="1">
      <c r="B903" s="178"/>
      <c r="C903" s="179"/>
      <c r="D903" s="180" t="s">
        <v>76</v>
      </c>
      <c r="E903" s="192" t="s">
        <v>1511</v>
      </c>
      <c r="F903" s="192" t="s">
        <v>1512</v>
      </c>
      <c r="G903" s="179"/>
      <c r="H903" s="179"/>
      <c r="I903" s="182"/>
      <c r="J903" s="193">
        <f>BK903</f>
        <v>0</v>
      </c>
      <c r="K903" s="179"/>
      <c r="L903" s="184"/>
      <c r="M903" s="185"/>
      <c r="N903" s="186"/>
      <c r="O903" s="186"/>
      <c r="P903" s="187">
        <f>SUM(P904:P934)</f>
        <v>0</v>
      </c>
      <c r="Q903" s="186"/>
      <c r="R903" s="187">
        <f>SUM(R904:R934)</f>
        <v>2.79070339</v>
      </c>
      <c r="S903" s="186"/>
      <c r="T903" s="188">
        <f>SUM(T904:T934)</f>
        <v>0</v>
      </c>
      <c r="AR903" s="189" t="s">
        <v>86</v>
      </c>
      <c r="AT903" s="190" t="s">
        <v>76</v>
      </c>
      <c r="AU903" s="190" t="s">
        <v>84</v>
      </c>
      <c r="AY903" s="189" t="s">
        <v>321</v>
      </c>
      <c r="BK903" s="191">
        <f>SUM(BK904:BK934)</f>
        <v>0</v>
      </c>
    </row>
    <row r="904" spans="1:65" s="2" customFormat="1" ht="16.5" customHeight="1">
      <c r="A904" s="35"/>
      <c r="B904" s="36"/>
      <c r="C904" s="194" t="s">
        <v>1513</v>
      </c>
      <c r="D904" s="194" t="s">
        <v>323</v>
      </c>
      <c r="E904" s="195" t="s">
        <v>1514</v>
      </c>
      <c r="F904" s="196" t="s">
        <v>1515</v>
      </c>
      <c r="G904" s="197" t="s">
        <v>337</v>
      </c>
      <c r="H904" s="198">
        <v>61.12</v>
      </c>
      <c r="I904" s="199"/>
      <c r="J904" s="200">
        <f>ROUND(I904*H904,2)</f>
        <v>0</v>
      </c>
      <c r="K904" s="196" t="s">
        <v>350</v>
      </c>
      <c r="L904" s="40"/>
      <c r="M904" s="201" t="s">
        <v>1</v>
      </c>
      <c r="N904" s="202" t="s">
        <v>42</v>
      </c>
      <c r="O904" s="72"/>
      <c r="P904" s="203">
        <f>O904*H904</f>
        <v>0</v>
      </c>
      <c r="Q904" s="203">
        <v>2.9999999999999997E-4</v>
      </c>
      <c r="R904" s="203">
        <f>Q904*H904</f>
        <v>1.8335999999999998E-2</v>
      </c>
      <c r="S904" s="203">
        <v>0</v>
      </c>
      <c r="T904" s="204">
        <f>S904*H904</f>
        <v>0</v>
      </c>
      <c r="U904" s="35"/>
      <c r="V904" s="35"/>
      <c r="W904" s="35"/>
      <c r="X904" s="35"/>
      <c r="Y904" s="35"/>
      <c r="Z904" s="35"/>
      <c r="AA904" s="35"/>
      <c r="AB904" s="35"/>
      <c r="AC904" s="35"/>
      <c r="AD904" s="35"/>
      <c r="AE904" s="35"/>
      <c r="AR904" s="205" t="s">
        <v>453</v>
      </c>
      <c r="AT904" s="205" t="s">
        <v>323</v>
      </c>
      <c r="AU904" s="205" t="s">
        <v>86</v>
      </c>
      <c r="AY904" s="18" t="s">
        <v>321</v>
      </c>
      <c r="BE904" s="206">
        <f>IF(N904="základní",J904,0)</f>
        <v>0</v>
      </c>
      <c r="BF904" s="206">
        <f>IF(N904="snížená",J904,0)</f>
        <v>0</v>
      </c>
      <c r="BG904" s="206">
        <f>IF(N904="zákl. přenesená",J904,0)</f>
        <v>0</v>
      </c>
      <c r="BH904" s="206">
        <f>IF(N904="sníž. přenesená",J904,0)</f>
        <v>0</v>
      </c>
      <c r="BI904" s="206">
        <f>IF(N904="nulová",J904,0)</f>
        <v>0</v>
      </c>
      <c r="BJ904" s="18" t="s">
        <v>84</v>
      </c>
      <c r="BK904" s="206">
        <f>ROUND(I904*H904,2)</f>
        <v>0</v>
      </c>
      <c r="BL904" s="18" t="s">
        <v>453</v>
      </c>
      <c r="BM904" s="205" t="s">
        <v>1516</v>
      </c>
    </row>
    <row r="905" spans="1:65" s="13" customFormat="1" ht="11.25">
      <c r="B905" s="207"/>
      <c r="C905" s="208"/>
      <c r="D905" s="209" t="s">
        <v>339</v>
      </c>
      <c r="E905" s="210" t="s">
        <v>1</v>
      </c>
      <c r="F905" s="211" t="s">
        <v>1517</v>
      </c>
      <c r="G905" s="208"/>
      <c r="H905" s="212">
        <v>19.29</v>
      </c>
      <c r="I905" s="213"/>
      <c r="J905" s="208"/>
      <c r="K905" s="208"/>
      <c r="L905" s="214"/>
      <c r="M905" s="215"/>
      <c r="N905" s="216"/>
      <c r="O905" s="216"/>
      <c r="P905" s="216"/>
      <c r="Q905" s="216"/>
      <c r="R905" s="216"/>
      <c r="S905" s="216"/>
      <c r="T905" s="217"/>
      <c r="AT905" s="218" t="s">
        <v>339</v>
      </c>
      <c r="AU905" s="218" t="s">
        <v>86</v>
      </c>
      <c r="AV905" s="13" t="s">
        <v>86</v>
      </c>
      <c r="AW905" s="13" t="s">
        <v>31</v>
      </c>
      <c r="AX905" s="13" t="s">
        <v>77</v>
      </c>
      <c r="AY905" s="218" t="s">
        <v>321</v>
      </c>
    </row>
    <row r="906" spans="1:65" s="13" customFormat="1" ht="11.25">
      <c r="B906" s="207"/>
      <c r="C906" s="208"/>
      <c r="D906" s="209" t="s">
        <v>339</v>
      </c>
      <c r="E906" s="210" t="s">
        <v>1</v>
      </c>
      <c r="F906" s="211" t="s">
        <v>1518</v>
      </c>
      <c r="G906" s="208"/>
      <c r="H906" s="212">
        <v>-0.16</v>
      </c>
      <c r="I906" s="213"/>
      <c r="J906" s="208"/>
      <c r="K906" s="208"/>
      <c r="L906" s="214"/>
      <c r="M906" s="215"/>
      <c r="N906" s="216"/>
      <c r="O906" s="216"/>
      <c r="P906" s="216"/>
      <c r="Q906" s="216"/>
      <c r="R906" s="216"/>
      <c r="S906" s="216"/>
      <c r="T906" s="217"/>
      <c r="AT906" s="218" t="s">
        <v>339</v>
      </c>
      <c r="AU906" s="218" t="s">
        <v>86</v>
      </c>
      <c r="AV906" s="13" t="s">
        <v>86</v>
      </c>
      <c r="AW906" s="13" t="s">
        <v>31</v>
      </c>
      <c r="AX906" s="13" t="s">
        <v>77</v>
      </c>
      <c r="AY906" s="218" t="s">
        <v>321</v>
      </c>
    </row>
    <row r="907" spans="1:65" s="13" customFormat="1" ht="11.25">
      <c r="B907" s="207"/>
      <c r="C907" s="208"/>
      <c r="D907" s="209" t="s">
        <v>339</v>
      </c>
      <c r="E907" s="210" t="s">
        <v>1</v>
      </c>
      <c r="F907" s="211" t="s">
        <v>1519</v>
      </c>
      <c r="G907" s="208"/>
      <c r="H907" s="212">
        <v>40.729999999999997</v>
      </c>
      <c r="I907" s="213"/>
      <c r="J907" s="208"/>
      <c r="K907" s="208"/>
      <c r="L907" s="214"/>
      <c r="M907" s="215"/>
      <c r="N907" s="216"/>
      <c r="O907" s="216"/>
      <c r="P907" s="216"/>
      <c r="Q907" s="216"/>
      <c r="R907" s="216"/>
      <c r="S907" s="216"/>
      <c r="T907" s="217"/>
      <c r="AT907" s="218" t="s">
        <v>339</v>
      </c>
      <c r="AU907" s="218" t="s">
        <v>86</v>
      </c>
      <c r="AV907" s="13" t="s">
        <v>86</v>
      </c>
      <c r="AW907" s="13" t="s">
        <v>31</v>
      </c>
      <c r="AX907" s="13" t="s">
        <v>77</v>
      </c>
      <c r="AY907" s="218" t="s">
        <v>321</v>
      </c>
    </row>
    <row r="908" spans="1:65" s="13" customFormat="1" ht="11.25">
      <c r="B908" s="207"/>
      <c r="C908" s="208"/>
      <c r="D908" s="209" t="s">
        <v>339</v>
      </c>
      <c r="E908" s="210" t="s">
        <v>1</v>
      </c>
      <c r="F908" s="211" t="s">
        <v>1520</v>
      </c>
      <c r="G908" s="208"/>
      <c r="H908" s="212">
        <v>1.26</v>
      </c>
      <c r="I908" s="213"/>
      <c r="J908" s="208"/>
      <c r="K908" s="208"/>
      <c r="L908" s="214"/>
      <c r="M908" s="215"/>
      <c r="N908" s="216"/>
      <c r="O908" s="216"/>
      <c r="P908" s="216"/>
      <c r="Q908" s="216"/>
      <c r="R908" s="216"/>
      <c r="S908" s="216"/>
      <c r="T908" s="217"/>
      <c r="AT908" s="218" t="s">
        <v>339</v>
      </c>
      <c r="AU908" s="218" t="s">
        <v>86</v>
      </c>
      <c r="AV908" s="13" t="s">
        <v>86</v>
      </c>
      <c r="AW908" s="13" t="s">
        <v>31</v>
      </c>
      <c r="AX908" s="13" t="s">
        <v>77</v>
      </c>
      <c r="AY908" s="218" t="s">
        <v>321</v>
      </c>
    </row>
    <row r="909" spans="1:65" s="14" customFormat="1" ht="11.25">
      <c r="B909" s="219"/>
      <c r="C909" s="220"/>
      <c r="D909" s="209" t="s">
        <v>339</v>
      </c>
      <c r="E909" s="221" t="s">
        <v>192</v>
      </c>
      <c r="F909" s="222" t="s">
        <v>346</v>
      </c>
      <c r="G909" s="220"/>
      <c r="H909" s="223">
        <v>61.12</v>
      </c>
      <c r="I909" s="224"/>
      <c r="J909" s="220"/>
      <c r="K909" s="220"/>
      <c r="L909" s="225"/>
      <c r="M909" s="226"/>
      <c r="N909" s="227"/>
      <c r="O909" s="227"/>
      <c r="P909" s="227"/>
      <c r="Q909" s="227"/>
      <c r="R909" s="227"/>
      <c r="S909" s="227"/>
      <c r="T909" s="228"/>
      <c r="AT909" s="229" t="s">
        <v>339</v>
      </c>
      <c r="AU909" s="229" t="s">
        <v>86</v>
      </c>
      <c r="AV909" s="14" t="s">
        <v>328</v>
      </c>
      <c r="AW909" s="14" t="s">
        <v>31</v>
      </c>
      <c r="AX909" s="14" t="s">
        <v>84</v>
      </c>
      <c r="AY909" s="229" t="s">
        <v>321</v>
      </c>
    </row>
    <row r="910" spans="1:65" s="2" customFormat="1" ht="24.2" customHeight="1">
      <c r="A910" s="35"/>
      <c r="B910" s="36"/>
      <c r="C910" s="194" t="s">
        <v>1521</v>
      </c>
      <c r="D910" s="194" t="s">
        <v>323</v>
      </c>
      <c r="E910" s="195" t="s">
        <v>1522</v>
      </c>
      <c r="F910" s="196" t="s">
        <v>1523</v>
      </c>
      <c r="G910" s="197" t="s">
        <v>337</v>
      </c>
      <c r="H910" s="198">
        <v>61.12</v>
      </c>
      <c r="I910" s="199"/>
      <c r="J910" s="200">
        <f>ROUND(I910*H910,2)</f>
        <v>0</v>
      </c>
      <c r="K910" s="196" t="s">
        <v>350</v>
      </c>
      <c r="L910" s="40"/>
      <c r="M910" s="201" t="s">
        <v>1</v>
      </c>
      <c r="N910" s="202" t="s">
        <v>42</v>
      </c>
      <c r="O910" s="72"/>
      <c r="P910" s="203">
        <f>O910*H910</f>
        <v>0</v>
      </c>
      <c r="Q910" s="203">
        <v>7.5799999999999999E-3</v>
      </c>
      <c r="R910" s="203">
        <f>Q910*H910</f>
        <v>0.46328959999999997</v>
      </c>
      <c r="S910" s="203">
        <v>0</v>
      </c>
      <c r="T910" s="204">
        <f>S910*H910</f>
        <v>0</v>
      </c>
      <c r="U910" s="35"/>
      <c r="V910" s="35"/>
      <c r="W910" s="35"/>
      <c r="X910" s="35"/>
      <c r="Y910" s="35"/>
      <c r="Z910" s="35"/>
      <c r="AA910" s="35"/>
      <c r="AB910" s="35"/>
      <c r="AC910" s="35"/>
      <c r="AD910" s="35"/>
      <c r="AE910" s="35"/>
      <c r="AR910" s="205" t="s">
        <v>453</v>
      </c>
      <c r="AT910" s="205" t="s">
        <v>323</v>
      </c>
      <c r="AU910" s="205" t="s">
        <v>86</v>
      </c>
      <c r="AY910" s="18" t="s">
        <v>321</v>
      </c>
      <c r="BE910" s="206">
        <f>IF(N910="základní",J910,0)</f>
        <v>0</v>
      </c>
      <c r="BF910" s="206">
        <f>IF(N910="snížená",J910,0)</f>
        <v>0</v>
      </c>
      <c r="BG910" s="206">
        <f>IF(N910="zákl. přenesená",J910,0)</f>
        <v>0</v>
      </c>
      <c r="BH910" s="206">
        <f>IF(N910="sníž. přenesená",J910,0)</f>
        <v>0</v>
      </c>
      <c r="BI910" s="206">
        <f>IF(N910="nulová",J910,0)</f>
        <v>0</v>
      </c>
      <c r="BJ910" s="18" t="s">
        <v>84</v>
      </c>
      <c r="BK910" s="206">
        <f>ROUND(I910*H910,2)</f>
        <v>0</v>
      </c>
      <c r="BL910" s="18" t="s">
        <v>453</v>
      </c>
      <c r="BM910" s="205" t="s">
        <v>1524</v>
      </c>
    </row>
    <row r="911" spans="1:65" s="13" customFormat="1" ht="11.25">
      <c r="B911" s="207"/>
      <c r="C911" s="208"/>
      <c r="D911" s="209" t="s">
        <v>339</v>
      </c>
      <c r="E911" s="210" t="s">
        <v>1</v>
      </c>
      <c r="F911" s="211" t="s">
        <v>1525</v>
      </c>
      <c r="G911" s="208"/>
      <c r="H911" s="212">
        <v>61.12</v>
      </c>
      <c r="I911" s="213"/>
      <c r="J911" s="208"/>
      <c r="K911" s="208"/>
      <c r="L911" s="214"/>
      <c r="M911" s="215"/>
      <c r="N911" s="216"/>
      <c r="O911" s="216"/>
      <c r="P911" s="216"/>
      <c r="Q911" s="216"/>
      <c r="R911" s="216"/>
      <c r="S911" s="216"/>
      <c r="T911" s="217"/>
      <c r="AT911" s="218" t="s">
        <v>339</v>
      </c>
      <c r="AU911" s="218" t="s">
        <v>86</v>
      </c>
      <c r="AV911" s="13" t="s">
        <v>86</v>
      </c>
      <c r="AW911" s="13" t="s">
        <v>31</v>
      </c>
      <c r="AX911" s="13" t="s">
        <v>84</v>
      </c>
      <c r="AY911" s="218" t="s">
        <v>321</v>
      </c>
    </row>
    <row r="912" spans="1:65" s="2" customFormat="1" ht="37.9" customHeight="1">
      <c r="A912" s="35"/>
      <c r="B912" s="36"/>
      <c r="C912" s="194" t="s">
        <v>1526</v>
      </c>
      <c r="D912" s="194" t="s">
        <v>323</v>
      </c>
      <c r="E912" s="195" t="s">
        <v>1527</v>
      </c>
      <c r="F912" s="196" t="s">
        <v>1528</v>
      </c>
      <c r="G912" s="197" t="s">
        <v>337</v>
      </c>
      <c r="H912" s="198">
        <v>61.12</v>
      </c>
      <c r="I912" s="199"/>
      <c r="J912" s="200">
        <f>ROUND(I912*H912,2)</f>
        <v>0</v>
      </c>
      <c r="K912" s="196" t="s">
        <v>327</v>
      </c>
      <c r="L912" s="40"/>
      <c r="M912" s="201" t="s">
        <v>1</v>
      </c>
      <c r="N912" s="202" t="s">
        <v>42</v>
      </c>
      <c r="O912" s="72"/>
      <c r="P912" s="203">
        <f>O912*H912</f>
        <v>0</v>
      </c>
      <c r="Q912" s="203">
        <v>8.9999999999999993E-3</v>
      </c>
      <c r="R912" s="203">
        <f>Q912*H912</f>
        <v>0.5500799999999999</v>
      </c>
      <c r="S912" s="203">
        <v>0</v>
      </c>
      <c r="T912" s="204">
        <f>S912*H912</f>
        <v>0</v>
      </c>
      <c r="U912" s="35"/>
      <c r="V912" s="35"/>
      <c r="W912" s="35"/>
      <c r="X912" s="35"/>
      <c r="Y912" s="35"/>
      <c r="Z912" s="35"/>
      <c r="AA912" s="35"/>
      <c r="AB912" s="35"/>
      <c r="AC912" s="35"/>
      <c r="AD912" s="35"/>
      <c r="AE912" s="35"/>
      <c r="AR912" s="205" t="s">
        <v>453</v>
      </c>
      <c r="AT912" s="205" t="s">
        <v>323</v>
      </c>
      <c r="AU912" s="205" t="s">
        <v>86</v>
      </c>
      <c r="AY912" s="18" t="s">
        <v>321</v>
      </c>
      <c r="BE912" s="206">
        <f>IF(N912="základní",J912,0)</f>
        <v>0</v>
      </c>
      <c r="BF912" s="206">
        <f>IF(N912="snížená",J912,0)</f>
        <v>0</v>
      </c>
      <c r="BG912" s="206">
        <f>IF(N912="zákl. přenesená",J912,0)</f>
        <v>0</v>
      </c>
      <c r="BH912" s="206">
        <f>IF(N912="sníž. přenesená",J912,0)</f>
        <v>0</v>
      </c>
      <c r="BI912" s="206">
        <f>IF(N912="nulová",J912,0)</f>
        <v>0</v>
      </c>
      <c r="BJ912" s="18" t="s">
        <v>84</v>
      </c>
      <c r="BK912" s="206">
        <f>ROUND(I912*H912,2)</f>
        <v>0</v>
      </c>
      <c r="BL912" s="18" t="s">
        <v>453</v>
      </c>
      <c r="BM912" s="205" t="s">
        <v>1529</v>
      </c>
    </row>
    <row r="913" spans="1:65" s="13" customFormat="1" ht="11.25">
      <c r="B913" s="207"/>
      <c r="C913" s="208"/>
      <c r="D913" s="209" t="s">
        <v>339</v>
      </c>
      <c r="E913" s="210" t="s">
        <v>1</v>
      </c>
      <c r="F913" s="211" t="s">
        <v>1525</v>
      </c>
      <c r="G913" s="208"/>
      <c r="H913" s="212">
        <v>61.12</v>
      </c>
      <c r="I913" s="213"/>
      <c r="J913" s="208"/>
      <c r="K913" s="208"/>
      <c r="L913" s="214"/>
      <c r="M913" s="215"/>
      <c r="N913" s="216"/>
      <c r="O913" s="216"/>
      <c r="P913" s="216"/>
      <c r="Q913" s="216"/>
      <c r="R913" s="216"/>
      <c r="S913" s="216"/>
      <c r="T913" s="217"/>
      <c r="AT913" s="218" t="s">
        <v>339</v>
      </c>
      <c r="AU913" s="218" t="s">
        <v>86</v>
      </c>
      <c r="AV913" s="13" t="s">
        <v>86</v>
      </c>
      <c r="AW913" s="13" t="s">
        <v>31</v>
      </c>
      <c r="AX913" s="13" t="s">
        <v>84</v>
      </c>
      <c r="AY913" s="218" t="s">
        <v>321</v>
      </c>
    </row>
    <row r="914" spans="1:65" s="2" customFormat="1" ht="16.5" customHeight="1">
      <c r="A914" s="35"/>
      <c r="B914" s="36"/>
      <c r="C914" s="251" t="s">
        <v>1530</v>
      </c>
      <c r="D914" s="251" t="s">
        <v>583</v>
      </c>
      <c r="E914" s="252" t="s">
        <v>1531</v>
      </c>
      <c r="F914" s="253" t="s">
        <v>1532</v>
      </c>
      <c r="G914" s="254" t="s">
        <v>337</v>
      </c>
      <c r="H914" s="255">
        <v>67.231999999999999</v>
      </c>
      <c r="I914" s="256"/>
      <c r="J914" s="257">
        <f>ROUND(I914*H914,2)</f>
        <v>0</v>
      </c>
      <c r="K914" s="253" t="s">
        <v>327</v>
      </c>
      <c r="L914" s="258"/>
      <c r="M914" s="259" t="s">
        <v>1</v>
      </c>
      <c r="N914" s="260" t="s">
        <v>42</v>
      </c>
      <c r="O914" s="72"/>
      <c r="P914" s="203">
        <f>O914*H914</f>
        <v>0</v>
      </c>
      <c r="Q914" s="203">
        <v>2.5000000000000001E-2</v>
      </c>
      <c r="R914" s="203">
        <f>Q914*H914</f>
        <v>1.6808000000000001</v>
      </c>
      <c r="S914" s="203">
        <v>0</v>
      </c>
      <c r="T914" s="204">
        <f>S914*H914</f>
        <v>0</v>
      </c>
      <c r="U914" s="35"/>
      <c r="V914" s="35"/>
      <c r="W914" s="35"/>
      <c r="X914" s="35"/>
      <c r="Y914" s="35"/>
      <c r="Z914" s="35"/>
      <c r="AA914" s="35"/>
      <c r="AB914" s="35"/>
      <c r="AC914" s="35"/>
      <c r="AD914" s="35"/>
      <c r="AE914" s="35"/>
      <c r="AR914" s="205" t="s">
        <v>595</v>
      </c>
      <c r="AT914" s="205" t="s">
        <v>583</v>
      </c>
      <c r="AU914" s="205" t="s">
        <v>86</v>
      </c>
      <c r="AY914" s="18" t="s">
        <v>321</v>
      </c>
      <c r="BE914" s="206">
        <f>IF(N914="základní",J914,0)</f>
        <v>0</v>
      </c>
      <c r="BF914" s="206">
        <f>IF(N914="snížená",J914,0)</f>
        <v>0</v>
      </c>
      <c r="BG914" s="206">
        <f>IF(N914="zákl. přenesená",J914,0)</f>
        <v>0</v>
      </c>
      <c r="BH914" s="206">
        <f>IF(N914="sníž. přenesená",J914,0)</f>
        <v>0</v>
      </c>
      <c r="BI914" s="206">
        <f>IF(N914="nulová",J914,0)</f>
        <v>0</v>
      </c>
      <c r="BJ914" s="18" t="s">
        <v>84</v>
      </c>
      <c r="BK914" s="206">
        <f>ROUND(I914*H914,2)</f>
        <v>0</v>
      </c>
      <c r="BL914" s="18" t="s">
        <v>453</v>
      </c>
      <c r="BM914" s="205" t="s">
        <v>1533</v>
      </c>
    </row>
    <row r="915" spans="1:65" s="13" customFormat="1" ht="11.25">
      <c r="B915" s="207"/>
      <c r="C915" s="208"/>
      <c r="D915" s="209" t="s">
        <v>339</v>
      </c>
      <c r="E915" s="208"/>
      <c r="F915" s="211" t="s">
        <v>1534</v>
      </c>
      <c r="G915" s="208"/>
      <c r="H915" s="212">
        <v>67.231999999999999</v>
      </c>
      <c r="I915" s="213"/>
      <c r="J915" s="208"/>
      <c r="K915" s="208"/>
      <c r="L915" s="214"/>
      <c r="M915" s="215"/>
      <c r="N915" s="216"/>
      <c r="O915" s="216"/>
      <c r="P915" s="216"/>
      <c r="Q915" s="216"/>
      <c r="R915" s="216"/>
      <c r="S915" s="216"/>
      <c r="T915" s="217"/>
      <c r="AT915" s="218" t="s">
        <v>339</v>
      </c>
      <c r="AU915" s="218" t="s">
        <v>86</v>
      </c>
      <c r="AV915" s="13" t="s">
        <v>86</v>
      </c>
      <c r="AW915" s="13" t="s">
        <v>4</v>
      </c>
      <c r="AX915" s="13" t="s">
        <v>84</v>
      </c>
      <c r="AY915" s="218" t="s">
        <v>321</v>
      </c>
    </row>
    <row r="916" spans="1:65" s="2" customFormat="1" ht="24.2" customHeight="1">
      <c r="A916" s="35"/>
      <c r="B916" s="36"/>
      <c r="C916" s="194" t="s">
        <v>1535</v>
      </c>
      <c r="D916" s="194" t="s">
        <v>323</v>
      </c>
      <c r="E916" s="195" t="s">
        <v>1536</v>
      </c>
      <c r="F916" s="196" t="s">
        <v>1537</v>
      </c>
      <c r="G916" s="197" t="s">
        <v>628</v>
      </c>
      <c r="H916" s="198">
        <v>17.745999999999999</v>
      </c>
      <c r="I916" s="199"/>
      <c r="J916" s="200">
        <f>ROUND(I916*H916,2)</f>
        <v>0</v>
      </c>
      <c r="K916" s="196" t="s">
        <v>350</v>
      </c>
      <c r="L916" s="40"/>
      <c r="M916" s="201" t="s">
        <v>1</v>
      </c>
      <c r="N916" s="202" t="s">
        <v>42</v>
      </c>
      <c r="O916" s="72"/>
      <c r="P916" s="203">
        <f>O916*H916</f>
        <v>0</v>
      </c>
      <c r="Q916" s="203">
        <v>5.8E-4</v>
      </c>
      <c r="R916" s="203">
        <f>Q916*H916</f>
        <v>1.0292679999999998E-2</v>
      </c>
      <c r="S916" s="203">
        <v>0</v>
      </c>
      <c r="T916" s="204">
        <f>S916*H916</f>
        <v>0</v>
      </c>
      <c r="U916" s="35"/>
      <c r="V916" s="35"/>
      <c r="W916" s="35"/>
      <c r="X916" s="35"/>
      <c r="Y916" s="35"/>
      <c r="Z916" s="35"/>
      <c r="AA916" s="35"/>
      <c r="AB916" s="35"/>
      <c r="AC916" s="35"/>
      <c r="AD916" s="35"/>
      <c r="AE916" s="35"/>
      <c r="AR916" s="205" t="s">
        <v>453</v>
      </c>
      <c r="AT916" s="205" t="s">
        <v>323</v>
      </c>
      <c r="AU916" s="205" t="s">
        <v>86</v>
      </c>
      <c r="AY916" s="18" t="s">
        <v>321</v>
      </c>
      <c r="BE916" s="206">
        <f>IF(N916="základní",J916,0)</f>
        <v>0</v>
      </c>
      <c r="BF916" s="206">
        <f>IF(N916="snížená",J916,0)</f>
        <v>0</v>
      </c>
      <c r="BG916" s="206">
        <f>IF(N916="zákl. přenesená",J916,0)</f>
        <v>0</v>
      </c>
      <c r="BH916" s="206">
        <f>IF(N916="sníž. přenesená",J916,0)</f>
        <v>0</v>
      </c>
      <c r="BI916" s="206">
        <f>IF(N916="nulová",J916,0)</f>
        <v>0</v>
      </c>
      <c r="BJ916" s="18" t="s">
        <v>84</v>
      </c>
      <c r="BK916" s="206">
        <f>ROUND(I916*H916,2)</f>
        <v>0</v>
      </c>
      <c r="BL916" s="18" t="s">
        <v>453</v>
      </c>
      <c r="BM916" s="205" t="s">
        <v>1538</v>
      </c>
    </row>
    <row r="917" spans="1:65" s="15" customFormat="1" ht="11.25">
      <c r="B917" s="230"/>
      <c r="C917" s="231"/>
      <c r="D917" s="209" t="s">
        <v>339</v>
      </c>
      <c r="E917" s="232" t="s">
        <v>1</v>
      </c>
      <c r="F917" s="233" t="s">
        <v>1539</v>
      </c>
      <c r="G917" s="231"/>
      <c r="H917" s="232" t="s">
        <v>1</v>
      </c>
      <c r="I917" s="234"/>
      <c r="J917" s="231"/>
      <c r="K917" s="231"/>
      <c r="L917" s="235"/>
      <c r="M917" s="236"/>
      <c r="N917" s="237"/>
      <c r="O917" s="237"/>
      <c r="P917" s="237"/>
      <c r="Q917" s="237"/>
      <c r="R917" s="237"/>
      <c r="S917" s="237"/>
      <c r="T917" s="238"/>
      <c r="AT917" s="239" t="s">
        <v>339</v>
      </c>
      <c r="AU917" s="239" t="s">
        <v>86</v>
      </c>
      <c r="AV917" s="15" t="s">
        <v>84</v>
      </c>
      <c r="AW917" s="15" t="s">
        <v>31</v>
      </c>
      <c r="AX917" s="15" t="s">
        <v>77</v>
      </c>
      <c r="AY917" s="239" t="s">
        <v>321</v>
      </c>
    </row>
    <row r="918" spans="1:65" s="13" customFormat="1" ht="11.25">
      <c r="B918" s="207"/>
      <c r="C918" s="208"/>
      <c r="D918" s="209" t="s">
        <v>339</v>
      </c>
      <c r="E918" s="210" t="s">
        <v>1</v>
      </c>
      <c r="F918" s="211" t="s">
        <v>1540</v>
      </c>
      <c r="G918" s="208"/>
      <c r="H918" s="212">
        <v>7.3</v>
      </c>
      <c r="I918" s="213"/>
      <c r="J918" s="208"/>
      <c r="K918" s="208"/>
      <c r="L918" s="214"/>
      <c r="M918" s="215"/>
      <c r="N918" s="216"/>
      <c r="O918" s="216"/>
      <c r="P918" s="216"/>
      <c r="Q918" s="216"/>
      <c r="R918" s="216"/>
      <c r="S918" s="216"/>
      <c r="T918" s="217"/>
      <c r="AT918" s="218" t="s">
        <v>339</v>
      </c>
      <c r="AU918" s="218" t="s">
        <v>86</v>
      </c>
      <c r="AV918" s="13" t="s">
        <v>86</v>
      </c>
      <c r="AW918" s="13" t="s">
        <v>31</v>
      </c>
      <c r="AX918" s="13" t="s">
        <v>77</v>
      </c>
      <c r="AY918" s="218" t="s">
        <v>321</v>
      </c>
    </row>
    <row r="919" spans="1:65" s="13" customFormat="1" ht="11.25">
      <c r="B919" s="207"/>
      <c r="C919" s="208"/>
      <c r="D919" s="209" t="s">
        <v>339</v>
      </c>
      <c r="E919" s="210" t="s">
        <v>1</v>
      </c>
      <c r="F919" s="211" t="s">
        <v>909</v>
      </c>
      <c r="G919" s="208"/>
      <c r="H919" s="212">
        <v>6.7936941133883799</v>
      </c>
      <c r="I919" s="213"/>
      <c r="J919" s="208"/>
      <c r="K919" s="208"/>
      <c r="L919" s="214"/>
      <c r="M919" s="215"/>
      <c r="N919" s="216"/>
      <c r="O919" s="216"/>
      <c r="P919" s="216"/>
      <c r="Q919" s="216"/>
      <c r="R919" s="216"/>
      <c r="S919" s="216"/>
      <c r="T919" s="217"/>
      <c r="AT919" s="218" t="s">
        <v>339</v>
      </c>
      <c r="AU919" s="218" t="s">
        <v>86</v>
      </c>
      <c r="AV919" s="13" t="s">
        <v>86</v>
      </c>
      <c r="AW919" s="13" t="s">
        <v>31</v>
      </c>
      <c r="AX919" s="13" t="s">
        <v>77</v>
      </c>
      <c r="AY919" s="218" t="s">
        <v>321</v>
      </c>
    </row>
    <row r="920" spans="1:65" s="13" customFormat="1" ht="11.25">
      <c r="B920" s="207"/>
      <c r="C920" s="208"/>
      <c r="D920" s="209" t="s">
        <v>339</v>
      </c>
      <c r="E920" s="210" t="s">
        <v>1</v>
      </c>
      <c r="F920" s="211" t="s">
        <v>1014</v>
      </c>
      <c r="G920" s="208"/>
      <c r="H920" s="212">
        <v>3.6521014597983799</v>
      </c>
      <c r="I920" s="213"/>
      <c r="J920" s="208"/>
      <c r="K920" s="208"/>
      <c r="L920" s="214"/>
      <c r="M920" s="215"/>
      <c r="N920" s="216"/>
      <c r="O920" s="216"/>
      <c r="P920" s="216"/>
      <c r="Q920" s="216"/>
      <c r="R920" s="216"/>
      <c r="S920" s="216"/>
      <c r="T920" s="217"/>
      <c r="AT920" s="218" t="s">
        <v>339</v>
      </c>
      <c r="AU920" s="218" t="s">
        <v>86</v>
      </c>
      <c r="AV920" s="13" t="s">
        <v>86</v>
      </c>
      <c r="AW920" s="13" t="s">
        <v>31</v>
      </c>
      <c r="AX920" s="13" t="s">
        <v>77</v>
      </c>
      <c r="AY920" s="218" t="s">
        <v>321</v>
      </c>
    </row>
    <row r="921" spans="1:65" s="14" customFormat="1" ht="11.25">
      <c r="B921" s="219"/>
      <c r="C921" s="220"/>
      <c r="D921" s="209" t="s">
        <v>339</v>
      </c>
      <c r="E921" s="221" t="s">
        <v>244</v>
      </c>
      <c r="F921" s="222" t="s">
        <v>346</v>
      </c>
      <c r="G921" s="220"/>
      <c r="H921" s="223">
        <v>17.7457955731868</v>
      </c>
      <c r="I921" s="224"/>
      <c r="J921" s="220"/>
      <c r="K921" s="220"/>
      <c r="L921" s="225"/>
      <c r="M921" s="226"/>
      <c r="N921" s="227"/>
      <c r="O921" s="227"/>
      <c r="P921" s="227"/>
      <c r="Q921" s="227"/>
      <c r="R921" s="227"/>
      <c r="S921" s="227"/>
      <c r="T921" s="228"/>
      <c r="AT921" s="229" t="s">
        <v>339</v>
      </c>
      <c r="AU921" s="229" t="s">
        <v>86</v>
      </c>
      <c r="AV921" s="14" t="s">
        <v>328</v>
      </c>
      <c r="AW921" s="14" t="s">
        <v>31</v>
      </c>
      <c r="AX921" s="14" t="s">
        <v>84</v>
      </c>
      <c r="AY921" s="229" t="s">
        <v>321</v>
      </c>
    </row>
    <row r="922" spans="1:65" s="2" customFormat="1" ht="16.5" customHeight="1">
      <c r="A922" s="35"/>
      <c r="B922" s="36"/>
      <c r="C922" s="251" t="s">
        <v>1541</v>
      </c>
      <c r="D922" s="251" t="s">
        <v>583</v>
      </c>
      <c r="E922" s="252" t="s">
        <v>1531</v>
      </c>
      <c r="F922" s="253" t="s">
        <v>1532</v>
      </c>
      <c r="G922" s="254" t="s">
        <v>337</v>
      </c>
      <c r="H922" s="255">
        <v>2.5379999999999998</v>
      </c>
      <c r="I922" s="256"/>
      <c r="J922" s="257">
        <f>ROUND(I922*H922,2)</f>
        <v>0</v>
      </c>
      <c r="K922" s="253" t="s">
        <v>327</v>
      </c>
      <c r="L922" s="258"/>
      <c r="M922" s="259" t="s">
        <v>1</v>
      </c>
      <c r="N922" s="260" t="s">
        <v>42</v>
      </c>
      <c r="O922" s="72"/>
      <c r="P922" s="203">
        <f>O922*H922</f>
        <v>0</v>
      </c>
      <c r="Q922" s="203">
        <v>2.5000000000000001E-2</v>
      </c>
      <c r="R922" s="203">
        <f>Q922*H922</f>
        <v>6.3449999999999993E-2</v>
      </c>
      <c r="S922" s="203">
        <v>0</v>
      </c>
      <c r="T922" s="204">
        <f>S922*H922</f>
        <v>0</v>
      </c>
      <c r="U922" s="35"/>
      <c r="V922" s="35"/>
      <c r="W922" s="35"/>
      <c r="X922" s="35"/>
      <c r="Y922" s="35"/>
      <c r="Z922" s="35"/>
      <c r="AA922" s="35"/>
      <c r="AB922" s="35"/>
      <c r="AC922" s="35"/>
      <c r="AD922" s="35"/>
      <c r="AE922" s="35"/>
      <c r="AR922" s="205" t="s">
        <v>595</v>
      </c>
      <c r="AT922" s="205" t="s">
        <v>583</v>
      </c>
      <c r="AU922" s="205" t="s">
        <v>86</v>
      </c>
      <c r="AY922" s="18" t="s">
        <v>321</v>
      </c>
      <c r="BE922" s="206">
        <f>IF(N922="základní",J922,0)</f>
        <v>0</v>
      </c>
      <c r="BF922" s="206">
        <f>IF(N922="snížená",J922,0)</f>
        <v>0</v>
      </c>
      <c r="BG922" s="206">
        <f>IF(N922="zákl. přenesená",J922,0)</f>
        <v>0</v>
      </c>
      <c r="BH922" s="206">
        <f>IF(N922="sníž. přenesená",J922,0)</f>
        <v>0</v>
      </c>
      <c r="BI922" s="206">
        <f>IF(N922="nulová",J922,0)</f>
        <v>0</v>
      </c>
      <c r="BJ922" s="18" t="s">
        <v>84</v>
      </c>
      <c r="BK922" s="206">
        <f>ROUND(I922*H922,2)</f>
        <v>0</v>
      </c>
      <c r="BL922" s="18" t="s">
        <v>453</v>
      </c>
      <c r="BM922" s="205" t="s">
        <v>1542</v>
      </c>
    </row>
    <row r="923" spans="1:65" s="13" customFormat="1" ht="11.25">
      <c r="B923" s="207"/>
      <c r="C923" s="208"/>
      <c r="D923" s="209" t="s">
        <v>339</v>
      </c>
      <c r="E923" s="210" t="s">
        <v>1</v>
      </c>
      <c r="F923" s="211" t="s">
        <v>1543</v>
      </c>
      <c r="G923" s="208"/>
      <c r="H923" s="212">
        <v>2.3069534245142802</v>
      </c>
      <c r="I923" s="213"/>
      <c r="J923" s="208"/>
      <c r="K923" s="208"/>
      <c r="L923" s="214"/>
      <c r="M923" s="215"/>
      <c r="N923" s="216"/>
      <c r="O923" s="216"/>
      <c r="P923" s="216"/>
      <c r="Q923" s="216"/>
      <c r="R923" s="216"/>
      <c r="S923" s="216"/>
      <c r="T923" s="217"/>
      <c r="AT923" s="218" t="s">
        <v>339</v>
      </c>
      <c r="AU923" s="218" t="s">
        <v>86</v>
      </c>
      <c r="AV923" s="13" t="s">
        <v>86</v>
      </c>
      <c r="AW923" s="13" t="s">
        <v>31</v>
      </c>
      <c r="AX923" s="13" t="s">
        <v>84</v>
      </c>
      <c r="AY923" s="218" t="s">
        <v>321</v>
      </c>
    </row>
    <row r="924" spans="1:65" s="13" customFormat="1" ht="11.25">
      <c r="B924" s="207"/>
      <c r="C924" s="208"/>
      <c r="D924" s="209" t="s">
        <v>339</v>
      </c>
      <c r="E924" s="208"/>
      <c r="F924" s="211" t="s">
        <v>1544</v>
      </c>
      <c r="G924" s="208"/>
      <c r="H924" s="212">
        <v>2.5379999999999998</v>
      </c>
      <c r="I924" s="213"/>
      <c r="J924" s="208"/>
      <c r="K924" s="208"/>
      <c r="L924" s="214"/>
      <c r="M924" s="215"/>
      <c r="N924" s="216"/>
      <c r="O924" s="216"/>
      <c r="P924" s="216"/>
      <c r="Q924" s="216"/>
      <c r="R924" s="216"/>
      <c r="S924" s="216"/>
      <c r="T924" s="217"/>
      <c r="AT924" s="218" t="s">
        <v>339</v>
      </c>
      <c r="AU924" s="218" t="s">
        <v>86</v>
      </c>
      <c r="AV924" s="13" t="s">
        <v>86</v>
      </c>
      <c r="AW924" s="13" t="s">
        <v>4</v>
      </c>
      <c r="AX924" s="13" t="s">
        <v>84</v>
      </c>
      <c r="AY924" s="218" t="s">
        <v>321</v>
      </c>
    </row>
    <row r="925" spans="1:65" s="2" customFormat="1" ht="16.5" customHeight="1">
      <c r="A925" s="35"/>
      <c r="B925" s="36"/>
      <c r="C925" s="194" t="s">
        <v>1545</v>
      </c>
      <c r="D925" s="194" t="s">
        <v>323</v>
      </c>
      <c r="E925" s="195" t="s">
        <v>1546</v>
      </c>
      <c r="F925" s="196" t="s">
        <v>1547</v>
      </c>
      <c r="G925" s="197" t="s">
        <v>628</v>
      </c>
      <c r="H925" s="198">
        <v>46.637</v>
      </c>
      <c r="I925" s="199"/>
      <c r="J925" s="200">
        <f>ROUND(I925*H925,2)</f>
        <v>0</v>
      </c>
      <c r="K925" s="196" t="s">
        <v>350</v>
      </c>
      <c r="L925" s="40"/>
      <c r="M925" s="201" t="s">
        <v>1</v>
      </c>
      <c r="N925" s="202" t="s">
        <v>42</v>
      </c>
      <c r="O925" s="72"/>
      <c r="P925" s="203">
        <f>O925*H925</f>
        <v>0</v>
      </c>
      <c r="Q925" s="203">
        <v>3.0000000000000001E-5</v>
      </c>
      <c r="R925" s="203">
        <f>Q925*H925</f>
        <v>1.3991100000000001E-3</v>
      </c>
      <c r="S925" s="203">
        <v>0</v>
      </c>
      <c r="T925" s="204">
        <f>S925*H925</f>
        <v>0</v>
      </c>
      <c r="U925" s="35"/>
      <c r="V925" s="35"/>
      <c r="W925" s="35"/>
      <c r="X925" s="35"/>
      <c r="Y925" s="35"/>
      <c r="Z925" s="35"/>
      <c r="AA925" s="35"/>
      <c r="AB925" s="35"/>
      <c r="AC925" s="35"/>
      <c r="AD925" s="35"/>
      <c r="AE925" s="35"/>
      <c r="AR925" s="205" t="s">
        <v>453</v>
      </c>
      <c r="AT925" s="205" t="s">
        <v>323</v>
      </c>
      <c r="AU925" s="205" t="s">
        <v>86</v>
      </c>
      <c r="AY925" s="18" t="s">
        <v>321</v>
      </c>
      <c r="BE925" s="206">
        <f>IF(N925="základní",J925,0)</f>
        <v>0</v>
      </c>
      <c r="BF925" s="206">
        <f>IF(N925="snížená",J925,0)</f>
        <v>0</v>
      </c>
      <c r="BG925" s="206">
        <f>IF(N925="zákl. přenesená",J925,0)</f>
        <v>0</v>
      </c>
      <c r="BH925" s="206">
        <f>IF(N925="sníž. přenesená",J925,0)</f>
        <v>0</v>
      </c>
      <c r="BI925" s="206">
        <f>IF(N925="nulová",J925,0)</f>
        <v>0</v>
      </c>
      <c r="BJ925" s="18" t="s">
        <v>84</v>
      </c>
      <c r="BK925" s="206">
        <f>ROUND(I925*H925,2)</f>
        <v>0</v>
      </c>
      <c r="BL925" s="18" t="s">
        <v>453</v>
      </c>
      <c r="BM925" s="205" t="s">
        <v>1548</v>
      </c>
    </row>
    <row r="926" spans="1:65" s="13" customFormat="1" ht="11.25">
      <c r="B926" s="207"/>
      <c r="C926" s="208"/>
      <c r="D926" s="209" t="s">
        <v>339</v>
      </c>
      <c r="E926" s="210" t="s">
        <v>1</v>
      </c>
      <c r="F926" s="211" t="s">
        <v>1549</v>
      </c>
      <c r="G926" s="208"/>
      <c r="H926" s="212">
        <v>17.7457955731868</v>
      </c>
      <c r="I926" s="213"/>
      <c r="J926" s="208"/>
      <c r="K926" s="208"/>
      <c r="L926" s="214"/>
      <c r="M926" s="215"/>
      <c r="N926" s="216"/>
      <c r="O926" s="216"/>
      <c r="P926" s="216"/>
      <c r="Q926" s="216"/>
      <c r="R926" s="216"/>
      <c r="S926" s="216"/>
      <c r="T926" s="217"/>
      <c r="AT926" s="218" t="s">
        <v>339</v>
      </c>
      <c r="AU926" s="218" t="s">
        <v>86</v>
      </c>
      <c r="AV926" s="13" t="s">
        <v>86</v>
      </c>
      <c r="AW926" s="13" t="s">
        <v>31</v>
      </c>
      <c r="AX926" s="13" t="s">
        <v>77</v>
      </c>
      <c r="AY926" s="218" t="s">
        <v>321</v>
      </c>
    </row>
    <row r="927" spans="1:65" s="15" customFormat="1" ht="11.25">
      <c r="B927" s="230"/>
      <c r="C927" s="231"/>
      <c r="D927" s="209" t="s">
        <v>339</v>
      </c>
      <c r="E927" s="232" t="s">
        <v>1</v>
      </c>
      <c r="F927" s="233" t="s">
        <v>1550</v>
      </c>
      <c r="G927" s="231"/>
      <c r="H927" s="232" t="s">
        <v>1</v>
      </c>
      <c r="I927" s="234"/>
      <c r="J927" s="231"/>
      <c r="K927" s="231"/>
      <c r="L927" s="235"/>
      <c r="M927" s="236"/>
      <c r="N927" s="237"/>
      <c r="O927" s="237"/>
      <c r="P927" s="237"/>
      <c r="Q927" s="237"/>
      <c r="R927" s="237"/>
      <c r="S927" s="237"/>
      <c r="T927" s="238"/>
      <c r="AT927" s="239" t="s">
        <v>339</v>
      </c>
      <c r="AU927" s="239" t="s">
        <v>86</v>
      </c>
      <c r="AV927" s="15" t="s">
        <v>84</v>
      </c>
      <c r="AW927" s="15" t="s">
        <v>31</v>
      </c>
      <c r="AX927" s="15" t="s">
        <v>77</v>
      </c>
      <c r="AY927" s="239" t="s">
        <v>321</v>
      </c>
    </row>
    <row r="928" spans="1:65" s="13" customFormat="1" ht="11.25">
      <c r="B928" s="207"/>
      <c r="C928" s="208"/>
      <c r="D928" s="209" t="s">
        <v>339</v>
      </c>
      <c r="E928" s="210" t="s">
        <v>1</v>
      </c>
      <c r="F928" s="211" t="s">
        <v>1551</v>
      </c>
      <c r="G928" s="208"/>
      <c r="H928" s="212">
        <v>8</v>
      </c>
      <c r="I928" s="213"/>
      <c r="J928" s="208"/>
      <c r="K928" s="208"/>
      <c r="L928" s="214"/>
      <c r="M928" s="215"/>
      <c r="N928" s="216"/>
      <c r="O928" s="216"/>
      <c r="P928" s="216"/>
      <c r="Q928" s="216"/>
      <c r="R928" s="216"/>
      <c r="S928" s="216"/>
      <c r="T928" s="217"/>
      <c r="AT928" s="218" t="s">
        <v>339</v>
      </c>
      <c r="AU928" s="218" t="s">
        <v>86</v>
      </c>
      <c r="AV928" s="13" t="s">
        <v>86</v>
      </c>
      <c r="AW928" s="13" t="s">
        <v>31</v>
      </c>
      <c r="AX928" s="13" t="s">
        <v>77</v>
      </c>
      <c r="AY928" s="218" t="s">
        <v>321</v>
      </c>
    </row>
    <row r="929" spans="1:65" s="13" customFormat="1" ht="11.25">
      <c r="B929" s="207"/>
      <c r="C929" s="208"/>
      <c r="D929" s="209" t="s">
        <v>339</v>
      </c>
      <c r="E929" s="210" t="s">
        <v>1</v>
      </c>
      <c r="F929" s="211" t="s">
        <v>1023</v>
      </c>
      <c r="G929" s="208"/>
      <c r="H929" s="212">
        <v>13.587388226776801</v>
      </c>
      <c r="I929" s="213"/>
      <c r="J929" s="208"/>
      <c r="K929" s="208"/>
      <c r="L929" s="214"/>
      <c r="M929" s="215"/>
      <c r="N929" s="216"/>
      <c r="O929" s="216"/>
      <c r="P929" s="216"/>
      <c r="Q929" s="216"/>
      <c r="R929" s="216"/>
      <c r="S929" s="216"/>
      <c r="T929" s="217"/>
      <c r="AT929" s="218" t="s">
        <v>339</v>
      </c>
      <c r="AU929" s="218" t="s">
        <v>86</v>
      </c>
      <c r="AV929" s="13" t="s">
        <v>86</v>
      </c>
      <c r="AW929" s="13" t="s">
        <v>31</v>
      </c>
      <c r="AX929" s="13" t="s">
        <v>77</v>
      </c>
      <c r="AY929" s="218" t="s">
        <v>321</v>
      </c>
    </row>
    <row r="930" spans="1:65" s="13" customFormat="1" ht="11.25">
      <c r="B930" s="207"/>
      <c r="C930" s="208"/>
      <c r="D930" s="209" t="s">
        <v>339</v>
      </c>
      <c r="E930" s="210" t="s">
        <v>1</v>
      </c>
      <c r="F930" s="211" t="s">
        <v>1022</v>
      </c>
      <c r="G930" s="208"/>
      <c r="H930" s="212">
        <v>7.3042029195967499</v>
      </c>
      <c r="I930" s="213"/>
      <c r="J930" s="208"/>
      <c r="K930" s="208"/>
      <c r="L930" s="214"/>
      <c r="M930" s="215"/>
      <c r="N930" s="216"/>
      <c r="O930" s="216"/>
      <c r="P930" s="216"/>
      <c r="Q930" s="216"/>
      <c r="R930" s="216"/>
      <c r="S930" s="216"/>
      <c r="T930" s="217"/>
      <c r="AT930" s="218" t="s">
        <v>339</v>
      </c>
      <c r="AU930" s="218" t="s">
        <v>86</v>
      </c>
      <c r="AV930" s="13" t="s">
        <v>86</v>
      </c>
      <c r="AW930" s="13" t="s">
        <v>31</v>
      </c>
      <c r="AX930" s="13" t="s">
        <v>77</v>
      </c>
      <c r="AY930" s="218" t="s">
        <v>321</v>
      </c>
    </row>
    <row r="931" spans="1:65" s="14" customFormat="1" ht="11.25">
      <c r="B931" s="219"/>
      <c r="C931" s="220"/>
      <c r="D931" s="209" t="s">
        <v>339</v>
      </c>
      <c r="E931" s="221" t="s">
        <v>1</v>
      </c>
      <c r="F931" s="222" t="s">
        <v>346</v>
      </c>
      <c r="G931" s="220"/>
      <c r="H931" s="223">
        <v>46.637386719560297</v>
      </c>
      <c r="I931" s="224"/>
      <c r="J931" s="220"/>
      <c r="K931" s="220"/>
      <c r="L931" s="225"/>
      <c r="M931" s="226"/>
      <c r="N931" s="227"/>
      <c r="O931" s="227"/>
      <c r="P931" s="227"/>
      <c r="Q931" s="227"/>
      <c r="R931" s="227"/>
      <c r="S931" s="227"/>
      <c r="T931" s="228"/>
      <c r="AT931" s="229" t="s">
        <v>339</v>
      </c>
      <c r="AU931" s="229" t="s">
        <v>86</v>
      </c>
      <c r="AV931" s="14" t="s">
        <v>328</v>
      </c>
      <c r="AW931" s="14" t="s">
        <v>31</v>
      </c>
      <c r="AX931" s="14" t="s">
        <v>84</v>
      </c>
      <c r="AY931" s="229" t="s">
        <v>321</v>
      </c>
    </row>
    <row r="932" spans="1:65" s="2" customFormat="1" ht="24.2" customHeight="1">
      <c r="A932" s="35"/>
      <c r="B932" s="36"/>
      <c r="C932" s="194" t="s">
        <v>1552</v>
      </c>
      <c r="D932" s="194" t="s">
        <v>323</v>
      </c>
      <c r="E932" s="195" t="s">
        <v>1553</v>
      </c>
      <c r="F932" s="196" t="s">
        <v>1554</v>
      </c>
      <c r="G932" s="197" t="s">
        <v>337</v>
      </c>
      <c r="H932" s="198">
        <v>61.12</v>
      </c>
      <c r="I932" s="199"/>
      <c r="J932" s="200">
        <f>ROUND(I932*H932,2)</f>
        <v>0</v>
      </c>
      <c r="K932" s="196" t="s">
        <v>350</v>
      </c>
      <c r="L932" s="40"/>
      <c r="M932" s="201" t="s">
        <v>1</v>
      </c>
      <c r="N932" s="202" t="s">
        <v>42</v>
      </c>
      <c r="O932" s="72"/>
      <c r="P932" s="203">
        <f>O932*H932</f>
        <v>0</v>
      </c>
      <c r="Q932" s="203">
        <v>5.0000000000000002E-5</v>
      </c>
      <c r="R932" s="203">
        <f>Q932*H932</f>
        <v>3.0560000000000001E-3</v>
      </c>
      <c r="S932" s="203">
        <v>0</v>
      </c>
      <c r="T932" s="204">
        <f>S932*H932</f>
        <v>0</v>
      </c>
      <c r="U932" s="35"/>
      <c r="V932" s="35"/>
      <c r="W932" s="35"/>
      <c r="X932" s="35"/>
      <c r="Y932" s="35"/>
      <c r="Z932" s="35"/>
      <c r="AA932" s="35"/>
      <c r="AB932" s="35"/>
      <c r="AC932" s="35"/>
      <c r="AD932" s="35"/>
      <c r="AE932" s="35"/>
      <c r="AR932" s="205" t="s">
        <v>453</v>
      </c>
      <c r="AT932" s="205" t="s">
        <v>323</v>
      </c>
      <c r="AU932" s="205" t="s">
        <v>86</v>
      </c>
      <c r="AY932" s="18" t="s">
        <v>321</v>
      </c>
      <c r="BE932" s="206">
        <f>IF(N932="základní",J932,0)</f>
        <v>0</v>
      </c>
      <c r="BF932" s="206">
        <f>IF(N932="snížená",J932,0)</f>
        <v>0</v>
      </c>
      <c r="BG932" s="206">
        <f>IF(N932="zákl. přenesená",J932,0)</f>
        <v>0</v>
      </c>
      <c r="BH932" s="206">
        <f>IF(N932="sníž. přenesená",J932,0)</f>
        <v>0</v>
      </c>
      <c r="BI932" s="206">
        <f>IF(N932="nulová",J932,0)</f>
        <v>0</v>
      </c>
      <c r="BJ932" s="18" t="s">
        <v>84</v>
      </c>
      <c r="BK932" s="206">
        <f>ROUND(I932*H932,2)</f>
        <v>0</v>
      </c>
      <c r="BL932" s="18" t="s">
        <v>453</v>
      </c>
      <c r="BM932" s="205" t="s">
        <v>1555</v>
      </c>
    </row>
    <row r="933" spans="1:65" s="13" customFormat="1" ht="11.25">
      <c r="B933" s="207"/>
      <c r="C933" s="208"/>
      <c r="D933" s="209" t="s">
        <v>339</v>
      </c>
      <c r="E933" s="210" t="s">
        <v>1</v>
      </c>
      <c r="F933" s="211" t="s">
        <v>192</v>
      </c>
      <c r="G933" s="208"/>
      <c r="H933" s="212">
        <v>61.12</v>
      </c>
      <c r="I933" s="213"/>
      <c r="J933" s="208"/>
      <c r="K933" s="208"/>
      <c r="L933" s="214"/>
      <c r="M933" s="215"/>
      <c r="N933" s="216"/>
      <c r="O933" s="216"/>
      <c r="P933" s="216"/>
      <c r="Q933" s="216"/>
      <c r="R933" s="216"/>
      <c r="S933" s="216"/>
      <c r="T933" s="217"/>
      <c r="AT933" s="218" t="s">
        <v>339</v>
      </c>
      <c r="AU933" s="218" t="s">
        <v>86</v>
      </c>
      <c r="AV933" s="13" t="s">
        <v>86</v>
      </c>
      <c r="AW933" s="13" t="s">
        <v>31</v>
      </c>
      <c r="AX933" s="13" t="s">
        <v>84</v>
      </c>
      <c r="AY933" s="218" t="s">
        <v>321</v>
      </c>
    </row>
    <row r="934" spans="1:65" s="2" customFormat="1" ht="24.2" customHeight="1">
      <c r="A934" s="35"/>
      <c r="B934" s="36"/>
      <c r="C934" s="194" t="s">
        <v>1556</v>
      </c>
      <c r="D934" s="194" t="s">
        <v>323</v>
      </c>
      <c r="E934" s="195" t="s">
        <v>1557</v>
      </c>
      <c r="F934" s="196" t="s">
        <v>1558</v>
      </c>
      <c r="G934" s="197" t="s">
        <v>542</v>
      </c>
      <c r="H934" s="198">
        <v>2.7909999999999999</v>
      </c>
      <c r="I934" s="199"/>
      <c r="J934" s="200">
        <f>ROUND(I934*H934,2)</f>
        <v>0</v>
      </c>
      <c r="K934" s="196" t="s">
        <v>350</v>
      </c>
      <c r="L934" s="40"/>
      <c r="M934" s="201" t="s">
        <v>1</v>
      </c>
      <c r="N934" s="202" t="s">
        <v>42</v>
      </c>
      <c r="O934" s="72"/>
      <c r="P934" s="203">
        <f>O934*H934</f>
        <v>0</v>
      </c>
      <c r="Q934" s="203">
        <v>0</v>
      </c>
      <c r="R934" s="203">
        <f>Q934*H934</f>
        <v>0</v>
      </c>
      <c r="S934" s="203">
        <v>0</v>
      </c>
      <c r="T934" s="204">
        <f>S934*H934</f>
        <v>0</v>
      </c>
      <c r="U934" s="35"/>
      <c r="V934" s="35"/>
      <c r="W934" s="35"/>
      <c r="X934" s="35"/>
      <c r="Y934" s="35"/>
      <c r="Z934" s="35"/>
      <c r="AA934" s="35"/>
      <c r="AB934" s="35"/>
      <c r="AC934" s="35"/>
      <c r="AD934" s="35"/>
      <c r="AE934" s="35"/>
      <c r="AR934" s="205" t="s">
        <v>453</v>
      </c>
      <c r="AT934" s="205" t="s">
        <v>323</v>
      </c>
      <c r="AU934" s="205" t="s">
        <v>86</v>
      </c>
      <c r="AY934" s="18" t="s">
        <v>321</v>
      </c>
      <c r="BE934" s="206">
        <f>IF(N934="základní",J934,0)</f>
        <v>0</v>
      </c>
      <c r="BF934" s="206">
        <f>IF(N934="snížená",J934,0)</f>
        <v>0</v>
      </c>
      <c r="BG934" s="206">
        <f>IF(N934="zákl. přenesená",J934,0)</f>
        <v>0</v>
      </c>
      <c r="BH934" s="206">
        <f>IF(N934="sníž. přenesená",J934,0)</f>
        <v>0</v>
      </c>
      <c r="BI934" s="206">
        <f>IF(N934="nulová",J934,0)</f>
        <v>0</v>
      </c>
      <c r="BJ934" s="18" t="s">
        <v>84</v>
      </c>
      <c r="BK934" s="206">
        <f>ROUND(I934*H934,2)</f>
        <v>0</v>
      </c>
      <c r="BL934" s="18" t="s">
        <v>453</v>
      </c>
      <c r="BM934" s="205" t="s">
        <v>1559</v>
      </c>
    </row>
    <row r="935" spans="1:65" s="12" customFormat="1" ht="22.9" customHeight="1">
      <c r="B935" s="178"/>
      <c r="C935" s="179"/>
      <c r="D935" s="180" t="s">
        <v>76</v>
      </c>
      <c r="E935" s="192" t="s">
        <v>1560</v>
      </c>
      <c r="F935" s="192" t="s">
        <v>1561</v>
      </c>
      <c r="G935" s="179"/>
      <c r="H935" s="179"/>
      <c r="I935" s="182"/>
      <c r="J935" s="193">
        <f>BK935</f>
        <v>0</v>
      </c>
      <c r="K935" s="179"/>
      <c r="L935" s="184"/>
      <c r="M935" s="185"/>
      <c r="N935" s="186"/>
      <c r="O935" s="186"/>
      <c r="P935" s="187">
        <f>SUM(P936:P948)</f>
        <v>0</v>
      </c>
      <c r="Q935" s="186"/>
      <c r="R935" s="187">
        <f>SUM(R936:R948)</f>
        <v>1.1776535999999997</v>
      </c>
      <c r="S935" s="186"/>
      <c r="T935" s="188">
        <f>SUM(T936:T948)</f>
        <v>0</v>
      </c>
      <c r="AR935" s="189" t="s">
        <v>86</v>
      </c>
      <c r="AT935" s="190" t="s">
        <v>76</v>
      </c>
      <c r="AU935" s="190" t="s">
        <v>84</v>
      </c>
      <c r="AY935" s="189" t="s">
        <v>321</v>
      </c>
      <c r="BK935" s="191">
        <f>SUM(BK936:BK948)</f>
        <v>0</v>
      </c>
    </row>
    <row r="936" spans="1:65" s="2" customFormat="1" ht="16.5" customHeight="1">
      <c r="A936" s="35"/>
      <c r="B936" s="36"/>
      <c r="C936" s="194" t="s">
        <v>1562</v>
      </c>
      <c r="D936" s="194" t="s">
        <v>323</v>
      </c>
      <c r="E936" s="195" t="s">
        <v>1563</v>
      </c>
      <c r="F936" s="196" t="s">
        <v>1564</v>
      </c>
      <c r="G936" s="197" t="s">
        <v>337</v>
      </c>
      <c r="H936" s="198">
        <v>60.671999999999997</v>
      </c>
      <c r="I936" s="199"/>
      <c r="J936" s="200">
        <f>ROUND(I936*H936,2)</f>
        <v>0</v>
      </c>
      <c r="K936" s="196" t="s">
        <v>350</v>
      </c>
      <c r="L936" s="40"/>
      <c r="M936" s="201" t="s">
        <v>1</v>
      </c>
      <c r="N936" s="202" t="s">
        <v>42</v>
      </c>
      <c r="O936" s="72"/>
      <c r="P936" s="203">
        <f>O936*H936</f>
        <v>0</v>
      </c>
      <c r="Q936" s="203">
        <v>2.9999999999999997E-4</v>
      </c>
      <c r="R936" s="203">
        <f>Q936*H936</f>
        <v>1.8201599999999998E-2</v>
      </c>
      <c r="S936" s="203">
        <v>0</v>
      </c>
      <c r="T936" s="204">
        <f>S936*H936</f>
        <v>0</v>
      </c>
      <c r="U936" s="35"/>
      <c r="V936" s="35"/>
      <c r="W936" s="35"/>
      <c r="X936" s="35"/>
      <c r="Y936" s="35"/>
      <c r="Z936" s="35"/>
      <c r="AA936" s="35"/>
      <c r="AB936" s="35"/>
      <c r="AC936" s="35"/>
      <c r="AD936" s="35"/>
      <c r="AE936" s="35"/>
      <c r="AR936" s="205" t="s">
        <v>453</v>
      </c>
      <c r="AT936" s="205" t="s">
        <v>323</v>
      </c>
      <c r="AU936" s="205" t="s">
        <v>86</v>
      </c>
      <c r="AY936" s="18" t="s">
        <v>321</v>
      </c>
      <c r="BE936" s="206">
        <f>IF(N936="základní",J936,0)</f>
        <v>0</v>
      </c>
      <c r="BF936" s="206">
        <f>IF(N936="snížená",J936,0)</f>
        <v>0</v>
      </c>
      <c r="BG936" s="206">
        <f>IF(N936="zákl. přenesená",J936,0)</f>
        <v>0</v>
      </c>
      <c r="BH936" s="206">
        <f>IF(N936="sníž. přenesená",J936,0)</f>
        <v>0</v>
      </c>
      <c r="BI936" s="206">
        <f>IF(N936="nulová",J936,0)</f>
        <v>0</v>
      </c>
      <c r="BJ936" s="18" t="s">
        <v>84</v>
      </c>
      <c r="BK936" s="206">
        <f>ROUND(I936*H936,2)</f>
        <v>0</v>
      </c>
      <c r="BL936" s="18" t="s">
        <v>453</v>
      </c>
      <c r="BM936" s="205" t="s">
        <v>1565</v>
      </c>
    </row>
    <row r="937" spans="1:65" s="15" customFormat="1" ht="11.25">
      <c r="B937" s="230"/>
      <c r="C937" s="231"/>
      <c r="D937" s="209" t="s">
        <v>339</v>
      </c>
      <c r="E937" s="232" t="s">
        <v>1</v>
      </c>
      <c r="F937" s="233" t="s">
        <v>1566</v>
      </c>
      <c r="G937" s="231"/>
      <c r="H937" s="232" t="s">
        <v>1</v>
      </c>
      <c r="I937" s="234"/>
      <c r="J937" s="231"/>
      <c r="K937" s="231"/>
      <c r="L937" s="235"/>
      <c r="M937" s="236"/>
      <c r="N937" s="237"/>
      <c r="O937" s="237"/>
      <c r="P937" s="237"/>
      <c r="Q937" s="237"/>
      <c r="R937" s="237"/>
      <c r="S937" s="237"/>
      <c r="T937" s="238"/>
      <c r="AT937" s="239" t="s">
        <v>339</v>
      </c>
      <c r="AU937" s="239" t="s">
        <v>86</v>
      </c>
      <c r="AV937" s="15" t="s">
        <v>84</v>
      </c>
      <c r="AW937" s="15" t="s">
        <v>31</v>
      </c>
      <c r="AX937" s="15" t="s">
        <v>77</v>
      </c>
      <c r="AY937" s="239" t="s">
        <v>321</v>
      </c>
    </row>
    <row r="938" spans="1:65" s="13" customFormat="1" ht="11.25">
      <c r="B938" s="207"/>
      <c r="C938" s="208"/>
      <c r="D938" s="209" t="s">
        <v>339</v>
      </c>
      <c r="E938" s="210" t="s">
        <v>1</v>
      </c>
      <c r="F938" s="211" t="s">
        <v>1567</v>
      </c>
      <c r="G938" s="208"/>
      <c r="H938" s="212">
        <v>16.8</v>
      </c>
      <c r="I938" s="213"/>
      <c r="J938" s="208"/>
      <c r="K938" s="208"/>
      <c r="L938" s="214"/>
      <c r="M938" s="215"/>
      <c r="N938" s="216"/>
      <c r="O938" s="216"/>
      <c r="P938" s="216"/>
      <c r="Q938" s="216"/>
      <c r="R938" s="216"/>
      <c r="S938" s="216"/>
      <c r="T938" s="217"/>
      <c r="AT938" s="218" t="s">
        <v>339</v>
      </c>
      <c r="AU938" s="218" t="s">
        <v>86</v>
      </c>
      <c r="AV938" s="13" t="s">
        <v>86</v>
      </c>
      <c r="AW938" s="13" t="s">
        <v>31</v>
      </c>
      <c r="AX938" s="13" t="s">
        <v>77</v>
      </c>
      <c r="AY938" s="218" t="s">
        <v>321</v>
      </c>
    </row>
    <row r="939" spans="1:65" s="13" customFormat="1" ht="11.25">
      <c r="B939" s="207"/>
      <c r="C939" s="208"/>
      <c r="D939" s="209" t="s">
        <v>339</v>
      </c>
      <c r="E939" s="210" t="s">
        <v>1</v>
      </c>
      <c r="F939" s="211" t="s">
        <v>1568</v>
      </c>
      <c r="G939" s="208"/>
      <c r="H939" s="212">
        <v>28.533515276231199</v>
      </c>
      <c r="I939" s="213"/>
      <c r="J939" s="208"/>
      <c r="K939" s="208"/>
      <c r="L939" s="214"/>
      <c r="M939" s="215"/>
      <c r="N939" s="216"/>
      <c r="O939" s="216"/>
      <c r="P939" s="216"/>
      <c r="Q939" s="216"/>
      <c r="R939" s="216"/>
      <c r="S939" s="216"/>
      <c r="T939" s="217"/>
      <c r="AT939" s="218" t="s">
        <v>339</v>
      </c>
      <c r="AU939" s="218" t="s">
        <v>86</v>
      </c>
      <c r="AV939" s="13" t="s">
        <v>86</v>
      </c>
      <c r="AW939" s="13" t="s">
        <v>31</v>
      </c>
      <c r="AX939" s="13" t="s">
        <v>77</v>
      </c>
      <c r="AY939" s="218" t="s">
        <v>321</v>
      </c>
    </row>
    <row r="940" spans="1:65" s="13" customFormat="1" ht="11.25">
      <c r="B940" s="207"/>
      <c r="C940" s="208"/>
      <c r="D940" s="209" t="s">
        <v>339</v>
      </c>
      <c r="E940" s="210" t="s">
        <v>1</v>
      </c>
      <c r="F940" s="211" t="s">
        <v>1569</v>
      </c>
      <c r="G940" s="208"/>
      <c r="H940" s="212">
        <v>15.338826131153199</v>
      </c>
      <c r="I940" s="213"/>
      <c r="J940" s="208"/>
      <c r="K940" s="208"/>
      <c r="L940" s="214"/>
      <c r="M940" s="215"/>
      <c r="N940" s="216"/>
      <c r="O940" s="216"/>
      <c r="P940" s="216"/>
      <c r="Q940" s="216"/>
      <c r="R940" s="216"/>
      <c r="S940" s="216"/>
      <c r="T940" s="217"/>
      <c r="AT940" s="218" t="s">
        <v>339</v>
      </c>
      <c r="AU940" s="218" t="s">
        <v>86</v>
      </c>
      <c r="AV940" s="13" t="s">
        <v>86</v>
      </c>
      <c r="AW940" s="13" t="s">
        <v>31</v>
      </c>
      <c r="AX940" s="13" t="s">
        <v>77</v>
      </c>
      <c r="AY940" s="218" t="s">
        <v>321</v>
      </c>
    </row>
    <row r="941" spans="1:65" s="14" customFormat="1" ht="11.25">
      <c r="B941" s="219"/>
      <c r="C941" s="220"/>
      <c r="D941" s="209" t="s">
        <v>339</v>
      </c>
      <c r="E941" s="221" t="s">
        <v>221</v>
      </c>
      <c r="F941" s="222" t="s">
        <v>346</v>
      </c>
      <c r="G941" s="220"/>
      <c r="H941" s="223">
        <v>60.672341407384401</v>
      </c>
      <c r="I941" s="224"/>
      <c r="J941" s="220"/>
      <c r="K941" s="220"/>
      <c r="L941" s="225"/>
      <c r="M941" s="226"/>
      <c r="N941" s="227"/>
      <c r="O941" s="227"/>
      <c r="P941" s="227"/>
      <c r="Q941" s="227"/>
      <c r="R941" s="227"/>
      <c r="S941" s="227"/>
      <c r="T941" s="228"/>
      <c r="AT941" s="229" t="s">
        <v>339</v>
      </c>
      <c r="AU941" s="229" t="s">
        <v>86</v>
      </c>
      <c r="AV941" s="14" t="s">
        <v>328</v>
      </c>
      <c r="AW941" s="14" t="s">
        <v>31</v>
      </c>
      <c r="AX941" s="14" t="s">
        <v>84</v>
      </c>
      <c r="AY941" s="229" t="s">
        <v>321</v>
      </c>
    </row>
    <row r="942" spans="1:65" s="2" customFormat="1" ht="37.9" customHeight="1">
      <c r="A942" s="35"/>
      <c r="B942" s="36"/>
      <c r="C942" s="194" t="s">
        <v>1570</v>
      </c>
      <c r="D942" s="194" t="s">
        <v>323</v>
      </c>
      <c r="E942" s="195" t="s">
        <v>1571</v>
      </c>
      <c r="F942" s="196" t="s">
        <v>1572</v>
      </c>
      <c r="G942" s="197" t="s">
        <v>337</v>
      </c>
      <c r="H942" s="198">
        <v>60.671999999999997</v>
      </c>
      <c r="I942" s="199"/>
      <c r="J942" s="200">
        <f>ROUND(I942*H942,2)</f>
        <v>0</v>
      </c>
      <c r="K942" s="196" t="s">
        <v>327</v>
      </c>
      <c r="L942" s="40"/>
      <c r="M942" s="201" t="s">
        <v>1</v>
      </c>
      <c r="N942" s="202" t="s">
        <v>42</v>
      </c>
      <c r="O942" s="72"/>
      <c r="P942" s="203">
        <f>O942*H942</f>
        <v>0</v>
      </c>
      <c r="Q942" s="203">
        <v>5.1999999999999998E-3</v>
      </c>
      <c r="R942" s="203">
        <f>Q942*H942</f>
        <v>0.31549439999999995</v>
      </c>
      <c r="S942" s="203">
        <v>0</v>
      </c>
      <c r="T942" s="204">
        <f>S942*H942</f>
        <v>0</v>
      </c>
      <c r="U942" s="35"/>
      <c r="V942" s="35"/>
      <c r="W942" s="35"/>
      <c r="X942" s="35"/>
      <c r="Y942" s="35"/>
      <c r="Z942" s="35"/>
      <c r="AA942" s="35"/>
      <c r="AB942" s="35"/>
      <c r="AC942" s="35"/>
      <c r="AD942" s="35"/>
      <c r="AE942" s="35"/>
      <c r="AR942" s="205" t="s">
        <v>453</v>
      </c>
      <c r="AT942" s="205" t="s">
        <v>323</v>
      </c>
      <c r="AU942" s="205" t="s">
        <v>86</v>
      </c>
      <c r="AY942" s="18" t="s">
        <v>321</v>
      </c>
      <c r="BE942" s="206">
        <f>IF(N942="základní",J942,0)</f>
        <v>0</v>
      </c>
      <c r="BF942" s="206">
        <f>IF(N942="snížená",J942,0)</f>
        <v>0</v>
      </c>
      <c r="BG942" s="206">
        <f>IF(N942="zákl. přenesená",J942,0)</f>
        <v>0</v>
      </c>
      <c r="BH942" s="206">
        <f>IF(N942="sníž. přenesená",J942,0)</f>
        <v>0</v>
      </c>
      <c r="BI942" s="206">
        <f>IF(N942="nulová",J942,0)</f>
        <v>0</v>
      </c>
      <c r="BJ942" s="18" t="s">
        <v>84</v>
      </c>
      <c r="BK942" s="206">
        <f>ROUND(I942*H942,2)</f>
        <v>0</v>
      </c>
      <c r="BL942" s="18" t="s">
        <v>453</v>
      </c>
      <c r="BM942" s="205" t="s">
        <v>1573</v>
      </c>
    </row>
    <row r="943" spans="1:65" s="13" customFormat="1" ht="11.25">
      <c r="B943" s="207"/>
      <c r="C943" s="208"/>
      <c r="D943" s="209" t="s">
        <v>339</v>
      </c>
      <c r="E943" s="210" t="s">
        <v>1</v>
      </c>
      <c r="F943" s="211" t="s">
        <v>221</v>
      </c>
      <c r="G943" s="208"/>
      <c r="H943" s="212">
        <v>60.672341407384401</v>
      </c>
      <c r="I943" s="213"/>
      <c r="J943" s="208"/>
      <c r="K943" s="208"/>
      <c r="L943" s="214"/>
      <c r="M943" s="215"/>
      <c r="N943" s="216"/>
      <c r="O943" s="216"/>
      <c r="P943" s="216"/>
      <c r="Q943" s="216"/>
      <c r="R943" s="216"/>
      <c r="S943" s="216"/>
      <c r="T943" s="217"/>
      <c r="AT943" s="218" t="s">
        <v>339</v>
      </c>
      <c r="AU943" s="218" t="s">
        <v>86</v>
      </c>
      <c r="AV943" s="13" t="s">
        <v>86</v>
      </c>
      <c r="AW943" s="13" t="s">
        <v>31</v>
      </c>
      <c r="AX943" s="13" t="s">
        <v>84</v>
      </c>
      <c r="AY943" s="218" t="s">
        <v>321</v>
      </c>
    </row>
    <row r="944" spans="1:65" s="2" customFormat="1" ht="16.5" customHeight="1">
      <c r="A944" s="35"/>
      <c r="B944" s="36"/>
      <c r="C944" s="251" t="s">
        <v>1574</v>
      </c>
      <c r="D944" s="251" t="s">
        <v>583</v>
      </c>
      <c r="E944" s="252" t="s">
        <v>1575</v>
      </c>
      <c r="F944" s="253" t="s">
        <v>1576</v>
      </c>
      <c r="G944" s="254" t="s">
        <v>337</v>
      </c>
      <c r="H944" s="255">
        <v>66.739999999999995</v>
      </c>
      <c r="I944" s="256"/>
      <c r="J944" s="257">
        <f>ROUND(I944*H944,2)</f>
        <v>0</v>
      </c>
      <c r="K944" s="253" t="s">
        <v>327</v>
      </c>
      <c r="L944" s="258"/>
      <c r="M944" s="259" t="s">
        <v>1</v>
      </c>
      <c r="N944" s="260" t="s">
        <v>42</v>
      </c>
      <c r="O944" s="72"/>
      <c r="P944" s="203">
        <f>O944*H944</f>
        <v>0</v>
      </c>
      <c r="Q944" s="203">
        <v>1.26E-2</v>
      </c>
      <c r="R944" s="203">
        <f>Q944*H944</f>
        <v>0.84092399999999989</v>
      </c>
      <c r="S944" s="203">
        <v>0</v>
      </c>
      <c r="T944" s="204">
        <f>S944*H944</f>
        <v>0</v>
      </c>
      <c r="U944" s="35"/>
      <c r="V944" s="35"/>
      <c r="W944" s="35"/>
      <c r="X944" s="35"/>
      <c r="Y944" s="35"/>
      <c r="Z944" s="35"/>
      <c r="AA944" s="35"/>
      <c r="AB944" s="35"/>
      <c r="AC944" s="35"/>
      <c r="AD944" s="35"/>
      <c r="AE944" s="35"/>
      <c r="AR944" s="205" t="s">
        <v>595</v>
      </c>
      <c r="AT944" s="205" t="s">
        <v>583</v>
      </c>
      <c r="AU944" s="205" t="s">
        <v>86</v>
      </c>
      <c r="AY944" s="18" t="s">
        <v>321</v>
      </c>
      <c r="BE944" s="206">
        <f>IF(N944="základní",J944,0)</f>
        <v>0</v>
      </c>
      <c r="BF944" s="206">
        <f>IF(N944="snížená",J944,0)</f>
        <v>0</v>
      </c>
      <c r="BG944" s="206">
        <f>IF(N944="zákl. přenesená",J944,0)</f>
        <v>0</v>
      </c>
      <c r="BH944" s="206">
        <f>IF(N944="sníž. přenesená",J944,0)</f>
        <v>0</v>
      </c>
      <c r="BI944" s="206">
        <f>IF(N944="nulová",J944,0)</f>
        <v>0</v>
      </c>
      <c r="BJ944" s="18" t="s">
        <v>84</v>
      </c>
      <c r="BK944" s="206">
        <f>ROUND(I944*H944,2)</f>
        <v>0</v>
      </c>
      <c r="BL944" s="18" t="s">
        <v>453</v>
      </c>
      <c r="BM944" s="205" t="s">
        <v>1577</v>
      </c>
    </row>
    <row r="945" spans="1:65" s="13" customFormat="1" ht="11.25">
      <c r="B945" s="207"/>
      <c r="C945" s="208"/>
      <c r="D945" s="209" t="s">
        <v>339</v>
      </c>
      <c r="E945" s="208"/>
      <c r="F945" s="211" t="s">
        <v>1578</v>
      </c>
      <c r="G945" s="208"/>
      <c r="H945" s="212">
        <v>66.739999999999995</v>
      </c>
      <c r="I945" s="213"/>
      <c r="J945" s="208"/>
      <c r="K945" s="208"/>
      <c r="L945" s="214"/>
      <c r="M945" s="215"/>
      <c r="N945" s="216"/>
      <c r="O945" s="216"/>
      <c r="P945" s="216"/>
      <c r="Q945" s="216"/>
      <c r="R945" s="216"/>
      <c r="S945" s="216"/>
      <c r="T945" s="217"/>
      <c r="AT945" s="218" t="s">
        <v>339</v>
      </c>
      <c r="AU945" s="218" t="s">
        <v>86</v>
      </c>
      <c r="AV945" s="13" t="s">
        <v>86</v>
      </c>
      <c r="AW945" s="13" t="s">
        <v>4</v>
      </c>
      <c r="AX945" s="13" t="s">
        <v>84</v>
      </c>
      <c r="AY945" s="218" t="s">
        <v>321</v>
      </c>
    </row>
    <row r="946" spans="1:65" s="2" customFormat="1" ht="24.2" customHeight="1">
      <c r="A946" s="35"/>
      <c r="B946" s="36"/>
      <c r="C946" s="194" t="s">
        <v>1579</v>
      </c>
      <c r="D946" s="194" t="s">
        <v>323</v>
      </c>
      <c r="E946" s="195" t="s">
        <v>1580</v>
      </c>
      <c r="F946" s="196" t="s">
        <v>1581</v>
      </c>
      <c r="G946" s="197" t="s">
        <v>337</v>
      </c>
      <c r="H946" s="198">
        <v>60.671999999999997</v>
      </c>
      <c r="I946" s="199"/>
      <c r="J946" s="200">
        <f>ROUND(I946*H946,2)</f>
        <v>0</v>
      </c>
      <c r="K946" s="196" t="s">
        <v>350</v>
      </c>
      <c r="L946" s="40"/>
      <c r="M946" s="201" t="s">
        <v>1</v>
      </c>
      <c r="N946" s="202" t="s">
        <v>42</v>
      </c>
      <c r="O946" s="72"/>
      <c r="P946" s="203">
        <f>O946*H946</f>
        <v>0</v>
      </c>
      <c r="Q946" s="203">
        <v>5.0000000000000002E-5</v>
      </c>
      <c r="R946" s="203">
        <f>Q946*H946</f>
        <v>3.0336E-3</v>
      </c>
      <c r="S946" s="203">
        <v>0</v>
      </c>
      <c r="T946" s="204">
        <f>S946*H946</f>
        <v>0</v>
      </c>
      <c r="U946" s="35"/>
      <c r="V946" s="35"/>
      <c r="W946" s="35"/>
      <c r="X946" s="35"/>
      <c r="Y946" s="35"/>
      <c r="Z946" s="35"/>
      <c r="AA946" s="35"/>
      <c r="AB946" s="35"/>
      <c r="AC946" s="35"/>
      <c r="AD946" s="35"/>
      <c r="AE946" s="35"/>
      <c r="AR946" s="205" t="s">
        <v>453</v>
      </c>
      <c r="AT946" s="205" t="s">
        <v>323</v>
      </c>
      <c r="AU946" s="205" t="s">
        <v>86</v>
      </c>
      <c r="AY946" s="18" t="s">
        <v>321</v>
      </c>
      <c r="BE946" s="206">
        <f>IF(N946="základní",J946,0)</f>
        <v>0</v>
      </c>
      <c r="BF946" s="206">
        <f>IF(N946="snížená",J946,0)</f>
        <v>0</v>
      </c>
      <c r="BG946" s="206">
        <f>IF(N946="zákl. přenesená",J946,0)</f>
        <v>0</v>
      </c>
      <c r="BH946" s="206">
        <f>IF(N946="sníž. přenesená",J946,0)</f>
        <v>0</v>
      </c>
      <c r="BI946" s="206">
        <f>IF(N946="nulová",J946,0)</f>
        <v>0</v>
      </c>
      <c r="BJ946" s="18" t="s">
        <v>84</v>
      </c>
      <c r="BK946" s="206">
        <f>ROUND(I946*H946,2)</f>
        <v>0</v>
      </c>
      <c r="BL946" s="18" t="s">
        <v>453</v>
      </c>
      <c r="BM946" s="205" t="s">
        <v>1582</v>
      </c>
    </row>
    <row r="947" spans="1:65" s="13" customFormat="1" ht="11.25">
      <c r="B947" s="207"/>
      <c r="C947" s="208"/>
      <c r="D947" s="209" t="s">
        <v>339</v>
      </c>
      <c r="E947" s="210" t="s">
        <v>1</v>
      </c>
      <c r="F947" s="211" t="s">
        <v>221</v>
      </c>
      <c r="G947" s="208"/>
      <c r="H947" s="212">
        <v>60.672341407384401</v>
      </c>
      <c r="I947" s="213"/>
      <c r="J947" s="208"/>
      <c r="K947" s="208"/>
      <c r="L947" s="214"/>
      <c r="M947" s="215"/>
      <c r="N947" s="216"/>
      <c r="O947" s="216"/>
      <c r="P947" s="216"/>
      <c r="Q947" s="216"/>
      <c r="R947" s="216"/>
      <c r="S947" s="216"/>
      <c r="T947" s="217"/>
      <c r="AT947" s="218" t="s">
        <v>339</v>
      </c>
      <c r="AU947" s="218" t="s">
        <v>86</v>
      </c>
      <c r="AV947" s="13" t="s">
        <v>86</v>
      </c>
      <c r="AW947" s="13" t="s">
        <v>31</v>
      </c>
      <c r="AX947" s="13" t="s">
        <v>84</v>
      </c>
      <c r="AY947" s="218" t="s">
        <v>321</v>
      </c>
    </row>
    <row r="948" spans="1:65" s="2" customFormat="1" ht="24.2" customHeight="1">
      <c r="A948" s="35"/>
      <c r="B948" s="36"/>
      <c r="C948" s="194" t="s">
        <v>1583</v>
      </c>
      <c r="D948" s="194" t="s">
        <v>323</v>
      </c>
      <c r="E948" s="195" t="s">
        <v>1584</v>
      </c>
      <c r="F948" s="196" t="s">
        <v>1585</v>
      </c>
      <c r="G948" s="197" t="s">
        <v>542</v>
      </c>
      <c r="H948" s="198">
        <v>1.1779999999999999</v>
      </c>
      <c r="I948" s="199"/>
      <c r="J948" s="200">
        <f>ROUND(I948*H948,2)</f>
        <v>0</v>
      </c>
      <c r="K948" s="196" t="s">
        <v>350</v>
      </c>
      <c r="L948" s="40"/>
      <c r="M948" s="201" t="s">
        <v>1</v>
      </c>
      <c r="N948" s="202" t="s">
        <v>42</v>
      </c>
      <c r="O948" s="72"/>
      <c r="P948" s="203">
        <f>O948*H948</f>
        <v>0</v>
      </c>
      <c r="Q948" s="203">
        <v>0</v>
      </c>
      <c r="R948" s="203">
        <f>Q948*H948</f>
        <v>0</v>
      </c>
      <c r="S948" s="203">
        <v>0</v>
      </c>
      <c r="T948" s="204">
        <f>S948*H948</f>
        <v>0</v>
      </c>
      <c r="U948" s="35"/>
      <c r="V948" s="35"/>
      <c r="W948" s="35"/>
      <c r="X948" s="35"/>
      <c r="Y948" s="35"/>
      <c r="Z948" s="35"/>
      <c r="AA948" s="35"/>
      <c r="AB948" s="35"/>
      <c r="AC948" s="35"/>
      <c r="AD948" s="35"/>
      <c r="AE948" s="35"/>
      <c r="AR948" s="205" t="s">
        <v>453</v>
      </c>
      <c r="AT948" s="205" t="s">
        <v>323</v>
      </c>
      <c r="AU948" s="205" t="s">
        <v>86</v>
      </c>
      <c r="AY948" s="18" t="s">
        <v>321</v>
      </c>
      <c r="BE948" s="206">
        <f>IF(N948="základní",J948,0)</f>
        <v>0</v>
      </c>
      <c r="BF948" s="206">
        <f>IF(N948="snížená",J948,0)</f>
        <v>0</v>
      </c>
      <c r="BG948" s="206">
        <f>IF(N948="zákl. přenesená",J948,0)</f>
        <v>0</v>
      </c>
      <c r="BH948" s="206">
        <f>IF(N948="sníž. přenesená",J948,0)</f>
        <v>0</v>
      </c>
      <c r="BI948" s="206">
        <f>IF(N948="nulová",J948,0)</f>
        <v>0</v>
      </c>
      <c r="BJ948" s="18" t="s">
        <v>84</v>
      </c>
      <c r="BK948" s="206">
        <f>ROUND(I948*H948,2)</f>
        <v>0</v>
      </c>
      <c r="BL948" s="18" t="s">
        <v>453</v>
      </c>
      <c r="BM948" s="205" t="s">
        <v>1586</v>
      </c>
    </row>
    <row r="949" spans="1:65" s="12" customFormat="1" ht="22.9" customHeight="1">
      <c r="B949" s="178"/>
      <c r="C949" s="179"/>
      <c r="D949" s="180" t="s">
        <v>76</v>
      </c>
      <c r="E949" s="192" t="s">
        <v>1587</v>
      </c>
      <c r="F949" s="192" t="s">
        <v>1588</v>
      </c>
      <c r="G949" s="179"/>
      <c r="H949" s="179"/>
      <c r="I949" s="182"/>
      <c r="J949" s="193">
        <f>BK949</f>
        <v>0</v>
      </c>
      <c r="K949" s="179"/>
      <c r="L949" s="184"/>
      <c r="M949" s="185"/>
      <c r="N949" s="186"/>
      <c r="O949" s="186"/>
      <c r="P949" s="187">
        <f>SUM(P950:P952)</f>
        <v>0</v>
      </c>
      <c r="Q949" s="186"/>
      <c r="R949" s="187">
        <f>SUM(R950:R952)</f>
        <v>2.9615170000000002</v>
      </c>
      <c r="S949" s="186"/>
      <c r="T949" s="188">
        <f>SUM(T950:T952)</f>
        <v>0</v>
      </c>
      <c r="AR949" s="189" t="s">
        <v>86</v>
      </c>
      <c r="AT949" s="190" t="s">
        <v>76</v>
      </c>
      <c r="AU949" s="190" t="s">
        <v>84</v>
      </c>
      <c r="AY949" s="189" t="s">
        <v>321</v>
      </c>
      <c r="BK949" s="191">
        <f>SUM(BK950:BK952)</f>
        <v>0</v>
      </c>
    </row>
    <row r="950" spans="1:65" s="2" customFormat="1" ht="49.15" customHeight="1">
      <c r="A950" s="35"/>
      <c r="B950" s="36"/>
      <c r="C950" s="194" t="s">
        <v>1589</v>
      </c>
      <c r="D950" s="194" t="s">
        <v>323</v>
      </c>
      <c r="E950" s="195" t="s">
        <v>1590</v>
      </c>
      <c r="F950" s="196" t="s">
        <v>1591</v>
      </c>
      <c r="G950" s="197" t="s">
        <v>337</v>
      </c>
      <c r="H950" s="198">
        <v>63.011000000000003</v>
      </c>
      <c r="I950" s="199"/>
      <c r="J950" s="200">
        <f>ROUND(I950*H950,2)</f>
        <v>0</v>
      </c>
      <c r="K950" s="196" t="s">
        <v>327</v>
      </c>
      <c r="L950" s="40"/>
      <c r="M950" s="201" t="s">
        <v>1</v>
      </c>
      <c r="N950" s="202" t="s">
        <v>42</v>
      </c>
      <c r="O950" s="72"/>
      <c r="P950" s="203">
        <f>O950*H950</f>
        <v>0</v>
      </c>
      <c r="Q950" s="203">
        <v>4.7E-2</v>
      </c>
      <c r="R950" s="203">
        <f>Q950*H950</f>
        <v>2.9615170000000002</v>
      </c>
      <c r="S950" s="203">
        <v>0</v>
      </c>
      <c r="T950" s="204">
        <f>S950*H950</f>
        <v>0</v>
      </c>
      <c r="U950" s="35"/>
      <c r="V950" s="35"/>
      <c r="W950" s="35"/>
      <c r="X950" s="35"/>
      <c r="Y950" s="35"/>
      <c r="Z950" s="35"/>
      <c r="AA950" s="35"/>
      <c r="AB950" s="35"/>
      <c r="AC950" s="35"/>
      <c r="AD950" s="35"/>
      <c r="AE950" s="35"/>
      <c r="AR950" s="205" t="s">
        <v>453</v>
      </c>
      <c r="AT950" s="205" t="s">
        <v>323</v>
      </c>
      <c r="AU950" s="205" t="s">
        <v>86</v>
      </c>
      <c r="AY950" s="18" t="s">
        <v>321</v>
      </c>
      <c r="BE950" s="206">
        <f>IF(N950="základní",J950,0)</f>
        <v>0</v>
      </c>
      <c r="BF950" s="206">
        <f>IF(N950="snížená",J950,0)</f>
        <v>0</v>
      </c>
      <c r="BG950" s="206">
        <f>IF(N950="zákl. přenesená",J950,0)</f>
        <v>0</v>
      </c>
      <c r="BH950" s="206">
        <f>IF(N950="sníž. přenesená",J950,0)</f>
        <v>0</v>
      </c>
      <c r="BI950" s="206">
        <f>IF(N950="nulová",J950,0)</f>
        <v>0</v>
      </c>
      <c r="BJ950" s="18" t="s">
        <v>84</v>
      </c>
      <c r="BK950" s="206">
        <f>ROUND(I950*H950,2)</f>
        <v>0</v>
      </c>
      <c r="BL950" s="18" t="s">
        <v>453</v>
      </c>
      <c r="BM950" s="205" t="s">
        <v>1592</v>
      </c>
    </row>
    <row r="951" spans="1:65" s="13" customFormat="1" ht="11.25">
      <c r="B951" s="207"/>
      <c r="C951" s="208"/>
      <c r="D951" s="209" t="s">
        <v>339</v>
      </c>
      <c r="E951" s="210" t="s">
        <v>1</v>
      </c>
      <c r="F951" s="211" t="s">
        <v>1593</v>
      </c>
      <c r="G951" s="208"/>
      <c r="H951" s="212">
        <v>63.011400174261098</v>
      </c>
      <c r="I951" s="213"/>
      <c r="J951" s="208"/>
      <c r="K951" s="208"/>
      <c r="L951" s="214"/>
      <c r="M951" s="215"/>
      <c r="N951" s="216"/>
      <c r="O951" s="216"/>
      <c r="P951" s="216"/>
      <c r="Q951" s="216"/>
      <c r="R951" s="216"/>
      <c r="S951" s="216"/>
      <c r="T951" s="217"/>
      <c r="AT951" s="218" t="s">
        <v>339</v>
      </c>
      <c r="AU951" s="218" t="s">
        <v>86</v>
      </c>
      <c r="AV951" s="13" t="s">
        <v>86</v>
      </c>
      <c r="AW951" s="13" t="s">
        <v>31</v>
      </c>
      <c r="AX951" s="13" t="s">
        <v>84</v>
      </c>
      <c r="AY951" s="218" t="s">
        <v>321</v>
      </c>
    </row>
    <row r="952" spans="1:65" s="2" customFormat="1" ht="24.2" customHeight="1">
      <c r="A952" s="35"/>
      <c r="B952" s="36"/>
      <c r="C952" s="194" t="s">
        <v>1594</v>
      </c>
      <c r="D952" s="194" t="s">
        <v>323</v>
      </c>
      <c r="E952" s="195" t="s">
        <v>1595</v>
      </c>
      <c r="F952" s="196" t="s">
        <v>1596</v>
      </c>
      <c r="G952" s="197" t="s">
        <v>542</v>
      </c>
      <c r="H952" s="198">
        <v>2.9620000000000002</v>
      </c>
      <c r="I952" s="199"/>
      <c r="J952" s="200">
        <f>ROUND(I952*H952,2)</f>
        <v>0</v>
      </c>
      <c r="K952" s="196" t="s">
        <v>350</v>
      </c>
      <c r="L952" s="40"/>
      <c r="M952" s="266" t="s">
        <v>1</v>
      </c>
      <c r="N952" s="267" t="s">
        <v>42</v>
      </c>
      <c r="O952" s="268"/>
      <c r="P952" s="269">
        <f>O952*H952</f>
        <v>0</v>
      </c>
      <c r="Q952" s="269">
        <v>0</v>
      </c>
      <c r="R952" s="269">
        <f>Q952*H952</f>
        <v>0</v>
      </c>
      <c r="S952" s="269">
        <v>0</v>
      </c>
      <c r="T952" s="270">
        <f>S952*H952</f>
        <v>0</v>
      </c>
      <c r="U952" s="35"/>
      <c r="V952" s="35"/>
      <c r="W952" s="35"/>
      <c r="X952" s="35"/>
      <c r="Y952" s="35"/>
      <c r="Z952" s="35"/>
      <c r="AA952" s="35"/>
      <c r="AB952" s="35"/>
      <c r="AC952" s="35"/>
      <c r="AD952" s="35"/>
      <c r="AE952" s="35"/>
      <c r="AR952" s="205" t="s">
        <v>453</v>
      </c>
      <c r="AT952" s="205" t="s">
        <v>323</v>
      </c>
      <c r="AU952" s="205" t="s">
        <v>86</v>
      </c>
      <c r="AY952" s="18" t="s">
        <v>321</v>
      </c>
      <c r="BE952" s="206">
        <f>IF(N952="základní",J952,0)</f>
        <v>0</v>
      </c>
      <c r="BF952" s="206">
        <f>IF(N952="snížená",J952,0)</f>
        <v>0</v>
      </c>
      <c r="BG952" s="206">
        <f>IF(N952="zákl. přenesená",J952,0)</f>
        <v>0</v>
      </c>
      <c r="BH952" s="206">
        <f>IF(N952="sníž. přenesená",J952,0)</f>
        <v>0</v>
      </c>
      <c r="BI952" s="206">
        <f>IF(N952="nulová",J952,0)</f>
        <v>0</v>
      </c>
      <c r="BJ952" s="18" t="s">
        <v>84</v>
      </c>
      <c r="BK952" s="206">
        <f>ROUND(I952*H952,2)</f>
        <v>0</v>
      </c>
      <c r="BL952" s="18" t="s">
        <v>453</v>
      </c>
      <c r="BM952" s="205" t="s">
        <v>1597</v>
      </c>
    </row>
    <row r="953" spans="1:65" s="2" customFormat="1" ht="6.95" customHeight="1">
      <c r="A953" s="35"/>
      <c r="B953" s="55"/>
      <c r="C953" s="56"/>
      <c r="D953" s="56"/>
      <c r="E953" s="56"/>
      <c r="F953" s="56"/>
      <c r="G953" s="56"/>
      <c r="H953" s="56"/>
      <c r="I953" s="56"/>
      <c r="J953" s="56"/>
      <c r="K953" s="56"/>
      <c r="L953" s="40"/>
      <c r="M953" s="35"/>
      <c r="O953" s="35"/>
      <c r="P953" s="35"/>
      <c r="Q953" s="35"/>
      <c r="R953" s="35"/>
      <c r="S953" s="35"/>
      <c r="T953" s="35"/>
      <c r="U953" s="35"/>
      <c r="V953" s="35"/>
      <c r="W953" s="35"/>
      <c r="X953" s="35"/>
      <c r="Y953" s="35"/>
      <c r="Z953" s="35"/>
      <c r="AA953" s="35"/>
      <c r="AB953" s="35"/>
      <c r="AC953" s="35"/>
      <c r="AD953" s="35"/>
      <c r="AE953" s="35"/>
    </row>
  </sheetData>
  <sheetProtection algorithmName="SHA-512" hashValue="joXdDjp+v2UhKRqBP+U01KgBsrv2pvVs8ODt8sBrElr4CG+0eTKrlksqTXjMyp/zkM9tlk6TQAcxB63Z/80H6Q==" saltValue="jNfaObvV/CLP0ms+p7D+y7kcKCx/ixALOJhxbGHiXkoC8Jb1kIV6/msQUqtDXES/Hq1F6K1PXWCyyA/FC+SI4g==" spinCount="100000" sheet="1" objects="1" scenarios="1" formatColumns="0" formatRows="0" autoFilter="0"/>
  <autoFilter ref="C137:K952"/>
  <mergeCells count="12">
    <mergeCell ref="E130:H130"/>
    <mergeCell ref="L2:V2"/>
    <mergeCell ref="E85:H85"/>
    <mergeCell ref="E87:H87"/>
    <mergeCell ref="E89:H89"/>
    <mergeCell ref="E126:H126"/>
    <mergeCell ref="E128:H12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3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95</v>
      </c>
      <c r="AZ2" s="116" t="s">
        <v>198</v>
      </c>
      <c r="BA2" s="116" t="s">
        <v>1</v>
      </c>
      <c r="BB2" s="116" t="s">
        <v>1</v>
      </c>
      <c r="BC2" s="116" t="s">
        <v>1598</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1600</v>
      </c>
      <c r="BD3" s="116" t="s">
        <v>86</v>
      </c>
    </row>
    <row r="4" spans="1:56" s="1" customFormat="1" ht="24.95" customHeight="1">
      <c r="B4" s="21"/>
      <c r="D4" s="119" t="s">
        <v>189</v>
      </c>
      <c r="L4" s="21"/>
      <c r="M4" s="120" t="s">
        <v>10</v>
      </c>
      <c r="AT4" s="18" t="s">
        <v>4</v>
      </c>
      <c r="AZ4" s="116" t="s">
        <v>1601</v>
      </c>
      <c r="BA4" s="116" t="s">
        <v>1</v>
      </c>
      <c r="BB4" s="116" t="s">
        <v>1</v>
      </c>
      <c r="BC4" s="116" t="s">
        <v>1602</v>
      </c>
      <c r="BD4" s="116" t="s">
        <v>86</v>
      </c>
    </row>
    <row r="5" spans="1:56" s="1" customFormat="1" ht="6.95" customHeight="1">
      <c r="B5" s="21"/>
      <c r="L5" s="21"/>
      <c r="AZ5" s="116" t="s">
        <v>1603</v>
      </c>
      <c r="BA5" s="116" t="s">
        <v>1</v>
      </c>
      <c r="BB5" s="116" t="s">
        <v>1</v>
      </c>
      <c r="BC5" s="116" t="s">
        <v>1604</v>
      </c>
      <c r="BD5" s="116" t="s">
        <v>86</v>
      </c>
    </row>
    <row r="6" spans="1:56" s="1" customFormat="1" ht="12" customHeight="1">
      <c r="B6" s="21"/>
      <c r="D6" s="121" t="s">
        <v>16</v>
      </c>
      <c r="L6" s="21"/>
      <c r="AZ6" s="116" t="s">
        <v>227</v>
      </c>
      <c r="BA6" s="116" t="s">
        <v>1</v>
      </c>
      <c r="BB6" s="116" t="s">
        <v>1</v>
      </c>
      <c r="BC6" s="116" t="s">
        <v>1598</v>
      </c>
      <c r="BD6" s="116" t="s">
        <v>86</v>
      </c>
    </row>
    <row r="7" spans="1:56" s="1" customFormat="1" ht="16.5" customHeight="1">
      <c r="B7" s="21"/>
      <c r="E7" s="322" t="str">
        <f>'Rekapitulace stavby'!K6</f>
        <v>VODOJEM POUZDŘANY</v>
      </c>
      <c r="F7" s="323"/>
      <c r="G7" s="323"/>
      <c r="H7" s="323"/>
      <c r="L7" s="21"/>
      <c r="AZ7" s="116" t="s">
        <v>1605</v>
      </c>
      <c r="BA7" s="116" t="s">
        <v>1</v>
      </c>
      <c r="BB7" s="116" t="s">
        <v>1</v>
      </c>
      <c r="BC7" s="116" t="s">
        <v>1606</v>
      </c>
      <c r="BD7" s="116" t="s">
        <v>86</v>
      </c>
    </row>
    <row r="8" spans="1:56" s="1" customFormat="1" ht="12" customHeight="1">
      <c r="B8" s="21"/>
      <c r="D8" s="121" t="s">
        <v>197</v>
      </c>
      <c r="L8" s="21"/>
      <c r="AZ8" s="116" t="s">
        <v>1607</v>
      </c>
      <c r="BA8" s="116" t="s">
        <v>1</v>
      </c>
      <c r="BB8" s="116" t="s">
        <v>1</v>
      </c>
      <c r="BC8" s="116" t="s">
        <v>1608</v>
      </c>
      <c r="BD8" s="116" t="s">
        <v>86</v>
      </c>
    </row>
    <row r="9" spans="1:56" s="2" customFormat="1" ht="16.5" customHeight="1">
      <c r="A9" s="35"/>
      <c r="B9" s="40"/>
      <c r="C9" s="35"/>
      <c r="D9" s="35"/>
      <c r="E9" s="322" t="s">
        <v>200</v>
      </c>
      <c r="F9" s="324"/>
      <c r="G9" s="324"/>
      <c r="H9" s="324"/>
      <c r="I9" s="35"/>
      <c r="J9" s="35"/>
      <c r="K9" s="35"/>
      <c r="L9" s="52"/>
      <c r="S9" s="35"/>
      <c r="T9" s="35"/>
      <c r="U9" s="35"/>
      <c r="V9" s="35"/>
      <c r="W9" s="35"/>
      <c r="X9" s="35"/>
      <c r="Y9" s="35"/>
      <c r="Z9" s="35"/>
      <c r="AA9" s="35"/>
      <c r="AB9" s="35"/>
      <c r="AC9" s="35"/>
      <c r="AD9" s="35"/>
      <c r="AE9" s="35"/>
      <c r="AZ9" s="116" t="s">
        <v>1609</v>
      </c>
      <c r="BA9" s="116" t="s">
        <v>1</v>
      </c>
      <c r="BB9" s="116" t="s">
        <v>1</v>
      </c>
      <c r="BC9" s="116" t="s">
        <v>1610</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262</v>
      </c>
      <c r="BA10" s="116" t="s">
        <v>1</v>
      </c>
      <c r="BB10" s="116" t="s">
        <v>1</v>
      </c>
      <c r="BC10" s="116" t="s">
        <v>1611</v>
      </c>
      <c r="BD10" s="116" t="s">
        <v>86</v>
      </c>
    </row>
    <row r="11" spans="1:56" s="2" customFormat="1" ht="16.5" customHeight="1">
      <c r="A11" s="35"/>
      <c r="B11" s="40"/>
      <c r="C11" s="35"/>
      <c r="D11" s="35"/>
      <c r="E11" s="325" t="s">
        <v>1612</v>
      </c>
      <c r="F11" s="324"/>
      <c r="G11" s="324"/>
      <c r="H11" s="324"/>
      <c r="I11" s="35"/>
      <c r="J11" s="35"/>
      <c r="K11" s="35"/>
      <c r="L11" s="52"/>
      <c r="S11" s="35"/>
      <c r="T11" s="35"/>
      <c r="U11" s="35"/>
      <c r="V11" s="35"/>
      <c r="W11" s="35"/>
      <c r="X11" s="35"/>
      <c r="Y11" s="35"/>
      <c r="Z11" s="35"/>
      <c r="AA11" s="35"/>
      <c r="AB11" s="35"/>
      <c r="AC11" s="35"/>
      <c r="AD11" s="35"/>
      <c r="AE11" s="35"/>
      <c r="AZ11" s="116" t="s">
        <v>390</v>
      </c>
      <c r="BA11" s="116" t="s">
        <v>1</v>
      </c>
      <c r="BB11" s="116" t="s">
        <v>1</v>
      </c>
      <c r="BC11" s="116" t="s">
        <v>1613</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275</v>
      </c>
      <c r="BA12" s="116" t="s">
        <v>1</v>
      </c>
      <c r="BB12" s="116" t="s">
        <v>1</v>
      </c>
      <c r="BC12" s="116" t="s">
        <v>1614</v>
      </c>
      <c r="BD12" s="116" t="s">
        <v>86</v>
      </c>
    </row>
    <row r="13" spans="1:56" s="2" customFormat="1" ht="12" customHeight="1">
      <c r="A13" s="35"/>
      <c r="B13" s="40"/>
      <c r="C13" s="35"/>
      <c r="D13" s="121" t="s">
        <v>18</v>
      </c>
      <c r="E13" s="35"/>
      <c r="F13" s="111" t="s">
        <v>96</v>
      </c>
      <c r="G13" s="35"/>
      <c r="H13" s="35"/>
      <c r="I13" s="121" t="s">
        <v>19</v>
      </c>
      <c r="J13" s="111" t="s">
        <v>1</v>
      </c>
      <c r="K13" s="35"/>
      <c r="L13" s="52"/>
      <c r="S13" s="35"/>
      <c r="T13" s="35"/>
      <c r="U13" s="35"/>
      <c r="V13" s="35"/>
      <c r="W13" s="35"/>
      <c r="X13" s="35"/>
      <c r="Y13" s="35"/>
      <c r="Z13" s="35"/>
      <c r="AA13" s="35"/>
      <c r="AB13" s="35"/>
      <c r="AC13" s="35"/>
      <c r="AD13" s="35"/>
      <c r="AE13" s="35"/>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ROUND((SUM(BE127:BE330)),  2)</f>
        <v>0</v>
      </c>
      <c r="G35" s="35"/>
      <c r="H35" s="35"/>
      <c r="I35" s="133">
        <v>0.21</v>
      </c>
      <c r="J35" s="132">
        <f>ROUND(((SUM(BE127:BE330))*I35),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ROUND((SUM(BF127:BF330)),  2)</f>
        <v>0</v>
      </c>
      <c r="G36" s="35"/>
      <c r="H36" s="35"/>
      <c r="I36" s="133">
        <v>0.15</v>
      </c>
      <c r="J36" s="132">
        <f>ROUND(((SUM(BF127:BF330))*I36),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ROUND((SUM(BG127:BG330)),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ROUND((SUM(BH127:BH330)),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ROUND((SUM(BI127:BI330)),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200</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03.2 - odpad z VDJ</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J128</f>
        <v>0</v>
      </c>
      <c r="K99" s="157"/>
      <c r="L99" s="161"/>
    </row>
    <row r="100" spans="1:47" s="10" customFormat="1" ht="19.899999999999999" customHeight="1">
      <c r="B100" s="162"/>
      <c r="C100" s="105"/>
      <c r="D100" s="163" t="s">
        <v>289</v>
      </c>
      <c r="E100" s="164"/>
      <c r="F100" s="164"/>
      <c r="G100" s="164"/>
      <c r="H100" s="164"/>
      <c r="I100" s="164"/>
      <c r="J100" s="165">
        <f>J129</f>
        <v>0</v>
      </c>
      <c r="K100" s="105"/>
      <c r="L100" s="166"/>
    </row>
    <row r="101" spans="1:47" s="10" customFormat="1" ht="19.899999999999999" customHeight="1">
      <c r="B101" s="162"/>
      <c r="C101" s="105"/>
      <c r="D101" s="163" t="s">
        <v>290</v>
      </c>
      <c r="E101" s="164"/>
      <c r="F101" s="164"/>
      <c r="G101" s="164"/>
      <c r="H101" s="164"/>
      <c r="I101" s="164"/>
      <c r="J101" s="165">
        <f>J251</f>
        <v>0</v>
      </c>
      <c r="K101" s="105"/>
      <c r="L101" s="166"/>
    </row>
    <row r="102" spans="1:47" s="10" customFormat="1" ht="19.899999999999999" customHeight="1">
      <c r="B102" s="162"/>
      <c r="C102" s="105"/>
      <c r="D102" s="163" t="s">
        <v>1615</v>
      </c>
      <c r="E102" s="164"/>
      <c r="F102" s="164"/>
      <c r="G102" s="164"/>
      <c r="H102" s="164"/>
      <c r="I102" s="164"/>
      <c r="J102" s="165">
        <f>J270</f>
        <v>0</v>
      </c>
      <c r="K102" s="105"/>
      <c r="L102" s="166"/>
    </row>
    <row r="103" spans="1:47" s="10" customFormat="1" ht="19.899999999999999" customHeight="1">
      <c r="B103" s="162"/>
      <c r="C103" s="105"/>
      <c r="D103" s="163" t="s">
        <v>1616</v>
      </c>
      <c r="E103" s="164"/>
      <c r="F103" s="164"/>
      <c r="G103" s="164"/>
      <c r="H103" s="164"/>
      <c r="I103" s="164"/>
      <c r="J103" s="165">
        <f>J285</f>
        <v>0</v>
      </c>
      <c r="K103" s="105"/>
      <c r="L103" s="166"/>
    </row>
    <row r="104" spans="1:47" s="10" customFormat="1" ht="19.899999999999999" customHeight="1">
      <c r="B104" s="162"/>
      <c r="C104" s="105"/>
      <c r="D104" s="163" t="s">
        <v>294</v>
      </c>
      <c r="E104" s="164"/>
      <c r="F104" s="164"/>
      <c r="G104" s="164"/>
      <c r="H104" s="164"/>
      <c r="I104" s="164"/>
      <c r="J104" s="165">
        <f>J325</f>
        <v>0</v>
      </c>
      <c r="K104" s="105"/>
      <c r="L104" s="166"/>
    </row>
    <row r="105" spans="1:47" s="10" customFormat="1" ht="19.899999999999999" customHeight="1">
      <c r="B105" s="162"/>
      <c r="C105" s="105"/>
      <c r="D105" s="163" t="s">
        <v>295</v>
      </c>
      <c r="E105" s="164"/>
      <c r="F105" s="164"/>
      <c r="G105" s="164"/>
      <c r="H105" s="164"/>
      <c r="I105" s="164"/>
      <c r="J105" s="165">
        <f>J329</f>
        <v>0</v>
      </c>
      <c r="K105" s="105"/>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306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9" t="str">
        <f>E7</f>
        <v>VODOJEM POUZDŘANY</v>
      </c>
      <c r="F115" s="330"/>
      <c r="G115" s="330"/>
      <c r="H115" s="330"/>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197</v>
      </c>
      <c r="D116" s="23"/>
      <c r="E116" s="23"/>
      <c r="F116" s="23"/>
      <c r="G116" s="23"/>
      <c r="H116" s="23"/>
      <c r="I116" s="23"/>
      <c r="J116" s="23"/>
      <c r="K116" s="23"/>
      <c r="L116" s="21"/>
    </row>
    <row r="117" spans="1:63" s="2" customFormat="1" ht="16.5" customHeight="1">
      <c r="A117" s="35"/>
      <c r="B117" s="36"/>
      <c r="C117" s="37"/>
      <c r="D117" s="37"/>
      <c r="E117" s="329" t="s">
        <v>200</v>
      </c>
      <c r="F117" s="331"/>
      <c r="G117" s="331"/>
      <c r="H117" s="331"/>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203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2" t="str">
        <f>E11</f>
        <v>SO 03.2 - odpad z VDJ</v>
      </c>
      <c r="F119" s="331"/>
      <c r="G119" s="331"/>
      <c r="H119" s="331"/>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Pouzdřany</v>
      </c>
      <c r="G121" s="37"/>
      <c r="H121" s="37"/>
      <c r="I121" s="30" t="s">
        <v>22</v>
      </c>
      <c r="J121" s="67" t="str">
        <f>IF(J14="","",J14)</f>
        <v>6. 1. 2022</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VAK BŘECLAV a.s.</v>
      </c>
      <c r="G123" s="37"/>
      <c r="H123" s="37"/>
      <c r="I123" s="30" t="s">
        <v>30</v>
      </c>
      <c r="J123" s="33" t="str">
        <f>E23</f>
        <v>AQUA PROCON s.r.o.Palackého tř. 12, 612 00 Brno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Obrtel M.</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7"/>
      <c r="B126" s="168"/>
      <c r="C126" s="169" t="s">
        <v>307</v>
      </c>
      <c r="D126" s="170" t="s">
        <v>62</v>
      </c>
      <c r="E126" s="170" t="s">
        <v>58</v>
      </c>
      <c r="F126" s="170" t="s">
        <v>59</v>
      </c>
      <c r="G126" s="170" t="s">
        <v>308</v>
      </c>
      <c r="H126" s="170" t="s">
        <v>309</v>
      </c>
      <c r="I126" s="170" t="s">
        <v>310</v>
      </c>
      <c r="J126" s="170" t="s">
        <v>285</v>
      </c>
      <c r="K126" s="171" t="s">
        <v>311</v>
      </c>
      <c r="L126" s="172"/>
      <c r="M126" s="76" t="s">
        <v>1</v>
      </c>
      <c r="N126" s="77" t="s">
        <v>41</v>
      </c>
      <c r="O126" s="77" t="s">
        <v>312</v>
      </c>
      <c r="P126" s="77" t="s">
        <v>313</v>
      </c>
      <c r="Q126" s="77" t="s">
        <v>314</v>
      </c>
      <c r="R126" s="77" t="s">
        <v>315</v>
      </c>
      <c r="S126" s="77" t="s">
        <v>316</v>
      </c>
      <c r="T126" s="78" t="s">
        <v>317</v>
      </c>
      <c r="U126" s="167"/>
      <c r="V126" s="167"/>
      <c r="W126" s="167"/>
      <c r="X126" s="167"/>
      <c r="Y126" s="167"/>
      <c r="Z126" s="167"/>
      <c r="AA126" s="167"/>
      <c r="AB126" s="167"/>
      <c r="AC126" s="167"/>
      <c r="AD126" s="167"/>
      <c r="AE126" s="167"/>
    </row>
    <row r="127" spans="1:63" s="2" customFormat="1" ht="22.9" customHeight="1">
      <c r="A127" s="35"/>
      <c r="B127" s="36"/>
      <c r="C127" s="83" t="s">
        <v>318</v>
      </c>
      <c r="D127" s="37"/>
      <c r="E127" s="37"/>
      <c r="F127" s="37"/>
      <c r="G127" s="37"/>
      <c r="H127" s="37"/>
      <c r="I127" s="37"/>
      <c r="J127" s="173">
        <f>BK127</f>
        <v>0</v>
      </c>
      <c r="K127" s="37"/>
      <c r="L127" s="40"/>
      <c r="M127" s="79"/>
      <c r="N127" s="174"/>
      <c r="O127" s="80"/>
      <c r="P127" s="175">
        <f>P128</f>
        <v>0</v>
      </c>
      <c r="Q127" s="80"/>
      <c r="R127" s="175">
        <f>R128</f>
        <v>21.78897972</v>
      </c>
      <c r="S127" s="80"/>
      <c r="T127" s="176">
        <f>T128</f>
        <v>2.0400000000000001E-2</v>
      </c>
      <c r="U127" s="35"/>
      <c r="V127" s="35"/>
      <c r="W127" s="35"/>
      <c r="X127" s="35"/>
      <c r="Y127" s="35"/>
      <c r="Z127" s="35"/>
      <c r="AA127" s="35"/>
      <c r="AB127" s="35"/>
      <c r="AC127" s="35"/>
      <c r="AD127" s="35"/>
      <c r="AE127" s="35"/>
      <c r="AT127" s="18" t="s">
        <v>76</v>
      </c>
      <c r="AU127" s="18" t="s">
        <v>287</v>
      </c>
      <c r="BK127" s="177">
        <f>BK128</f>
        <v>0</v>
      </c>
    </row>
    <row r="128" spans="1:63" s="12" customFormat="1" ht="25.9" customHeight="1">
      <c r="B128" s="178"/>
      <c r="C128" s="179"/>
      <c r="D128" s="180" t="s">
        <v>76</v>
      </c>
      <c r="E128" s="181" t="s">
        <v>319</v>
      </c>
      <c r="F128" s="181" t="s">
        <v>320</v>
      </c>
      <c r="G128" s="179"/>
      <c r="H128" s="179"/>
      <c r="I128" s="182"/>
      <c r="J128" s="183">
        <f>BK128</f>
        <v>0</v>
      </c>
      <c r="K128" s="179"/>
      <c r="L128" s="184"/>
      <c r="M128" s="185"/>
      <c r="N128" s="186"/>
      <c r="O128" s="186"/>
      <c r="P128" s="187">
        <f>P129+P251+P270+P285+P325+P329</f>
        <v>0</v>
      </c>
      <c r="Q128" s="186"/>
      <c r="R128" s="187">
        <f>R129+R251+R270+R285+R325+R329</f>
        <v>21.78897972</v>
      </c>
      <c r="S128" s="186"/>
      <c r="T128" s="188">
        <f>T129+T251+T270+T285+T325+T329</f>
        <v>2.0400000000000001E-2</v>
      </c>
      <c r="AR128" s="189" t="s">
        <v>84</v>
      </c>
      <c r="AT128" s="190" t="s">
        <v>76</v>
      </c>
      <c r="AU128" s="190" t="s">
        <v>77</v>
      </c>
      <c r="AY128" s="189" t="s">
        <v>321</v>
      </c>
      <c r="BK128" s="191">
        <f>BK129+BK251+BK270+BK285+BK325+BK329</f>
        <v>0</v>
      </c>
    </row>
    <row r="129" spans="1:65" s="12" customFormat="1" ht="22.9" customHeight="1">
      <c r="B129" s="178"/>
      <c r="C129" s="179"/>
      <c r="D129" s="180" t="s">
        <v>76</v>
      </c>
      <c r="E129" s="192" t="s">
        <v>84</v>
      </c>
      <c r="F129" s="192" t="s">
        <v>322</v>
      </c>
      <c r="G129" s="179"/>
      <c r="H129" s="179"/>
      <c r="I129" s="182"/>
      <c r="J129" s="193">
        <f>BK129</f>
        <v>0</v>
      </c>
      <c r="K129" s="179"/>
      <c r="L129" s="184"/>
      <c r="M129" s="185"/>
      <c r="N129" s="186"/>
      <c r="O129" s="186"/>
      <c r="P129" s="187">
        <f>SUM(P130:P250)</f>
        <v>0</v>
      </c>
      <c r="Q129" s="186"/>
      <c r="R129" s="187">
        <f>SUM(R130:R250)</f>
        <v>0.31357960000000001</v>
      </c>
      <c r="S129" s="186"/>
      <c r="T129" s="188">
        <f>SUM(T130:T250)</f>
        <v>0</v>
      </c>
      <c r="AR129" s="189" t="s">
        <v>84</v>
      </c>
      <c r="AT129" s="190" t="s">
        <v>76</v>
      </c>
      <c r="AU129" s="190" t="s">
        <v>84</v>
      </c>
      <c r="AY129" s="189" t="s">
        <v>321</v>
      </c>
      <c r="BK129" s="191">
        <f>SUM(BK130:BK250)</f>
        <v>0</v>
      </c>
    </row>
    <row r="130" spans="1:65" s="2" customFormat="1" ht="24.2" customHeight="1">
      <c r="A130" s="35"/>
      <c r="B130" s="36"/>
      <c r="C130" s="194" t="s">
        <v>84</v>
      </c>
      <c r="D130" s="194" t="s">
        <v>323</v>
      </c>
      <c r="E130" s="195" t="s">
        <v>1617</v>
      </c>
      <c r="F130" s="196" t="s">
        <v>1618</v>
      </c>
      <c r="G130" s="197" t="s">
        <v>337</v>
      </c>
      <c r="H130" s="198">
        <v>141.875</v>
      </c>
      <c r="I130" s="199"/>
      <c r="J130" s="200">
        <f>ROUND(I130*H130,2)</f>
        <v>0</v>
      </c>
      <c r="K130" s="196" t="s">
        <v>350</v>
      </c>
      <c r="L130" s="40"/>
      <c r="M130" s="201" t="s">
        <v>1</v>
      </c>
      <c r="N130" s="202" t="s">
        <v>42</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1619</v>
      </c>
    </row>
    <row r="131" spans="1:65" s="13" customFormat="1" ht="11.25">
      <c r="B131" s="207"/>
      <c r="C131" s="208"/>
      <c r="D131" s="209" t="s">
        <v>339</v>
      </c>
      <c r="E131" s="210" t="s">
        <v>1</v>
      </c>
      <c r="F131" s="211" t="s">
        <v>1620</v>
      </c>
      <c r="G131" s="208"/>
      <c r="H131" s="212">
        <v>129.375</v>
      </c>
      <c r="I131" s="213"/>
      <c r="J131" s="208"/>
      <c r="K131" s="208"/>
      <c r="L131" s="214"/>
      <c r="M131" s="215"/>
      <c r="N131" s="216"/>
      <c r="O131" s="216"/>
      <c r="P131" s="216"/>
      <c r="Q131" s="216"/>
      <c r="R131" s="216"/>
      <c r="S131" s="216"/>
      <c r="T131" s="217"/>
      <c r="AT131" s="218" t="s">
        <v>339</v>
      </c>
      <c r="AU131" s="218" t="s">
        <v>86</v>
      </c>
      <c r="AV131" s="13" t="s">
        <v>86</v>
      </c>
      <c r="AW131" s="13" t="s">
        <v>31</v>
      </c>
      <c r="AX131" s="13" t="s">
        <v>77</v>
      </c>
      <c r="AY131" s="218" t="s">
        <v>321</v>
      </c>
    </row>
    <row r="132" spans="1:65" s="13" customFormat="1" ht="11.25">
      <c r="B132" s="207"/>
      <c r="C132" s="208"/>
      <c r="D132" s="209" t="s">
        <v>339</v>
      </c>
      <c r="E132" s="210" t="s">
        <v>1</v>
      </c>
      <c r="F132" s="211" t="s">
        <v>1621</v>
      </c>
      <c r="G132" s="208"/>
      <c r="H132" s="212">
        <v>12.5</v>
      </c>
      <c r="I132" s="213"/>
      <c r="J132" s="208"/>
      <c r="K132" s="208"/>
      <c r="L132" s="214"/>
      <c r="M132" s="215"/>
      <c r="N132" s="216"/>
      <c r="O132" s="216"/>
      <c r="P132" s="216"/>
      <c r="Q132" s="216"/>
      <c r="R132" s="216"/>
      <c r="S132" s="216"/>
      <c r="T132" s="217"/>
      <c r="AT132" s="218" t="s">
        <v>339</v>
      </c>
      <c r="AU132" s="218" t="s">
        <v>86</v>
      </c>
      <c r="AV132" s="13" t="s">
        <v>86</v>
      </c>
      <c r="AW132" s="13" t="s">
        <v>31</v>
      </c>
      <c r="AX132" s="13" t="s">
        <v>77</v>
      </c>
      <c r="AY132" s="218" t="s">
        <v>321</v>
      </c>
    </row>
    <row r="133" spans="1:65" s="14" customFormat="1" ht="11.25">
      <c r="B133" s="219"/>
      <c r="C133" s="220"/>
      <c r="D133" s="209" t="s">
        <v>339</v>
      </c>
      <c r="E133" s="221" t="s">
        <v>198</v>
      </c>
      <c r="F133" s="222" t="s">
        <v>346</v>
      </c>
      <c r="G133" s="220"/>
      <c r="H133" s="223">
        <v>141.875</v>
      </c>
      <c r="I133" s="224"/>
      <c r="J133" s="220"/>
      <c r="K133" s="220"/>
      <c r="L133" s="225"/>
      <c r="M133" s="226"/>
      <c r="N133" s="227"/>
      <c r="O133" s="227"/>
      <c r="P133" s="227"/>
      <c r="Q133" s="227"/>
      <c r="R133" s="227"/>
      <c r="S133" s="227"/>
      <c r="T133" s="228"/>
      <c r="AT133" s="229" t="s">
        <v>339</v>
      </c>
      <c r="AU133" s="229" t="s">
        <v>86</v>
      </c>
      <c r="AV133" s="14" t="s">
        <v>328</v>
      </c>
      <c r="AW133" s="14" t="s">
        <v>31</v>
      </c>
      <c r="AX133" s="14" t="s">
        <v>84</v>
      </c>
      <c r="AY133" s="229" t="s">
        <v>321</v>
      </c>
    </row>
    <row r="134" spans="1:65" s="2" customFormat="1" ht="24.2" customHeight="1">
      <c r="A134" s="35"/>
      <c r="B134" s="36"/>
      <c r="C134" s="194" t="s">
        <v>86</v>
      </c>
      <c r="D134" s="194" t="s">
        <v>323</v>
      </c>
      <c r="E134" s="195" t="s">
        <v>1622</v>
      </c>
      <c r="F134" s="196" t="s">
        <v>1623</v>
      </c>
      <c r="G134" s="197" t="s">
        <v>337</v>
      </c>
      <c r="H134" s="198">
        <v>141.875</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1624</v>
      </c>
    </row>
    <row r="135" spans="1:65" s="13" customFormat="1" ht="11.25">
      <c r="B135" s="207"/>
      <c r="C135" s="208"/>
      <c r="D135" s="209" t="s">
        <v>339</v>
      </c>
      <c r="E135" s="210" t="s">
        <v>1</v>
      </c>
      <c r="F135" s="211" t="s">
        <v>198</v>
      </c>
      <c r="G135" s="208"/>
      <c r="H135" s="212">
        <v>141.875</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6" customFormat="1" ht="11.25">
      <c r="B136" s="240"/>
      <c r="C136" s="241"/>
      <c r="D136" s="209" t="s">
        <v>339</v>
      </c>
      <c r="E136" s="242" t="s">
        <v>227</v>
      </c>
      <c r="F136" s="243" t="s">
        <v>391</v>
      </c>
      <c r="G136" s="241"/>
      <c r="H136" s="244">
        <v>141.875</v>
      </c>
      <c r="I136" s="245"/>
      <c r="J136" s="241"/>
      <c r="K136" s="241"/>
      <c r="L136" s="246"/>
      <c r="M136" s="247"/>
      <c r="N136" s="248"/>
      <c r="O136" s="248"/>
      <c r="P136" s="248"/>
      <c r="Q136" s="248"/>
      <c r="R136" s="248"/>
      <c r="S136" s="248"/>
      <c r="T136" s="249"/>
      <c r="AT136" s="250" t="s">
        <v>339</v>
      </c>
      <c r="AU136" s="250" t="s">
        <v>86</v>
      </c>
      <c r="AV136" s="16" t="s">
        <v>334</v>
      </c>
      <c r="AW136" s="16" t="s">
        <v>31</v>
      </c>
      <c r="AX136" s="16" t="s">
        <v>77</v>
      </c>
      <c r="AY136" s="250" t="s">
        <v>321</v>
      </c>
    </row>
    <row r="137" spans="1:65" s="14" customFormat="1" ht="11.25">
      <c r="B137" s="219"/>
      <c r="C137" s="220"/>
      <c r="D137" s="209" t="s">
        <v>339</v>
      </c>
      <c r="E137" s="221" t="s">
        <v>1</v>
      </c>
      <c r="F137" s="222" t="s">
        <v>346</v>
      </c>
      <c r="G137" s="220"/>
      <c r="H137" s="223">
        <v>141.875</v>
      </c>
      <c r="I137" s="224"/>
      <c r="J137" s="220"/>
      <c r="K137" s="220"/>
      <c r="L137" s="225"/>
      <c r="M137" s="226"/>
      <c r="N137" s="227"/>
      <c r="O137" s="227"/>
      <c r="P137" s="227"/>
      <c r="Q137" s="227"/>
      <c r="R137" s="227"/>
      <c r="S137" s="227"/>
      <c r="T137" s="228"/>
      <c r="AT137" s="229" t="s">
        <v>339</v>
      </c>
      <c r="AU137" s="229" t="s">
        <v>86</v>
      </c>
      <c r="AV137" s="14" t="s">
        <v>328</v>
      </c>
      <c r="AW137" s="14" t="s">
        <v>31</v>
      </c>
      <c r="AX137" s="14" t="s">
        <v>84</v>
      </c>
      <c r="AY137" s="229" t="s">
        <v>321</v>
      </c>
    </row>
    <row r="138" spans="1:65" s="2" customFormat="1" ht="33" customHeight="1">
      <c r="A138" s="35"/>
      <c r="B138" s="36"/>
      <c r="C138" s="194" t="s">
        <v>334</v>
      </c>
      <c r="D138" s="194" t="s">
        <v>323</v>
      </c>
      <c r="E138" s="195" t="s">
        <v>1625</v>
      </c>
      <c r="F138" s="196" t="s">
        <v>1626</v>
      </c>
      <c r="G138" s="197" t="s">
        <v>355</v>
      </c>
      <c r="H138" s="198">
        <v>155.58000000000001</v>
      </c>
      <c r="I138" s="199"/>
      <c r="J138" s="200">
        <f>ROUND(I138*H138,2)</f>
        <v>0</v>
      </c>
      <c r="K138" s="196" t="s">
        <v>350</v>
      </c>
      <c r="L138" s="40"/>
      <c r="M138" s="201" t="s">
        <v>1</v>
      </c>
      <c r="N138" s="202" t="s">
        <v>42</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1627</v>
      </c>
    </row>
    <row r="139" spans="1:65" s="15" customFormat="1" ht="11.25">
      <c r="B139" s="230"/>
      <c r="C139" s="231"/>
      <c r="D139" s="209" t="s">
        <v>339</v>
      </c>
      <c r="E139" s="232" t="s">
        <v>1</v>
      </c>
      <c r="F139" s="233" t="s">
        <v>1628</v>
      </c>
      <c r="G139" s="231"/>
      <c r="H139" s="232" t="s">
        <v>1</v>
      </c>
      <c r="I139" s="234"/>
      <c r="J139" s="231"/>
      <c r="K139" s="231"/>
      <c r="L139" s="235"/>
      <c r="M139" s="236"/>
      <c r="N139" s="237"/>
      <c r="O139" s="237"/>
      <c r="P139" s="237"/>
      <c r="Q139" s="237"/>
      <c r="R139" s="237"/>
      <c r="S139" s="237"/>
      <c r="T139" s="238"/>
      <c r="AT139" s="239" t="s">
        <v>339</v>
      </c>
      <c r="AU139" s="239" t="s">
        <v>86</v>
      </c>
      <c r="AV139" s="15" t="s">
        <v>84</v>
      </c>
      <c r="AW139" s="15" t="s">
        <v>31</v>
      </c>
      <c r="AX139" s="15" t="s">
        <v>77</v>
      </c>
      <c r="AY139" s="239" t="s">
        <v>321</v>
      </c>
    </row>
    <row r="140" spans="1:65" s="13" customFormat="1" ht="11.25">
      <c r="B140" s="207"/>
      <c r="C140" s="208"/>
      <c r="D140" s="209" t="s">
        <v>339</v>
      </c>
      <c r="E140" s="210" t="s">
        <v>1</v>
      </c>
      <c r="F140" s="211" t="s">
        <v>1629</v>
      </c>
      <c r="G140" s="208"/>
      <c r="H140" s="212">
        <v>0.56206250000000002</v>
      </c>
      <c r="I140" s="213"/>
      <c r="J140" s="208"/>
      <c r="K140" s="208"/>
      <c r="L140" s="214"/>
      <c r="M140" s="215"/>
      <c r="N140" s="216"/>
      <c r="O140" s="216"/>
      <c r="P140" s="216"/>
      <c r="Q140" s="216"/>
      <c r="R140" s="216"/>
      <c r="S140" s="216"/>
      <c r="T140" s="217"/>
      <c r="AT140" s="218" t="s">
        <v>339</v>
      </c>
      <c r="AU140" s="218" t="s">
        <v>86</v>
      </c>
      <c r="AV140" s="13" t="s">
        <v>86</v>
      </c>
      <c r="AW140" s="13" t="s">
        <v>31</v>
      </c>
      <c r="AX140" s="13" t="s">
        <v>77</v>
      </c>
      <c r="AY140" s="218" t="s">
        <v>321</v>
      </c>
    </row>
    <row r="141" spans="1:65" s="13" customFormat="1" ht="11.25">
      <c r="B141" s="207"/>
      <c r="C141" s="208"/>
      <c r="D141" s="209" t="s">
        <v>339</v>
      </c>
      <c r="E141" s="210" t="s">
        <v>1</v>
      </c>
      <c r="F141" s="211" t="s">
        <v>1630</v>
      </c>
      <c r="G141" s="208"/>
      <c r="H141" s="212">
        <v>2.0642499999999999</v>
      </c>
      <c r="I141" s="213"/>
      <c r="J141" s="208"/>
      <c r="K141" s="208"/>
      <c r="L141" s="214"/>
      <c r="M141" s="215"/>
      <c r="N141" s="216"/>
      <c r="O141" s="216"/>
      <c r="P141" s="216"/>
      <c r="Q141" s="216"/>
      <c r="R141" s="216"/>
      <c r="S141" s="216"/>
      <c r="T141" s="217"/>
      <c r="AT141" s="218" t="s">
        <v>339</v>
      </c>
      <c r="AU141" s="218" t="s">
        <v>86</v>
      </c>
      <c r="AV141" s="13" t="s">
        <v>86</v>
      </c>
      <c r="AW141" s="13" t="s">
        <v>31</v>
      </c>
      <c r="AX141" s="13" t="s">
        <v>77</v>
      </c>
      <c r="AY141" s="218" t="s">
        <v>321</v>
      </c>
    </row>
    <row r="142" spans="1:65" s="13" customFormat="1" ht="11.25">
      <c r="B142" s="207"/>
      <c r="C142" s="208"/>
      <c r="D142" s="209" t="s">
        <v>339</v>
      </c>
      <c r="E142" s="210" t="s">
        <v>1</v>
      </c>
      <c r="F142" s="211" t="s">
        <v>1631</v>
      </c>
      <c r="G142" s="208"/>
      <c r="H142" s="212">
        <v>2.5185</v>
      </c>
      <c r="I142" s="213"/>
      <c r="J142" s="208"/>
      <c r="K142" s="208"/>
      <c r="L142" s="214"/>
      <c r="M142" s="215"/>
      <c r="N142" s="216"/>
      <c r="O142" s="216"/>
      <c r="P142" s="216"/>
      <c r="Q142" s="216"/>
      <c r="R142" s="216"/>
      <c r="S142" s="216"/>
      <c r="T142" s="217"/>
      <c r="AT142" s="218" t="s">
        <v>339</v>
      </c>
      <c r="AU142" s="218" t="s">
        <v>86</v>
      </c>
      <c r="AV142" s="13" t="s">
        <v>86</v>
      </c>
      <c r="AW142" s="13" t="s">
        <v>31</v>
      </c>
      <c r="AX142" s="13" t="s">
        <v>77</v>
      </c>
      <c r="AY142" s="218" t="s">
        <v>321</v>
      </c>
    </row>
    <row r="143" spans="1:65" s="13" customFormat="1" ht="11.25">
      <c r="B143" s="207"/>
      <c r="C143" s="208"/>
      <c r="D143" s="209" t="s">
        <v>339</v>
      </c>
      <c r="E143" s="210" t="s">
        <v>1</v>
      </c>
      <c r="F143" s="211" t="s">
        <v>1632</v>
      </c>
      <c r="G143" s="208"/>
      <c r="H143" s="212">
        <v>1.29375</v>
      </c>
      <c r="I143" s="213"/>
      <c r="J143" s="208"/>
      <c r="K143" s="208"/>
      <c r="L143" s="214"/>
      <c r="M143" s="215"/>
      <c r="N143" s="216"/>
      <c r="O143" s="216"/>
      <c r="P143" s="216"/>
      <c r="Q143" s="216"/>
      <c r="R143" s="216"/>
      <c r="S143" s="216"/>
      <c r="T143" s="217"/>
      <c r="AT143" s="218" t="s">
        <v>339</v>
      </c>
      <c r="AU143" s="218" t="s">
        <v>86</v>
      </c>
      <c r="AV143" s="13" t="s">
        <v>86</v>
      </c>
      <c r="AW143" s="13" t="s">
        <v>31</v>
      </c>
      <c r="AX143" s="13" t="s">
        <v>77</v>
      </c>
      <c r="AY143" s="218" t="s">
        <v>321</v>
      </c>
    </row>
    <row r="144" spans="1:65" s="13" customFormat="1" ht="11.25">
      <c r="B144" s="207"/>
      <c r="C144" s="208"/>
      <c r="D144" s="209" t="s">
        <v>339</v>
      </c>
      <c r="E144" s="210" t="s">
        <v>1</v>
      </c>
      <c r="F144" s="211" t="s">
        <v>1633</v>
      </c>
      <c r="G144" s="208"/>
      <c r="H144" s="212">
        <v>5.98</v>
      </c>
      <c r="I144" s="213"/>
      <c r="J144" s="208"/>
      <c r="K144" s="208"/>
      <c r="L144" s="214"/>
      <c r="M144" s="215"/>
      <c r="N144" s="216"/>
      <c r="O144" s="216"/>
      <c r="P144" s="216"/>
      <c r="Q144" s="216"/>
      <c r="R144" s="216"/>
      <c r="S144" s="216"/>
      <c r="T144" s="217"/>
      <c r="AT144" s="218" t="s">
        <v>339</v>
      </c>
      <c r="AU144" s="218" t="s">
        <v>86</v>
      </c>
      <c r="AV144" s="13" t="s">
        <v>86</v>
      </c>
      <c r="AW144" s="13" t="s">
        <v>31</v>
      </c>
      <c r="AX144" s="13" t="s">
        <v>77</v>
      </c>
      <c r="AY144" s="218" t="s">
        <v>321</v>
      </c>
    </row>
    <row r="145" spans="2:51" s="13" customFormat="1" ht="11.25">
      <c r="B145" s="207"/>
      <c r="C145" s="208"/>
      <c r="D145" s="209" t="s">
        <v>339</v>
      </c>
      <c r="E145" s="210" t="s">
        <v>1</v>
      </c>
      <c r="F145" s="211" t="s">
        <v>1634</v>
      </c>
      <c r="G145" s="208"/>
      <c r="H145" s="212">
        <v>13.685</v>
      </c>
      <c r="I145" s="213"/>
      <c r="J145" s="208"/>
      <c r="K145" s="208"/>
      <c r="L145" s="214"/>
      <c r="M145" s="215"/>
      <c r="N145" s="216"/>
      <c r="O145" s="216"/>
      <c r="P145" s="216"/>
      <c r="Q145" s="216"/>
      <c r="R145" s="216"/>
      <c r="S145" s="216"/>
      <c r="T145" s="217"/>
      <c r="AT145" s="218" t="s">
        <v>339</v>
      </c>
      <c r="AU145" s="218" t="s">
        <v>86</v>
      </c>
      <c r="AV145" s="13" t="s">
        <v>86</v>
      </c>
      <c r="AW145" s="13" t="s">
        <v>31</v>
      </c>
      <c r="AX145" s="13" t="s">
        <v>77</v>
      </c>
      <c r="AY145" s="218" t="s">
        <v>321</v>
      </c>
    </row>
    <row r="146" spans="2:51" s="13" customFormat="1" ht="11.25">
      <c r="B146" s="207"/>
      <c r="C146" s="208"/>
      <c r="D146" s="209" t="s">
        <v>339</v>
      </c>
      <c r="E146" s="210" t="s">
        <v>1</v>
      </c>
      <c r="F146" s="211" t="s">
        <v>1635</v>
      </c>
      <c r="G146" s="208"/>
      <c r="H146" s="212">
        <v>7.7337499999999997</v>
      </c>
      <c r="I146" s="213"/>
      <c r="J146" s="208"/>
      <c r="K146" s="208"/>
      <c r="L146" s="214"/>
      <c r="M146" s="215"/>
      <c r="N146" s="216"/>
      <c r="O146" s="216"/>
      <c r="P146" s="216"/>
      <c r="Q146" s="216"/>
      <c r="R146" s="216"/>
      <c r="S146" s="216"/>
      <c r="T146" s="217"/>
      <c r="AT146" s="218" t="s">
        <v>339</v>
      </c>
      <c r="AU146" s="218" t="s">
        <v>86</v>
      </c>
      <c r="AV146" s="13" t="s">
        <v>86</v>
      </c>
      <c r="AW146" s="13" t="s">
        <v>31</v>
      </c>
      <c r="AX146" s="13" t="s">
        <v>77</v>
      </c>
      <c r="AY146" s="218" t="s">
        <v>321</v>
      </c>
    </row>
    <row r="147" spans="2:51" s="13" customFormat="1" ht="11.25">
      <c r="B147" s="207"/>
      <c r="C147" s="208"/>
      <c r="D147" s="209" t="s">
        <v>339</v>
      </c>
      <c r="E147" s="210" t="s">
        <v>1</v>
      </c>
      <c r="F147" s="211" t="s">
        <v>1636</v>
      </c>
      <c r="G147" s="208"/>
      <c r="H147" s="212">
        <v>22.54</v>
      </c>
      <c r="I147" s="213"/>
      <c r="J147" s="208"/>
      <c r="K147" s="208"/>
      <c r="L147" s="214"/>
      <c r="M147" s="215"/>
      <c r="N147" s="216"/>
      <c r="O147" s="216"/>
      <c r="P147" s="216"/>
      <c r="Q147" s="216"/>
      <c r="R147" s="216"/>
      <c r="S147" s="216"/>
      <c r="T147" s="217"/>
      <c r="AT147" s="218" t="s">
        <v>339</v>
      </c>
      <c r="AU147" s="218" t="s">
        <v>86</v>
      </c>
      <c r="AV147" s="13" t="s">
        <v>86</v>
      </c>
      <c r="AW147" s="13" t="s">
        <v>31</v>
      </c>
      <c r="AX147" s="13" t="s">
        <v>77</v>
      </c>
      <c r="AY147" s="218" t="s">
        <v>321</v>
      </c>
    </row>
    <row r="148" spans="2:51" s="13" customFormat="1" ht="11.25">
      <c r="B148" s="207"/>
      <c r="C148" s="208"/>
      <c r="D148" s="209" t="s">
        <v>339</v>
      </c>
      <c r="E148" s="210" t="s">
        <v>1</v>
      </c>
      <c r="F148" s="211" t="s">
        <v>1637</v>
      </c>
      <c r="G148" s="208"/>
      <c r="H148" s="212">
        <v>27.37</v>
      </c>
      <c r="I148" s="213"/>
      <c r="J148" s="208"/>
      <c r="K148" s="208"/>
      <c r="L148" s="214"/>
      <c r="M148" s="215"/>
      <c r="N148" s="216"/>
      <c r="O148" s="216"/>
      <c r="P148" s="216"/>
      <c r="Q148" s="216"/>
      <c r="R148" s="216"/>
      <c r="S148" s="216"/>
      <c r="T148" s="217"/>
      <c r="AT148" s="218" t="s">
        <v>339</v>
      </c>
      <c r="AU148" s="218" t="s">
        <v>86</v>
      </c>
      <c r="AV148" s="13" t="s">
        <v>86</v>
      </c>
      <c r="AW148" s="13" t="s">
        <v>31</v>
      </c>
      <c r="AX148" s="13" t="s">
        <v>77</v>
      </c>
      <c r="AY148" s="218" t="s">
        <v>321</v>
      </c>
    </row>
    <row r="149" spans="2:51" s="13" customFormat="1" ht="11.25">
      <c r="B149" s="207"/>
      <c r="C149" s="208"/>
      <c r="D149" s="209" t="s">
        <v>339</v>
      </c>
      <c r="E149" s="210" t="s">
        <v>1</v>
      </c>
      <c r="F149" s="211" t="s">
        <v>1638</v>
      </c>
      <c r="G149" s="208"/>
      <c r="H149" s="212">
        <v>32.200000000000003</v>
      </c>
      <c r="I149" s="213"/>
      <c r="J149" s="208"/>
      <c r="K149" s="208"/>
      <c r="L149" s="214"/>
      <c r="M149" s="215"/>
      <c r="N149" s="216"/>
      <c r="O149" s="216"/>
      <c r="P149" s="216"/>
      <c r="Q149" s="216"/>
      <c r="R149" s="216"/>
      <c r="S149" s="216"/>
      <c r="T149" s="217"/>
      <c r="AT149" s="218" t="s">
        <v>339</v>
      </c>
      <c r="AU149" s="218" t="s">
        <v>86</v>
      </c>
      <c r="AV149" s="13" t="s">
        <v>86</v>
      </c>
      <c r="AW149" s="13" t="s">
        <v>31</v>
      </c>
      <c r="AX149" s="13" t="s">
        <v>77</v>
      </c>
      <c r="AY149" s="218" t="s">
        <v>321</v>
      </c>
    </row>
    <row r="150" spans="2:51" s="13" customFormat="1" ht="11.25">
      <c r="B150" s="207"/>
      <c r="C150" s="208"/>
      <c r="D150" s="209" t="s">
        <v>339</v>
      </c>
      <c r="E150" s="210" t="s">
        <v>1</v>
      </c>
      <c r="F150" s="211" t="s">
        <v>1639</v>
      </c>
      <c r="G150" s="208"/>
      <c r="H150" s="212">
        <v>15.349625</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2:51" s="13" customFormat="1" ht="11.25">
      <c r="B151" s="207"/>
      <c r="C151" s="208"/>
      <c r="D151" s="209" t="s">
        <v>339</v>
      </c>
      <c r="E151" s="210" t="s">
        <v>1</v>
      </c>
      <c r="F151" s="211" t="s">
        <v>1640</v>
      </c>
      <c r="G151" s="208"/>
      <c r="H151" s="212">
        <v>12.204375000000001</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2:51" s="13" customFormat="1" ht="11.25">
      <c r="B152" s="207"/>
      <c r="C152" s="208"/>
      <c r="D152" s="209" t="s">
        <v>339</v>
      </c>
      <c r="E152" s="210" t="s">
        <v>1</v>
      </c>
      <c r="F152" s="211" t="s">
        <v>1641</v>
      </c>
      <c r="G152" s="208"/>
      <c r="H152" s="212">
        <v>5.1059999999999999</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2:51" s="13" customFormat="1" ht="11.25">
      <c r="B153" s="207"/>
      <c r="C153" s="208"/>
      <c r="D153" s="209" t="s">
        <v>339</v>
      </c>
      <c r="E153" s="210" t="s">
        <v>1</v>
      </c>
      <c r="F153" s="211" t="s">
        <v>1642</v>
      </c>
      <c r="G153" s="208"/>
      <c r="H153" s="212">
        <v>8.3317499999999995</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2:51" s="13" customFormat="1" ht="11.25">
      <c r="B154" s="207"/>
      <c r="C154" s="208"/>
      <c r="D154" s="209" t="s">
        <v>339</v>
      </c>
      <c r="E154" s="210" t="s">
        <v>1</v>
      </c>
      <c r="F154" s="211" t="s">
        <v>1643</v>
      </c>
      <c r="G154" s="208"/>
      <c r="H154" s="212">
        <v>7.7510000000000003</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2:51" s="13" customFormat="1" ht="11.25">
      <c r="B155" s="207"/>
      <c r="C155" s="208"/>
      <c r="D155" s="209" t="s">
        <v>339</v>
      </c>
      <c r="E155" s="210" t="s">
        <v>1</v>
      </c>
      <c r="F155" s="211" t="s">
        <v>1644</v>
      </c>
      <c r="G155" s="208"/>
      <c r="H155" s="212">
        <v>3.8984999999999999</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2:51" s="13" customFormat="1" ht="11.25">
      <c r="B156" s="207"/>
      <c r="C156" s="208"/>
      <c r="D156" s="209" t="s">
        <v>339</v>
      </c>
      <c r="E156" s="210" t="s">
        <v>1</v>
      </c>
      <c r="F156" s="211" t="s">
        <v>1645</v>
      </c>
      <c r="G156" s="208"/>
      <c r="H156" s="212">
        <v>13.193375</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2:51" s="13" customFormat="1" ht="11.25">
      <c r="B157" s="207"/>
      <c r="C157" s="208"/>
      <c r="D157" s="209" t="s">
        <v>339</v>
      </c>
      <c r="E157" s="210" t="s">
        <v>1</v>
      </c>
      <c r="F157" s="211" t="s">
        <v>1646</v>
      </c>
      <c r="G157" s="208"/>
      <c r="H157" s="212">
        <v>1.3929374999999999</v>
      </c>
      <c r="I157" s="213"/>
      <c r="J157" s="208"/>
      <c r="K157" s="208"/>
      <c r="L157" s="214"/>
      <c r="M157" s="215"/>
      <c r="N157" s="216"/>
      <c r="O157" s="216"/>
      <c r="P157" s="216"/>
      <c r="Q157" s="216"/>
      <c r="R157" s="216"/>
      <c r="S157" s="216"/>
      <c r="T157" s="217"/>
      <c r="AT157" s="218" t="s">
        <v>339</v>
      </c>
      <c r="AU157" s="218" t="s">
        <v>86</v>
      </c>
      <c r="AV157" s="13" t="s">
        <v>86</v>
      </c>
      <c r="AW157" s="13" t="s">
        <v>31</v>
      </c>
      <c r="AX157" s="13" t="s">
        <v>77</v>
      </c>
      <c r="AY157" s="218" t="s">
        <v>321</v>
      </c>
    </row>
    <row r="158" spans="2:51" s="13" customFormat="1" ht="11.25">
      <c r="B158" s="207"/>
      <c r="C158" s="208"/>
      <c r="D158" s="209" t="s">
        <v>339</v>
      </c>
      <c r="E158" s="210" t="s">
        <v>1</v>
      </c>
      <c r="F158" s="211" t="s">
        <v>1647</v>
      </c>
      <c r="G158" s="208"/>
      <c r="H158" s="212">
        <v>15.0625</v>
      </c>
      <c r="I158" s="213"/>
      <c r="J158" s="208"/>
      <c r="K158" s="208"/>
      <c r="L158" s="214"/>
      <c r="M158" s="215"/>
      <c r="N158" s="216"/>
      <c r="O158" s="216"/>
      <c r="P158" s="216"/>
      <c r="Q158" s="216"/>
      <c r="R158" s="216"/>
      <c r="S158" s="216"/>
      <c r="T158" s="217"/>
      <c r="AT158" s="218" t="s">
        <v>339</v>
      </c>
      <c r="AU158" s="218" t="s">
        <v>86</v>
      </c>
      <c r="AV158" s="13" t="s">
        <v>86</v>
      </c>
      <c r="AW158" s="13" t="s">
        <v>31</v>
      </c>
      <c r="AX158" s="13" t="s">
        <v>77</v>
      </c>
      <c r="AY158" s="218" t="s">
        <v>321</v>
      </c>
    </row>
    <row r="159" spans="2:51" s="13" customFormat="1" ht="11.25">
      <c r="B159" s="207"/>
      <c r="C159" s="208"/>
      <c r="D159" s="209" t="s">
        <v>339</v>
      </c>
      <c r="E159" s="210" t="s">
        <v>1</v>
      </c>
      <c r="F159" s="211" t="s">
        <v>1648</v>
      </c>
      <c r="G159" s="208"/>
      <c r="H159" s="212">
        <v>18.75</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2:51" s="16" customFormat="1" ht="11.25">
      <c r="B160" s="240"/>
      <c r="C160" s="241"/>
      <c r="D160" s="209" t="s">
        <v>339</v>
      </c>
      <c r="E160" s="242" t="s">
        <v>390</v>
      </c>
      <c r="F160" s="243" t="s">
        <v>391</v>
      </c>
      <c r="G160" s="241"/>
      <c r="H160" s="244">
        <v>216.98737499999999</v>
      </c>
      <c r="I160" s="245"/>
      <c r="J160" s="241"/>
      <c r="K160" s="241"/>
      <c r="L160" s="246"/>
      <c r="M160" s="247"/>
      <c r="N160" s="248"/>
      <c r="O160" s="248"/>
      <c r="P160" s="248"/>
      <c r="Q160" s="248"/>
      <c r="R160" s="248"/>
      <c r="S160" s="248"/>
      <c r="T160" s="249"/>
      <c r="AT160" s="250" t="s">
        <v>339</v>
      </c>
      <c r="AU160" s="250" t="s">
        <v>86</v>
      </c>
      <c r="AV160" s="16" t="s">
        <v>334</v>
      </c>
      <c r="AW160" s="16" t="s">
        <v>31</v>
      </c>
      <c r="AX160" s="16" t="s">
        <v>77</v>
      </c>
      <c r="AY160" s="250" t="s">
        <v>321</v>
      </c>
    </row>
    <row r="161" spans="1:65" s="13" customFormat="1" ht="11.25">
      <c r="B161" s="207"/>
      <c r="C161" s="208"/>
      <c r="D161" s="209" t="s">
        <v>339</v>
      </c>
      <c r="E161" s="210" t="s">
        <v>1</v>
      </c>
      <c r="F161" s="211" t="s">
        <v>1649</v>
      </c>
      <c r="G161" s="208"/>
      <c r="H161" s="212">
        <v>-42.5625</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1:65" s="13" customFormat="1" ht="22.5">
      <c r="B162" s="207"/>
      <c r="C162" s="208"/>
      <c r="D162" s="209" t="s">
        <v>339</v>
      </c>
      <c r="E162" s="210" t="s">
        <v>1</v>
      </c>
      <c r="F162" s="211" t="s">
        <v>1650</v>
      </c>
      <c r="G162" s="208"/>
      <c r="H162" s="212">
        <v>-1.5586226552623399</v>
      </c>
      <c r="I162" s="213"/>
      <c r="J162" s="208"/>
      <c r="K162" s="208"/>
      <c r="L162" s="214"/>
      <c r="M162" s="215"/>
      <c r="N162" s="216"/>
      <c r="O162" s="216"/>
      <c r="P162" s="216"/>
      <c r="Q162" s="216"/>
      <c r="R162" s="216"/>
      <c r="S162" s="216"/>
      <c r="T162" s="217"/>
      <c r="AT162" s="218" t="s">
        <v>339</v>
      </c>
      <c r="AU162" s="218" t="s">
        <v>86</v>
      </c>
      <c r="AV162" s="13" t="s">
        <v>86</v>
      </c>
      <c r="AW162" s="13" t="s">
        <v>31</v>
      </c>
      <c r="AX162" s="13" t="s">
        <v>77</v>
      </c>
      <c r="AY162" s="218" t="s">
        <v>321</v>
      </c>
    </row>
    <row r="163" spans="1:65" s="14" customFormat="1" ht="11.25">
      <c r="B163" s="219"/>
      <c r="C163" s="220"/>
      <c r="D163" s="209" t="s">
        <v>339</v>
      </c>
      <c r="E163" s="221" t="s">
        <v>262</v>
      </c>
      <c r="F163" s="222" t="s">
        <v>346</v>
      </c>
      <c r="G163" s="220"/>
      <c r="H163" s="223">
        <v>172.866252344738</v>
      </c>
      <c r="I163" s="224"/>
      <c r="J163" s="220"/>
      <c r="K163" s="220"/>
      <c r="L163" s="225"/>
      <c r="M163" s="226"/>
      <c r="N163" s="227"/>
      <c r="O163" s="227"/>
      <c r="P163" s="227"/>
      <c r="Q163" s="227"/>
      <c r="R163" s="227"/>
      <c r="S163" s="227"/>
      <c r="T163" s="228"/>
      <c r="AT163" s="229" t="s">
        <v>339</v>
      </c>
      <c r="AU163" s="229" t="s">
        <v>86</v>
      </c>
      <c r="AV163" s="14" t="s">
        <v>328</v>
      </c>
      <c r="AW163" s="14" t="s">
        <v>31</v>
      </c>
      <c r="AX163" s="14" t="s">
        <v>77</v>
      </c>
      <c r="AY163" s="229" t="s">
        <v>321</v>
      </c>
    </row>
    <row r="164" spans="1:65" s="13" customFormat="1" ht="11.25">
      <c r="B164" s="207"/>
      <c r="C164" s="208"/>
      <c r="D164" s="209" t="s">
        <v>339</v>
      </c>
      <c r="E164" s="210" t="s">
        <v>1</v>
      </c>
      <c r="F164" s="211" t="s">
        <v>1651</v>
      </c>
      <c r="G164" s="208"/>
      <c r="H164" s="212">
        <v>155.579627110264</v>
      </c>
      <c r="I164" s="213"/>
      <c r="J164" s="208"/>
      <c r="K164" s="208"/>
      <c r="L164" s="214"/>
      <c r="M164" s="215"/>
      <c r="N164" s="216"/>
      <c r="O164" s="216"/>
      <c r="P164" s="216"/>
      <c r="Q164" s="216"/>
      <c r="R164" s="216"/>
      <c r="S164" s="216"/>
      <c r="T164" s="217"/>
      <c r="AT164" s="218" t="s">
        <v>339</v>
      </c>
      <c r="AU164" s="218" t="s">
        <v>86</v>
      </c>
      <c r="AV164" s="13" t="s">
        <v>86</v>
      </c>
      <c r="AW164" s="13" t="s">
        <v>31</v>
      </c>
      <c r="AX164" s="13" t="s">
        <v>77</v>
      </c>
      <c r="AY164" s="218" t="s">
        <v>321</v>
      </c>
    </row>
    <row r="165" spans="1:65" s="14" customFormat="1" ht="11.25">
      <c r="B165" s="219"/>
      <c r="C165" s="220"/>
      <c r="D165" s="209" t="s">
        <v>339</v>
      </c>
      <c r="E165" s="221" t="s">
        <v>1</v>
      </c>
      <c r="F165" s="222" t="s">
        <v>346</v>
      </c>
      <c r="G165" s="220"/>
      <c r="H165" s="223">
        <v>155.579627110264</v>
      </c>
      <c r="I165" s="224"/>
      <c r="J165" s="220"/>
      <c r="K165" s="220"/>
      <c r="L165" s="225"/>
      <c r="M165" s="226"/>
      <c r="N165" s="227"/>
      <c r="O165" s="227"/>
      <c r="P165" s="227"/>
      <c r="Q165" s="227"/>
      <c r="R165" s="227"/>
      <c r="S165" s="227"/>
      <c r="T165" s="228"/>
      <c r="AT165" s="229" t="s">
        <v>339</v>
      </c>
      <c r="AU165" s="229" t="s">
        <v>86</v>
      </c>
      <c r="AV165" s="14" t="s">
        <v>328</v>
      </c>
      <c r="AW165" s="14" t="s">
        <v>31</v>
      </c>
      <c r="AX165" s="14" t="s">
        <v>84</v>
      </c>
      <c r="AY165" s="229" t="s">
        <v>321</v>
      </c>
    </row>
    <row r="166" spans="1:65" s="2" customFormat="1" ht="33" customHeight="1">
      <c r="A166" s="35"/>
      <c r="B166" s="36"/>
      <c r="C166" s="194" t="s">
        <v>328</v>
      </c>
      <c r="D166" s="194" t="s">
        <v>323</v>
      </c>
      <c r="E166" s="195" t="s">
        <v>1652</v>
      </c>
      <c r="F166" s="196" t="s">
        <v>1653</v>
      </c>
      <c r="G166" s="197" t="s">
        <v>355</v>
      </c>
      <c r="H166" s="198">
        <v>17.286999999999999</v>
      </c>
      <c r="I166" s="199"/>
      <c r="J166" s="200">
        <f>ROUND(I166*H166,2)</f>
        <v>0</v>
      </c>
      <c r="K166" s="196" t="s">
        <v>350</v>
      </c>
      <c r="L166" s="40"/>
      <c r="M166" s="201" t="s">
        <v>1</v>
      </c>
      <c r="N166" s="202" t="s">
        <v>42</v>
      </c>
      <c r="O166" s="72"/>
      <c r="P166" s="203">
        <f>O166*H166</f>
        <v>0</v>
      </c>
      <c r="Q166" s="203">
        <v>0</v>
      </c>
      <c r="R166" s="203">
        <f>Q166*H166</f>
        <v>0</v>
      </c>
      <c r="S166" s="203">
        <v>0</v>
      </c>
      <c r="T166" s="204">
        <f>S166*H166</f>
        <v>0</v>
      </c>
      <c r="U166" s="35"/>
      <c r="V166" s="35"/>
      <c r="W166" s="35"/>
      <c r="X166" s="35"/>
      <c r="Y166" s="35"/>
      <c r="Z166" s="35"/>
      <c r="AA166" s="35"/>
      <c r="AB166" s="35"/>
      <c r="AC166" s="35"/>
      <c r="AD166" s="35"/>
      <c r="AE166" s="35"/>
      <c r="AR166" s="205" t="s">
        <v>328</v>
      </c>
      <c r="AT166" s="205" t="s">
        <v>323</v>
      </c>
      <c r="AU166" s="205" t="s">
        <v>86</v>
      </c>
      <c r="AY166" s="18" t="s">
        <v>321</v>
      </c>
      <c r="BE166" s="206">
        <f>IF(N166="základní",J166,0)</f>
        <v>0</v>
      </c>
      <c r="BF166" s="206">
        <f>IF(N166="snížená",J166,0)</f>
        <v>0</v>
      </c>
      <c r="BG166" s="206">
        <f>IF(N166="zákl. přenesená",J166,0)</f>
        <v>0</v>
      </c>
      <c r="BH166" s="206">
        <f>IF(N166="sníž. přenesená",J166,0)</f>
        <v>0</v>
      </c>
      <c r="BI166" s="206">
        <f>IF(N166="nulová",J166,0)</f>
        <v>0</v>
      </c>
      <c r="BJ166" s="18" t="s">
        <v>84</v>
      </c>
      <c r="BK166" s="206">
        <f>ROUND(I166*H166,2)</f>
        <v>0</v>
      </c>
      <c r="BL166" s="18" t="s">
        <v>328</v>
      </c>
      <c r="BM166" s="205" t="s">
        <v>1654</v>
      </c>
    </row>
    <row r="167" spans="1:65" s="13" customFormat="1" ht="11.25">
      <c r="B167" s="207"/>
      <c r="C167" s="208"/>
      <c r="D167" s="209" t="s">
        <v>339</v>
      </c>
      <c r="E167" s="210" t="s">
        <v>1</v>
      </c>
      <c r="F167" s="211" t="s">
        <v>1655</v>
      </c>
      <c r="G167" s="208"/>
      <c r="H167" s="212">
        <v>17.286625234473799</v>
      </c>
      <c r="I167" s="213"/>
      <c r="J167" s="208"/>
      <c r="K167" s="208"/>
      <c r="L167" s="214"/>
      <c r="M167" s="215"/>
      <c r="N167" s="216"/>
      <c r="O167" s="216"/>
      <c r="P167" s="216"/>
      <c r="Q167" s="216"/>
      <c r="R167" s="216"/>
      <c r="S167" s="216"/>
      <c r="T167" s="217"/>
      <c r="AT167" s="218" t="s">
        <v>339</v>
      </c>
      <c r="AU167" s="218" t="s">
        <v>86</v>
      </c>
      <c r="AV167" s="13" t="s">
        <v>86</v>
      </c>
      <c r="AW167" s="13" t="s">
        <v>31</v>
      </c>
      <c r="AX167" s="13" t="s">
        <v>84</v>
      </c>
      <c r="AY167" s="218" t="s">
        <v>321</v>
      </c>
    </row>
    <row r="168" spans="1:65" s="2" customFormat="1" ht="21.75" customHeight="1">
      <c r="A168" s="35"/>
      <c r="B168" s="36"/>
      <c r="C168" s="194" t="s">
        <v>347</v>
      </c>
      <c r="D168" s="194" t="s">
        <v>323</v>
      </c>
      <c r="E168" s="195" t="s">
        <v>1656</v>
      </c>
      <c r="F168" s="196" t="s">
        <v>1657</v>
      </c>
      <c r="G168" s="197" t="s">
        <v>337</v>
      </c>
      <c r="H168" s="198">
        <v>318.565</v>
      </c>
      <c r="I168" s="199"/>
      <c r="J168" s="200">
        <f>ROUND(I168*H168,2)</f>
        <v>0</v>
      </c>
      <c r="K168" s="196" t="s">
        <v>350</v>
      </c>
      <c r="L168" s="40"/>
      <c r="M168" s="201" t="s">
        <v>1</v>
      </c>
      <c r="N168" s="202" t="s">
        <v>42</v>
      </c>
      <c r="O168" s="72"/>
      <c r="P168" s="203">
        <f>O168*H168</f>
        <v>0</v>
      </c>
      <c r="Q168" s="203">
        <v>8.4000000000000003E-4</v>
      </c>
      <c r="R168" s="203">
        <f>Q168*H168</f>
        <v>0.26759460000000002</v>
      </c>
      <c r="S168" s="203">
        <v>0</v>
      </c>
      <c r="T168" s="204">
        <f>S168*H168</f>
        <v>0</v>
      </c>
      <c r="U168" s="35"/>
      <c r="V168" s="35"/>
      <c r="W168" s="35"/>
      <c r="X168" s="35"/>
      <c r="Y168" s="35"/>
      <c r="Z168" s="35"/>
      <c r="AA168" s="35"/>
      <c r="AB168" s="35"/>
      <c r="AC168" s="35"/>
      <c r="AD168" s="35"/>
      <c r="AE168" s="35"/>
      <c r="AR168" s="205" t="s">
        <v>328</v>
      </c>
      <c r="AT168" s="205" t="s">
        <v>323</v>
      </c>
      <c r="AU168" s="205" t="s">
        <v>86</v>
      </c>
      <c r="AY168" s="18" t="s">
        <v>321</v>
      </c>
      <c r="BE168" s="206">
        <f>IF(N168="základní",J168,0)</f>
        <v>0</v>
      </c>
      <c r="BF168" s="206">
        <f>IF(N168="snížená",J168,0)</f>
        <v>0</v>
      </c>
      <c r="BG168" s="206">
        <f>IF(N168="zákl. přenesená",J168,0)</f>
        <v>0</v>
      </c>
      <c r="BH168" s="206">
        <f>IF(N168="sníž. přenesená",J168,0)</f>
        <v>0</v>
      </c>
      <c r="BI168" s="206">
        <f>IF(N168="nulová",J168,0)</f>
        <v>0</v>
      </c>
      <c r="BJ168" s="18" t="s">
        <v>84</v>
      </c>
      <c r="BK168" s="206">
        <f>ROUND(I168*H168,2)</f>
        <v>0</v>
      </c>
      <c r="BL168" s="18" t="s">
        <v>328</v>
      </c>
      <c r="BM168" s="205" t="s">
        <v>1658</v>
      </c>
    </row>
    <row r="169" spans="1:65" s="15" customFormat="1" ht="11.25">
      <c r="B169" s="230"/>
      <c r="C169" s="231"/>
      <c r="D169" s="209" t="s">
        <v>339</v>
      </c>
      <c r="E169" s="232" t="s">
        <v>1</v>
      </c>
      <c r="F169" s="233" t="s">
        <v>1628</v>
      </c>
      <c r="G169" s="231"/>
      <c r="H169" s="232" t="s">
        <v>1</v>
      </c>
      <c r="I169" s="234"/>
      <c r="J169" s="231"/>
      <c r="K169" s="231"/>
      <c r="L169" s="235"/>
      <c r="M169" s="236"/>
      <c r="N169" s="237"/>
      <c r="O169" s="237"/>
      <c r="P169" s="237"/>
      <c r="Q169" s="237"/>
      <c r="R169" s="237"/>
      <c r="S169" s="237"/>
      <c r="T169" s="238"/>
      <c r="AT169" s="239" t="s">
        <v>339</v>
      </c>
      <c r="AU169" s="239" t="s">
        <v>86</v>
      </c>
      <c r="AV169" s="15" t="s">
        <v>84</v>
      </c>
      <c r="AW169" s="15" t="s">
        <v>31</v>
      </c>
      <c r="AX169" s="15" t="s">
        <v>77</v>
      </c>
      <c r="AY169" s="239" t="s">
        <v>321</v>
      </c>
    </row>
    <row r="170" spans="1:65" s="13" customFormat="1" ht="11.25">
      <c r="B170" s="207"/>
      <c r="C170" s="208"/>
      <c r="D170" s="209" t="s">
        <v>339</v>
      </c>
      <c r="E170" s="210" t="s">
        <v>1</v>
      </c>
      <c r="F170" s="211" t="s">
        <v>1659</v>
      </c>
      <c r="G170" s="208"/>
      <c r="H170" s="212">
        <v>0.97750000000000004</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1:65" s="13" customFormat="1" ht="11.25">
      <c r="B171" s="207"/>
      <c r="C171" s="208"/>
      <c r="D171" s="209" t="s">
        <v>339</v>
      </c>
      <c r="E171" s="210" t="s">
        <v>1</v>
      </c>
      <c r="F171" s="211" t="s">
        <v>1660</v>
      </c>
      <c r="G171" s="208"/>
      <c r="H171" s="212">
        <v>3.59</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1:65" s="13" customFormat="1" ht="11.25">
      <c r="B172" s="207"/>
      <c r="C172" s="208"/>
      <c r="D172" s="209" t="s">
        <v>339</v>
      </c>
      <c r="E172" s="210" t="s">
        <v>1</v>
      </c>
      <c r="F172" s="211" t="s">
        <v>1661</v>
      </c>
      <c r="G172" s="208"/>
      <c r="H172" s="212">
        <v>4.38</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1:65" s="13" customFormat="1" ht="11.25">
      <c r="B173" s="207"/>
      <c r="C173" s="208"/>
      <c r="D173" s="209" t="s">
        <v>339</v>
      </c>
      <c r="E173" s="210" t="s">
        <v>1</v>
      </c>
      <c r="F173" s="211" t="s">
        <v>1662</v>
      </c>
      <c r="G173" s="208"/>
      <c r="H173" s="212">
        <v>2.25</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1:65" s="13" customFormat="1" ht="11.25">
      <c r="B174" s="207"/>
      <c r="C174" s="208"/>
      <c r="D174" s="209" t="s">
        <v>339</v>
      </c>
      <c r="E174" s="210" t="s">
        <v>1</v>
      </c>
      <c r="F174" s="211" t="s">
        <v>1663</v>
      </c>
      <c r="G174" s="208"/>
      <c r="H174" s="212">
        <v>10.4</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1:65" s="13" customFormat="1" ht="11.25">
      <c r="B175" s="207"/>
      <c r="C175" s="208"/>
      <c r="D175" s="209" t="s">
        <v>339</v>
      </c>
      <c r="E175" s="210" t="s">
        <v>1</v>
      </c>
      <c r="F175" s="211" t="s">
        <v>1664</v>
      </c>
      <c r="G175" s="208"/>
      <c r="H175" s="212">
        <v>23.8</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1:65" s="13" customFormat="1" ht="11.25">
      <c r="B176" s="207"/>
      <c r="C176" s="208"/>
      <c r="D176" s="209" t="s">
        <v>339</v>
      </c>
      <c r="E176" s="210" t="s">
        <v>1</v>
      </c>
      <c r="F176" s="211" t="s">
        <v>1665</v>
      </c>
      <c r="G176" s="208"/>
      <c r="H176" s="212">
        <v>13.45</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1:65" s="13" customFormat="1" ht="11.25">
      <c r="B177" s="207"/>
      <c r="C177" s="208"/>
      <c r="D177" s="209" t="s">
        <v>339</v>
      </c>
      <c r="E177" s="210" t="s">
        <v>1</v>
      </c>
      <c r="F177" s="211" t="s">
        <v>1666</v>
      </c>
      <c r="G177" s="208"/>
      <c r="H177" s="212">
        <v>39.200000000000003</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11.25">
      <c r="B178" s="207"/>
      <c r="C178" s="208"/>
      <c r="D178" s="209" t="s">
        <v>339</v>
      </c>
      <c r="E178" s="210" t="s">
        <v>1</v>
      </c>
      <c r="F178" s="211" t="s">
        <v>1667</v>
      </c>
      <c r="G178" s="208"/>
      <c r="H178" s="212">
        <v>47.6</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3" customFormat="1" ht="11.25">
      <c r="B179" s="207"/>
      <c r="C179" s="208"/>
      <c r="D179" s="209" t="s">
        <v>339</v>
      </c>
      <c r="E179" s="210" t="s">
        <v>1</v>
      </c>
      <c r="F179" s="211" t="s">
        <v>1668</v>
      </c>
      <c r="G179" s="208"/>
      <c r="H179" s="212">
        <v>56</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1:65" s="13" customFormat="1" ht="11.25">
      <c r="B180" s="207"/>
      <c r="C180" s="208"/>
      <c r="D180" s="209" t="s">
        <v>339</v>
      </c>
      <c r="E180" s="210" t="s">
        <v>1</v>
      </c>
      <c r="F180" s="211" t="s">
        <v>1669</v>
      </c>
      <c r="G180" s="208"/>
      <c r="H180" s="212">
        <v>26.695</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3" customFormat="1" ht="11.25">
      <c r="B181" s="207"/>
      <c r="C181" s="208"/>
      <c r="D181" s="209" t="s">
        <v>339</v>
      </c>
      <c r="E181" s="210" t="s">
        <v>1</v>
      </c>
      <c r="F181" s="211" t="s">
        <v>1670</v>
      </c>
      <c r="G181" s="208"/>
      <c r="H181" s="212">
        <v>21.225000000000001</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1:65" s="13" customFormat="1" ht="11.25">
      <c r="B182" s="207"/>
      <c r="C182" s="208"/>
      <c r="D182" s="209" t="s">
        <v>339</v>
      </c>
      <c r="E182" s="210" t="s">
        <v>1</v>
      </c>
      <c r="F182" s="211" t="s">
        <v>1671</v>
      </c>
      <c r="G182" s="208"/>
      <c r="H182" s="212">
        <v>8.8800000000000008</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1:65" s="13" customFormat="1" ht="11.25">
      <c r="B183" s="207"/>
      <c r="C183" s="208"/>
      <c r="D183" s="209" t="s">
        <v>339</v>
      </c>
      <c r="E183" s="210" t="s">
        <v>1</v>
      </c>
      <c r="F183" s="211" t="s">
        <v>1672</v>
      </c>
      <c r="G183" s="208"/>
      <c r="H183" s="212">
        <v>14.49</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1:65" s="13" customFormat="1" ht="11.25">
      <c r="B184" s="207"/>
      <c r="C184" s="208"/>
      <c r="D184" s="209" t="s">
        <v>339</v>
      </c>
      <c r="E184" s="210" t="s">
        <v>1</v>
      </c>
      <c r="F184" s="211" t="s">
        <v>1673</v>
      </c>
      <c r="G184" s="208"/>
      <c r="H184" s="212">
        <v>13.48</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1:65" s="13" customFormat="1" ht="11.25">
      <c r="B185" s="207"/>
      <c r="C185" s="208"/>
      <c r="D185" s="209" t="s">
        <v>339</v>
      </c>
      <c r="E185" s="210" t="s">
        <v>1</v>
      </c>
      <c r="F185" s="211" t="s">
        <v>1674</v>
      </c>
      <c r="G185" s="208"/>
      <c r="H185" s="212">
        <v>6.78</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1:65" s="13" customFormat="1" ht="11.25">
      <c r="B186" s="207"/>
      <c r="C186" s="208"/>
      <c r="D186" s="209" t="s">
        <v>339</v>
      </c>
      <c r="E186" s="210" t="s">
        <v>1</v>
      </c>
      <c r="F186" s="211" t="s">
        <v>1675</v>
      </c>
      <c r="G186" s="208"/>
      <c r="H186" s="212">
        <v>22.945</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3" customFormat="1" ht="11.25">
      <c r="B187" s="207"/>
      <c r="C187" s="208"/>
      <c r="D187" s="209" t="s">
        <v>339</v>
      </c>
      <c r="E187" s="210" t="s">
        <v>1</v>
      </c>
      <c r="F187" s="211" t="s">
        <v>1676</v>
      </c>
      <c r="G187" s="208"/>
      <c r="H187" s="212">
        <v>2.4224999999999999</v>
      </c>
      <c r="I187" s="213"/>
      <c r="J187" s="208"/>
      <c r="K187" s="208"/>
      <c r="L187" s="214"/>
      <c r="M187" s="215"/>
      <c r="N187" s="216"/>
      <c r="O187" s="216"/>
      <c r="P187" s="216"/>
      <c r="Q187" s="216"/>
      <c r="R187" s="216"/>
      <c r="S187" s="216"/>
      <c r="T187" s="217"/>
      <c r="AT187" s="218" t="s">
        <v>339</v>
      </c>
      <c r="AU187" s="218" t="s">
        <v>86</v>
      </c>
      <c r="AV187" s="13" t="s">
        <v>86</v>
      </c>
      <c r="AW187" s="13" t="s">
        <v>31</v>
      </c>
      <c r="AX187" s="13" t="s">
        <v>77</v>
      </c>
      <c r="AY187" s="218" t="s">
        <v>321</v>
      </c>
    </row>
    <row r="188" spans="1:65" s="14" customFormat="1" ht="11.25">
      <c r="B188" s="219"/>
      <c r="C188" s="220"/>
      <c r="D188" s="209" t="s">
        <v>339</v>
      </c>
      <c r="E188" s="221" t="s">
        <v>1</v>
      </c>
      <c r="F188" s="222" t="s">
        <v>346</v>
      </c>
      <c r="G188" s="220"/>
      <c r="H188" s="223">
        <v>318.565</v>
      </c>
      <c r="I188" s="224"/>
      <c r="J188" s="220"/>
      <c r="K188" s="220"/>
      <c r="L188" s="225"/>
      <c r="M188" s="226"/>
      <c r="N188" s="227"/>
      <c r="O188" s="227"/>
      <c r="P188" s="227"/>
      <c r="Q188" s="227"/>
      <c r="R188" s="227"/>
      <c r="S188" s="227"/>
      <c r="T188" s="228"/>
      <c r="AT188" s="229" t="s">
        <v>339</v>
      </c>
      <c r="AU188" s="229" t="s">
        <v>86</v>
      </c>
      <c r="AV188" s="14" t="s">
        <v>328</v>
      </c>
      <c r="AW188" s="14" t="s">
        <v>31</v>
      </c>
      <c r="AX188" s="14" t="s">
        <v>84</v>
      </c>
      <c r="AY188" s="229" t="s">
        <v>321</v>
      </c>
    </row>
    <row r="189" spans="1:65" s="2" customFormat="1" ht="24.2" customHeight="1">
      <c r="A189" s="35"/>
      <c r="B189" s="36"/>
      <c r="C189" s="194" t="s">
        <v>352</v>
      </c>
      <c r="D189" s="194" t="s">
        <v>323</v>
      </c>
      <c r="E189" s="195" t="s">
        <v>1677</v>
      </c>
      <c r="F189" s="196" t="s">
        <v>1678</v>
      </c>
      <c r="G189" s="197" t="s">
        <v>337</v>
      </c>
      <c r="H189" s="198">
        <v>318.565</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1679</v>
      </c>
    </row>
    <row r="190" spans="1:65" s="2" customFormat="1" ht="24.2" customHeight="1">
      <c r="A190" s="35"/>
      <c r="B190" s="36"/>
      <c r="C190" s="194" t="s">
        <v>359</v>
      </c>
      <c r="D190" s="194" t="s">
        <v>323</v>
      </c>
      <c r="E190" s="195" t="s">
        <v>1680</v>
      </c>
      <c r="F190" s="196" t="s">
        <v>1681</v>
      </c>
      <c r="G190" s="197" t="s">
        <v>337</v>
      </c>
      <c r="H190" s="198">
        <v>54.1</v>
      </c>
      <c r="I190" s="199"/>
      <c r="J190" s="200">
        <f>ROUND(I190*H190,2)</f>
        <v>0</v>
      </c>
      <c r="K190" s="196" t="s">
        <v>350</v>
      </c>
      <c r="L190" s="40"/>
      <c r="M190" s="201" t="s">
        <v>1</v>
      </c>
      <c r="N190" s="202" t="s">
        <v>42</v>
      </c>
      <c r="O190" s="72"/>
      <c r="P190" s="203">
        <f>O190*H190</f>
        <v>0</v>
      </c>
      <c r="Q190" s="203">
        <v>8.4999999999999995E-4</v>
      </c>
      <c r="R190" s="203">
        <f>Q190*H190</f>
        <v>4.5984999999999998E-2</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1682</v>
      </c>
    </row>
    <row r="191" spans="1:65" s="13" customFormat="1" ht="11.25">
      <c r="B191" s="207"/>
      <c r="C191" s="208"/>
      <c r="D191" s="209" t="s">
        <v>339</v>
      </c>
      <c r="E191" s="210" t="s">
        <v>1</v>
      </c>
      <c r="F191" s="211" t="s">
        <v>1683</v>
      </c>
      <c r="G191" s="208"/>
      <c r="H191" s="212">
        <v>24.1</v>
      </c>
      <c r="I191" s="213"/>
      <c r="J191" s="208"/>
      <c r="K191" s="208"/>
      <c r="L191" s="214"/>
      <c r="M191" s="215"/>
      <c r="N191" s="216"/>
      <c r="O191" s="216"/>
      <c r="P191" s="216"/>
      <c r="Q191" s="216"/>
      <c r="R191" s="216"/>
      <c r="S191" s="216"/>
      <c r="T191" s="217"/>
      <c r="AT191" s="218" t="s">
        <v>339</v>
      </c>
      <c r="AU191" s="218" t="s">
        <v>86</v>
      </c>
      <c r="AV191" s="13" t="s">
        <v>86</v>
      </c>
      <c r="AW191" s="13" t="s">
        <v>31</v>
      </c>
      <c r="AX191" s="13" t="s">
        <v>77</v>
      </c>
      <c r="AY191" s="218" t="s">
        <v>321</v>
      </c>
    </row>
    <row r="192" spans="1:65" s="13" customFormat="1" ht="11.25">
      <c r="B192" s="207"/>
      <c r="C192" s="208"/>
      <c r="D192" s="209" t="s">
        <v>339</v>
      </c>
      <c r="E192" s="210" t="s">
        <v>1</v>
      </c>
      <c r="F192" s="211" t="s">
        <v>1684</v>
      </c>
      <c r="G192" s="208"/>
      <c r="H192" s="212">
        <v>30</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1:65" s="14" customFormat="1" ht="11.25">
      <c r="B193" s="219"/>
      <c r="C193" s="220"/>
      <c r="D193" s="209" t="s">
        <v>339</v>
      </c>
      <c r="E193" s="221" t="s">
        <v>1</v>
      </c>
      <c r="F193" s="222" t="s">
        <v>346</v>
      </c>
      <c r="G193" s="220"/>
      <c r="H193" s="223">
        <v>54.1</v>
      </c>
      <c r="I193" s="224"/>
      <c r="J193" s="220"/>
      <c r="K193" s="220"/>
      <c r="L193" s="225"/>
      <c r="M193" s="226"/>
      <c r="N193" s="227"/>
      <c r="O193" s="227"/>
      <c r="P193" s="227"/>
      <c r="Q193" s="227"/>
      <c r="R193" s="227"/>
      <c r="S193" s="227"/>
      <c r="T193" s="228"/>
      <c r="AT193" s="229" t="s">
        <v>339</v>
      </c>
      <c r="AU193" s="229" t="s">
        <v>86</v>
      </c>
      <c r="AV193" s="14" t="s">
        <v>328</v>
      </c>
      <c r="AW193" s="14" t="s">
        <v>31</v>
      </c>
      <c r="AX193" s="14" t="s">
        <v>84</v>
      </c>
      <c r="AY193" s="229" t="s">
        <v>321</v>
      </c>
    </row>
    <row r="194" spans="1:65" s="2" customFormat="1" ht="24.2" customHeight="1">
      <c r="A194" s="35"/>
      <c r="B194" s="36"/>
      <c r="C194" s="194" t="s">
        <v>364</v>
      </c>
      <c r="D194" s="194" t="s">
        <v>323</v>
      </c>
      <c r="E194" s="195" t="s">
        <v>1685</v>
      </c>
      <c r="F194" s="196" t="s">
        <v>1686</v>
      </c>
      <c r="G194" s="197" t="s">
        <v>337</v>
      </c>
      <c r="H194" s="198">
        <v>54.1</v>
      </c>
      <c r="I194" s="199"/>
      <c r="J194" s="200">
        <f>ROUND(I194*H194,2)</f>
        <v>0</v>
      </c>
      <c r="K194" s="196" t="s">
        <v>350</v>
      </c>
      <c r="L194" s="40"/>
      <c r="M194" s="201" t="s">
        <v>1</v>
      </c>
      <c r="N194" s="202"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328</v>
      </c>
      <c r="AT194" s="205" t="s">
        <v>323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1687</v>
      </c>
    </row>
    <row r="195" spans="1:65" s="2" customFormat="1" ht="37.9" customHeight="1">
      <c r="A195" s="35"/>
      <c r="B195" s="36"/>
      <c r="C195" s="194" t="s">
        <v>407</v>
      </c>
      <c r="D195" s="194" t="s">
        <v>323</v>
      </c>
      <c r="E195" s="195" t="s">
        <v>353</v>
      </c>
      <c r="F195" s="196" t="s">
        <v>354</v>
      </c>
      <c r="G195" s="197" t="s">
        <v>355</v>
      </c>
      <c r="H195" s="198">
        <v>155.58000000000001</v>
      </c>
      <c r="I195" s="199"/>
      <c r="J195" s="200">
        <f>ROUND(I195*H195,2)</f>
        <v>0</v>
      </c>
      <c r="K195" s="196" t="s">
        <v>350</v>
      </c>
      <c r="L195" s="40"/>
      <c r="M195" s="201" t="s">
        <v>1</v>
      </c>
      <c r="N195" s="202" t="s">
        <v>42</v>
      </c>
      <c r="O195" s="72"/>
      <c r="P195" s="203">
        <f>O195*H195</f>
        <v>0</v>
      </c>
      <c r="Q195" s="203">
        <v>0</v>
      </c>
      <c r="R195" s="203">
        <f>Q195*H195</f>
        <v>0</v>
      </c>
      <c r="S195" s="203">
        <v>0</v>
      </c>
      <c r="T195" s="204">
        <f>S195*H195</f>
        <v>0</v>
      </c>
      <c r="U195" s="35"/>
      <c r="V195" s="35"/>
      <c r="W195" s="35"/>
      <c r="X195" s="35"/>
      <c r="Y195" s="35"/>
      <c r="Z195" s="35"/>
      <c r="AA195" s="35"/>
      <c r="AB195" s="35"/>
      <c r="AC195" s="35"/>
      <c r="AD195" s="35"/>
      <c r="AE195" s="35"/>
      <c r="AR195" s="205" t="s">
        <v>328</v>
      </c>
      <c r="AT195" s="205" t="s">
        <v>323</v>
      </c>
      <c r="AU195" s="205" t="s">
        <v>86</v>
      </c>
      <c r="AY195" s="18" t="s">
        <v>321</v>
      </c>
      <c r="BE195" s="206">
        <f>IF(N195="základní",J195,0)</f>
        <v>0</v>
      </c>
      <c r="BF195" s="206">
        <f>IF(N195="snížená",J195,0)</f>
        <v>0</v>
      </c>
      <c r="BG195" s="206">
        <f>IF(N195="zákl. přenesená",J195,0)</f>
        <v>0</v>
      </c>
      <c r="BH195" s="206">
        <f>IF(N195="sníž. přenesená",J195,0)</f>
        <v>0</v>
      </c>
      <c r="BI195" s="206">
        <f>IF(N195="nulová",J195,0)</f>
        <v>0</v>
      </c>
      <c r="BJ195" s="18" t="s">
        <v>84</v>
      </c>
      <c r="BK195" s="206">
        <f>ROUND(I195*H195,2)</f>
        <v>0</v>
      </c>
      <c r="BL195" s="18" t="s">
        <v>328</v>
      </c>
      <c r="BM195" s="205" t="s">
        <v>1688</v>
      </c>
    </row>
    <row r="196" spans="1:65" s="15" customFormat="1" ht="11.25">
      <c r="B196" s="230"/>
      <c r="C196" s="231"/>
      <c r="D196" s="209" t="s">
        <v>339</v>
      </c>
      <c r="E196" s="232" t="s">
        <v>1</v>
      </c>
      <c r="F196" s="233" t="s">
        <v>1689</v>
      </c>
      <c r="G196" s="231"/>
      <c r="H196" s="232" t="s">
        <v>1</v>
      </c>
      <c r="I196" s="234"/>
      <c r="J196" s="231"/>
      <c r="K196" s="231"/>
      <c r="L196" s="235"/>
      <c r="M196" s="236"/>
      <c r="N196" s="237"/>
      <c r="O196" s="237"/>
      <c r="P196" s="237"/>
      <c r="Q196" s="237"/>
      <c r="R196" s="237"/>
      <c r="S196" s="237"/>
      <c r="T196" s="238"/>
      <c r="AT196" s="239" t="s">
        <v>339</v>
      </c>
      <c r="AU196" s="239" t="s">
        <v>86</v>
      </c>
      <c r="AV196" s="15" t="s">
        <v>84</v>
      </c>
      <c r="AW196" s="15" t="s">
        <v>31</v>
      </c>
      <c r="AX196" s="15" t="s">
        <v>77</v>
      </c>
      <c r="AY196" s="239" t="s">
        <v>321</v>
      </c>
    </row>
    <row r="197" spans="1:65" s="13" customFormat="1" ht="11.25">
      <c r="B197" s="207"/>
      <c r="C197" s="208"/>
      <c r="D197" s="209" t="s">
        <v>339</v>
      </c>
      <c r="E197" s="210" t="s">
        <v>1</v>
      </c>
      <c r="F197" s="211" t="s">
        <v>1690</v>
      </c>
      <c r="G197" s="208"/>
      <c r="H197" s="212">
        <v>155.5796271102642</v>
      </c>
      <c r="I197" s="213"/>
      <c r="J197" s="208"/>
      <c r="K197" s="208"/>
      <c r="L197" s="214"/>
      <c r="M197" s="215"/>
      <c r="N197" s="216"/>
      <c r="O197" s="216"/>
      <c r="P197" s="216"/>
      <c r="Q197" s="216"/>
      <c r="R197" s="216"/>
      <c r="S197" s="216"/>
      <c r="T197" s="217"/>
      <c r="AT197" s="218" t="s">
        <v>339</v>
      </c>
      <c r="AU197" s="218" t="s">
        <v>86</v>
      </c>
      <c r="AV197" s="13" t="s">
        <v>86</v>
      </c>
      <c r="AW197" s="13" t="s">
        <v>31</v>
      </c>
      <c r="AX197" s="13" t="s">
        <v>84</v>
      </c>
      <c r="AY197" s="218" t="s">
        <v>321</v>
      </c>
    </row>
    <row r="198" spans="1:65" s="2" customFormat="1" ht="16.5" customHeight="1">
      <c r="A198" s="35"/>
      <c r="B198" s="36"/>
      <c r="C198" s="194" t="s">
        <v>412</v>
      </c>
      <c r="D198" s="194" t="s">
        <v>323</v>
      </c>
      <c r="E198" s="195" t="s">
        <v>360</v>
      </c>
      <c r="F198" s="196" t="s">
        <v>361</v>
      </c>
      <c r="G198" s="197" t="s">
        <v>355</v>
      </c>
      <c r="H198" s="198">
        <v>155.58000000000001</v>
      </c>
      <c r="I198" s="199"/>
      <c r="J198" s="200">
        <f>ROUND(I198*H198,2)</f>
        <v>0</v>
      </c>
      <c r="K198" s="196" t="s">
        <v>350</v>
      </c>
      <c r="L198" s="40"/>
      <c r="M198" s="201" t="s">
        <v>1</v>
      </c>
      <c r="N198" s="202" t="s">
        <v>42</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328</v>
      </c>
      <c r="AT198" s="205" t="s">
        <v>323</v>
      </c>
      <c r="AU198" s="205" t="s">
        <v>86</v>
      </c>
      <c r="AY198" s="18" t="s">
        <v>321</v>
      </c>
      <c r="BE198" s="206">
        <f>IF(N198="základní",J198,0)</f>
        <v>0</v>
      </c>
      <c r="BF198" s="206">
        <f>IF(N198="snížená",J198,0)</f>
        <v>0</v>
      </c>
      <c r="BG198" s="206">
        <f>IF(N198="zákl. přenesená",J198,0)</f>
        <v>0</v>
      </c>
      <c r="BH198" s="206">
        <f>IF(N198="sníž. přenesená",J198,0)</f>
        <v>0</v>
      </c>
      <c r="BI198" s="206">
        <f>IF(N198="nulová",J198,0)</f>
        <v>0</v>
      </c>
      <c r="BJ198" s="18" t="s">
        <v>84</v>
      </c>
      <c r="BK198" s="206">
        <f>ROUND(I198*H198,2)</f>
        <v>0</v>
      </c>
      <c r="BL198" s="18" t="s">
        <v>328</v>
      </c>
      <c r="BM198" s="205" t="s">
        <v>1691</v>
      </c>
    </row>
    <row r="199" spans="1:65" s="2" customFormat="1" ht="37.9" customHeight="1">
      <c r="A199" s="35"/>
      <c r="B199" s="36"/>
      <c r="C199" s="194" t="s">
        <v>424</v>
      </c>
      <c r="D199" s="194" t="s">
        <v>323</v>
      </c>
      <c r="E199" s="195" t="s">
        <v>486</v>
      </c>
      <c r="F199" s="196" t="s">
        <v>487</v>
      </c>
      <c r="G199" s="197" t="s">
        <v>355</v>
      </c>
      <c r="H199" s="198">
        <v>14.188000000000001</v>
      </c>
      <c r="I199" s="199"/>
      <c r="J199" s="200">
        <f>ROUND(I199*H199,2)</f>
        <v>0</v>
      </c>
      <c r="K199" s="196" t="s">
        <v>350</v>
      </c>
      <c r="L199" s="40"/>
      <c r="M199" s="201" t="s">
        <v>1</v>
      </c>
      <c r="N199" s="202" t="s">
        <v>42</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328</v>
      </c>
      <c r="AT199" s="205" t="s">
        <v>323</v>
      </c>
      <c r="AU199" s="205" t="s">
        <v>86</v>
      </c>
      <c r="AY199" s="18" t="s">
        <v>321</v>
      </c>
      <c r="BE199" s="206">
        <f>IF(N199="základní",J199,0)</f>
        <v>0</v>
      </c>
      <c r="BF199" s="206">
        <f>IF(N199="snížená",J199,0)</f>
        <v>0</v>
      </c>
      <c r="BG199" s="206">
        <f>IF(N199="zákl. přenesená",J199,0)</f>
        <v>0</v>
      </c>
      <c r="BH199" s="206">
        <f>IF(N199="sníž. přenesená",J199,0)</f>
        <v>0</v>
      </c>
      <c r="BI199" s="206">
        <f>IF(N199="nulová",J199,0)</f>
        <v>0</v>
      </c>
      <c r="BJ199" s="18" t="s">
        <v>84</v>
      </c>
      <c r="BK199" s="206">
        <f>ROUND(I199*H199,2)</f>
        <v>0</v>
      </c>
      <c r="BL199" s="18" t="s">
        <v>328</v>
      </c>
      <c r="BM199" s="205" t="s">
        <v>1692</v>
      </c>
    </row>
    <row r="200" spans="1:65" s="15" customFormat="1" ht="22.5">
      <c r="B200" s="230"/>
      <c r="C200" s="231"/>
      <c r="D200" s="209" t="s">
        <v>339</v>
      </c>
      <c r="E200" s="232" t="s">
        <v>1</v>
      </c>
      <c r="F200" s="233" t="s">
        <v>1693</v>
      </c>
      <c r="G200" s="231"/>
      <c r="H200" s="232" t="s">
        <v>1</v>
      </c>
      <c r="I200" s="234"/>
      <c r="J200" s="231"/>
      <c r="K200" s="231"/>
      <c r="L200" s="235"/>
      <c r="M200" s="236"/>
      <c r="N200" s="237"/>
      <c r="O200" s="237"/>
      <c r="P200" s="237"/>
      <c r="Q200" s="237"/>
      <c r="R200" s="237"/>
      <c r="S200" s="237"/>
      <c r="T200" s="238"/>
      <c r="AT200" s="239" t="s">
        <v>339</v>
      </c>
      <c r="AU200" s="239" t="s">
        <v>86</v>
      </c>
      <c r="AV200" s="15" t="s">
        <v>84</v>
      </c>
      <c r="AW200" s="15" t="s">
        <v>31</v>
      </c>
      <c r="AX200" s="15" t="s">
        <v>77</v>
      </c>
      <c r="AY200" s="239" t="s">
        <v>321</v>
      </c>
    </row>
    <row r="201" spans="1:65" s="13" customFormat="1" ht="11.25">
      <c r="B201" s="207"/>
      <c r="C201" s="208"/>
      <c r="D201" s="209" t="s">
        <v>339</v>
      </c>
      <c r="E201" s="210" t="s">
        <v>1</v>
      </c>
      <c r="F201" s="211" t="s">
        <v>1694</v>
      </c>
      <c r="G201" s="208"/>
      <c r="H201" s="212">
        <v>14.1875</v>
      </c>
      <c r="I201" s="213"/>
      <c r="J201" s="208"/>
      <c r="K201" s="208"/>
      <c r="L201" s="214"/>
      <c r="M201" s="215"/>
      <c r="N201" s="216"/>
      <c r="O201" s="216"/>
      <c r="P201" s="216"/>
      <c r="Q201" s="216"/>
      <c r="R201" s="216"/>
      <c r="S201" s="216"/>
      <c r="T201" s="217"/>
      <c r="AT201" s="218" t="s">
        <v>339</v>
      </c>
      <c r="AU201" s="218" t="s">
        <v>86</v>
      </c>
      <c r="AV201" s="13" t="s">
        <v>86</v>
      </c>
      <c r="AW201" s="13" t="s">
        <v>31</v>
      </c>
      <c r="AX201" s="13" t="s">
        <v>84</v>
      </c>
      <c r="AY201" s="218" t="s">
        <v>321</v>
      </c>
    </row>
    <row r="202" spans="1:65" s="2" customFormat="1" ht="37.9" customHeight="1">
      <c r="A202" s="35"/>
      <c r="B202" s="36"/>
      <c r="C202" s="194" t="s">
        <v>429</v>
      </c>
      <c r="D202" s="194" t="s">
        <v>323</v>
      </c>
      <c r="E202" s="195" t="s">
        <v>516</v>
      </c>
      <c r="F202" s="196" t="s">
        <v>517</v>
      </c>
      <c r="G202" s="197" t="s">
        <v>355</v>
      </c>
      <c r="H202" s="198">
        <v>141.875</v>
      </c>
      <c r="I202" s="199"/>
      <c r="J202" s="200">
        <f>ROUND(I202*H202,2)</f>
        <v>0</v>
      </c>
      <c r="K202" s="196" t="s">
        <v>350</v>
      </c>
      <c r="L202" s="40"/>
      <c r="M202" s="201" t="s">
        <v>1</v>
      </c>
      <c r="N202" s="202" t="s">
        <v>42</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328</v>
      </c>
      <c r="AT202" s="205" t="s">
        <v>323</v>
      </c>
      <c r="AU202" s="205" t="s">
        <v>86</v>
      </c>
      <c r="AY202" s="18" t="s">
        <v>321</v>
      </c>
      <c r="BE202" s="206">
        <f>IF(N202="základní",J202,0)</f>
        <v>0</v>
      </c>
      <c r="BF202" s="206">
        <f>IF(N202="snížená",J202,0)</f>
        <v>0</v>
      </c>
      <c r="BG202" s="206">
        <f>IF(N202="zákl. přenesená",J202,0)</f>
        <v>0</v>
      </c>
      <c r="BH202" s="206">
        <f>IF(N202="sníž. přenesená",J202,0)</f>
        <v>0</v>
      </c>
      <c r="BI202" s="206">
        <f>IF(N202="nulová",J202,0)</f>
        <v>0</v>
      </c>
      <c r="BJ202" s="18" t="s">
        <v>84</v>
      </c>
      <c r="BK202" s="206">
        <f>ROUND(I202*H202,2)</f>
        <v>0</v>
      </c>
      <c r="BL202" s="18" t="s">
        <v>328</v>
      </c>
      <c r="BM202" s="205" t="s">
        <v>1695</v>
      </c>
    </row>
    <row r="203" spans="1:65" s="13" customFormat="1" ht="11.25">
      <c r="B203" s="207"/>
      <c r="C203" s="208"/>
      <c r="D203" s="209" t="s">
        <v>339</v>
      </c>
      <c r="E203" s="208"/>
      <c r="F203" s="211" t="s">
        <v>1696</v>
      </c>
      <c r="G203" s="208"/>
      <c r="H203" s="212">
        <v>141.875</v>
      </c>
      <c r="I203" s="213"/>
      <c r="J203" s="208"/>
      <c r="K203" s="208"/>
      <c r="L203" s="214"/>
      <c r="M203" s="215"/>
      <c r="N203" s="216"/>
      <c r="O203" s="216"/>
      <c r="P203" s="216"/>
      <c r="Q203" s="216"/>
      <c r="R203" s="216"/>
      <c r="S203" s="216"/>
      <c r="T203" s="217"/>
      <c r="AT203" s="218" t="s">
        <v>339</v>
      </c>
      <c r="AU203" s="218" t="s">
        <v>86</v>
      </c>
      <c r="AV203" s="13" t="s">
        <v>86</v>
      </c>
      <c r="AW203" s="13" t="s">
        <v>4</v>
      </c>
      <c r="AX203" s="13" t="s">
        <v>84</v>
      </c>
      <c r="AY203" s="218" t="s">
        <v>321</v>
      </c>
    </row>
    <row r="204" spans="1:65" s="2" customFormat="1" ht="37.9" customHeight="1">
      <c r="A204" s="35"/>
      <c r="B204" s="36"/>
      <c r="C204" s="194" t="s">
        <v>436</v>
      </c>
      <c r="D204" s="194" t="s">
        <v>323</v>
      </c>
      <c r="E204" s="195" t="s">
        <v>521</v>
      </c>
      <c r="F204" s="196" t="s">
        <v>522</v>
      </c>
      <c r="G204" s="197" t="s">
        <v>355</v>
      </c>
      <c r="H204" s="198">
        <v>17.286999999999999</v>
      </c>
      <c r="I204" s="199"/>
      <c r="J204" s="200">
        <f>ROUND(I204*H204,2)</f>
        <v>0</v>
      </c>
      <c r="K204" s="196" t="s">
        <v>350</v>
      </c>
      <c r="L204" s="40"/>
      <c r="M204" s="201" t="s">
        <v>1</v>
      </c>
      <c r="N204" s="202" t="s">
        <v>42</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328</v>
      </c>
      <c r="AT204" s="205" t="s">
        <v>323</v>
      </c>
      <c r="AU204" s="205" t="s">
        <v>86</v>
      </c>
      <c r="AY204" s="18" t="s">
        <v>321</v>
      </c>
      <c r="BE204" s="206">
        <f>IF(N204="základní",J204,0)</f>
        <v>0</v>
      </c>
      <c r="BF204" s="206">
        <f>IF(N204="snížená",J204,0)</f>
        <v>0</v>
      </c>
      <c r="BG204" s="206">
        <f>IF(N204="zákl. přenesená",J204,0)</f>
        <v>0</v>
      </c>
      <c r="BH204" s="206">
        <f>IF(N204="sníž. přenesená",J204,0)</f>
        <v>0</v>
      </c>
      <c r="BI204" s="206">
        <f>IF(N204="nulová",J204,0)</f>
        <v>0</v>
      </c>
      <c r="BJ204" s="18" t="s">
        <v>84</v>
      </c>
      <c r="BK204" s="206">
        <f>ROUND(I204*H204,2)</f>
        <v>0</v>
      </c>
      <c r="BL204" s="18" t="s">
        <v>328</v>
      </c>
      <c r="BM204" s="205" t="s">
        <v>1697</v>
      </c>
    </row>
    <row r="205" spans="1:65" s="15" customFormat="1" ht="22.5">
      <c r="B205" s="230"/>
      <c r="C205" s="231"/>
      <c r="D205" s="209" t="s">
        <v>339</v>
      </c>
      <c r="E205" s="232" t="s">
        <v>1</v>
      </c>
      <c r="F205" s="233" t="s">
        <v>1693</v>
      </c>
      <c r="G205" s="231"/>
      <c r="H205" s="232" t="s">
        <v>1</v>
      </c>
      <c r="I205" s="234"/>
      <c r="J205" s="231"/>
      <c r="K205" s="231"/>
      <c r="L205" s="235"/>
      <c r="M205" s="236"/>
      <c r="N205" s="237"/>
      <c r="O205" s="237"/>
      <c r="P205" s="237"/>
      <c r="Q205" s="237"/>
      <c r="R205" s="237"/>
      <c r="S205" s="237"/>
      <c r="T205" s="238"/>
      <c r="AT205" s="239" t="s">
        <v>339</v>
      </c>
      <c r="AU205" s="239" t="s">
        <v>86</v>
      </c>
      <c r="AV205" s="15" t="s">
        <v>84</v>
      </c>
      <c r="AW205" s="15" t="s">
        <v>31</v>
      </c>
      <c r="AX205" s="15" t="s">
        <v>77</v>
      </c>
      <c r="AY205" s="239" t="s">
        <v>321</v>
      </c>
    </row>
    <row r="206" spans="1:65" s="13" customFormat="1" ht="11.25">
      <c r="B206" s="207"/>
      <c r="C206" s="208"/>
      <c r="D206" s="209" t="s">
        <v>339</v>
      </c>
      <c r="E206" s="210" t="s">
        <v>1</v>
      </c>
      <c r="F206" s="211" t="s">
        <v>1698</v>
      </c>
      <c r="G206" s="208"/>
      <c r="H206" s="212">
        <v>17.286625234473799</v>
      </c>
      <c r="I206" s="213"/>
      <c r="J206" s="208"/>
      <c r="K206" s="208"/>
      <c r="L206" s="214"/>
      <c r="M206" s="215"/>
      <c r="N206" s="216"/>
      <c r="O206" s="216"/>
      <c r="P206" s="216"/>
      <c r="Q206" s="216"/>
      <c r="R206" s="216"/>
      <c r="S206" s="216"/>
      <c r="T206" s="217"/>
      <c r="AT206" s="218" t="s">
        <v>339</v>
      </c>
      <c r="AU206" s="218" t="s">
        <v>86</v>
      </c>
      <c r="AV206" s="13" t="s">
        <v>86</v>
      </c>
      <c r="AW206" s="13" t="s">
        <v>31</v>
      </c>
      <c r="AX206" s="13" t="s">
        <v>84</v>
      </c>
      <c r="AY206" s="218" t="s">
        <v>321</v>
      </c>
    </row>
    <row r="207" spans="1:65" s="2" customFormat="1" ht="37.9" customHeight="1">
      <c r="A207" s="35"/>
      <c r="B207" s="36"/>
      <c r="C207" s="194" t="s">
        <v>443</v>
      </c>
      <c r="D207" s="194" t="s">
        <v>323</v>
      </c>
      <c r="E207" s="195" t="s">
        <v>529</v>
      </c>
      <c r="F207" s="196" t="s">
        <v>530</v>
      </c>
      <c r="G207" s="197" t="s">
        <v>355</v>
      </c>
      <c r="H207" s="198">
        <v>172.86600000000001</v>
      </c>
      <c r="I207" s="199"/>
      <c r="J207" s="200">
        <f>ROUND(I207*H207,2)</f>
        <v>0</v>
      </c>
      <c r="K207" s="196" t="s">
        <v>350</v>
      </c>
      <c r="L207" s="40"/>
      <c r="M207" s="201" t="s">
        <v>1</v>
      </c>
      <c r="N207" s="202" t="s">
        <v>42</v>
      </c>
      <c r="O207" s="72"/>
      <c r="P207" s="203">
        <f>O207*H207</f>
        <v>0</v>
      </c>
      <c r="Q207" s="203">
        <v>0</v>
      </c>
      <c r="R207" s="203">
        <f>Q207*H207</f>
        <v>0</v>
      </c>
      <c r="S207" s="203">
        <v>0</v>
      </c>
      <c r="T207" s="204">
        <f>S207*H207</f>
        <v>0</v>
      </c>
      <c r="U207" s="35"/>
      <c r="V207" s="35"/>
      <c r="W207" s="35"/>
      <c r="X207" s="35"/>
      <c r="Y207" s="35"/>
      <c r="Z207" s="35"/>
      <c r="AA207" s="35"/>
      <c r="AB207" s="35"/>
      <c r="AC207" s="35"/>
      <c r="AD207" s="35"/>
      <c r="AE207" s="35"/>
      <c r="AR207" s="205" t="s">
        <v>328</v>
      </c>
      <c r="AT207" s="205" t="s">
        <v>323</v>
      </c>
      <c r="AU207" s="205" t="s">
        <v>86</v>
      </c>
      <c r="AY207" s="18" t="s">
        <v>321</v>
      </c>
      <c r="BE207" s="206">
        <f>IF(N207="základní",J207,0)</f>
        <v>0</v>
      </c>
      <c r="BF207" s="206">
        <f>IF(N207="snížená",J207,0)</f>
        <v>0</v>
      </c>
      <c r="BG207" s="206">
        <f>IF(N207="zákl. přenesená",J207,0)</f>
        <v>0</v>
      </c>
      <c r="BH207" s="206">
        <f>IF(N207="sníž. přenesená",J207,0)</f>
        <v>0</v>
      </c>
      <c r="BI207" s="206">
        <f>IF(N207="nulová",J207,0)</f>
        <v>0</v>
      </c>
      <c r="BJ207" s="18" t="s">
        <v>84</v>
      </c>
      <c r="BK207" s="206">
        <f>ROUND(I207*H207,2)</f>
        <v>0</v>
      </c>
      <c r="BL207" s="18" t="s">
        <v>328</v>
      </c>
      <c r="BM207" s="205" t="s">
        <v>1699</v>
      </c>
    </row>
    <row r="208" spans="1:65" s="13" customFormat="1" ht="11.25">
      <c r="B208" s="207"/>
      <c r="C208" s="208"/>
      <c r="D208" s="209" t="s">
        <v>339</v>
      </c>
      <c r="E208" s="208"/>
      <c r="F208" s="211" t="s">
        <v>1700</v>
      </c>
      <c r="G208" s="208"/>
      <c r="H208" s="212">
        <v>172.86600000000001</v>
      </c>
      <c r="I208" s="213"/>
      <c r="J208" s="208"/>
      <c r="K208" s="208"/>
      <c r="L208" s="214"/>
      <c r="M208" s="215"/>
      <c r="N208" s="216"/>
      <c r="O208" s="216"/>
      <c r="P208" s="216"/>
      <c r="Q208" s="216"/>
      <c r="R208" s="216"/>
      <c r="S208" s="216"/>
      <c r="T208" s="217"/>
      <c r="AT208" s="218" t="s">
        <v>339</v>
      </c>
      <c r="AU208" s="218" t="s">
        <v>86</v>
      </c>
      <c r="AV208" s="13" t="s">
        <v>86</v>
      </c>
      <c r="AW208" s="13" t="s">
        <v>4</v>
      </c>
      <c r="AX208" s="13" t="s">
        <v>84</v>
      </c>
      <c r="AY208" s="218" t="s">
        <v>321</v>
      </c>
    </row>
    <row r="209" spans="1:65" s="2" customFormat="1" ht="16.5" customHeight="1">
      <c r="A209" s="35"/>
      <c r="B209" s="36"/>
      <c r="C209" s="194" t="s">
        <v>8</v>
      </c>
      <c r="D209" s="194" t="s">
        <v>323</v>
      </c>
      <c r="E209" s="195" t="s">
        <v>540</v>
      </c>
      <c r="F209" s="196" t="s">
        <v>541</v>
      </c>
      <c r="G209" s="197" t="s">
        <v>542</v>
      </c>
      <c r="H209" s="198">
        <v>53.506</v>
      </c>
      <c r="I209" s="199"/>
      <c r="J209" s="200">
        <f>ROUND(I209*H209,2)</f>
        <v>0</v>
      </c>
      <c r="K209" s="196" t="s">
        <v>327</v>
      </c>
      <c r="L209" s="40"/>
      <c r="M209" s="201" t="s">
        <v>1</v>
      </c>
      <c r="N209" s="202" t="s">
        <v>42</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328</v>
      </c>
      <c r="AT209" s="205" t="s">
        <v>323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1701</v>
      </c>
    </row>
    <row r="210" spans="1:65" s="13" customFormat="1" ht="11.25">
      <c r="B210" s="207"/>
      <c r="C210" s="208"/>
      <c r="D210" s="209" t="s">
        <v>339</v>
      </c>
      <c r="E210" s="210" t="s">
        <v>1</v>
      </c>
      <c r="F210" s="211" t="s">
        <v>1702</v>
      </c>
      <c r="G210" s="208"/>
      <c r="H210" s="212">
        <v>53.506012898605498</v>
      </c>
      <c r="I210" s="213"/>
      <c r="J210" s="208"/>
      <c r="K210" s="208"/>
      <c r="L210" s="214"/>
      <c r="M210" s="215"/>
      <c r="N210" s="216"/>
      <c r="O210" s="216"/>
      <c r="P210" s="216"/>
      <c r="Q210" s="216"/>
      <c r="R210" s="216"/>
      <c r="S210" s="216"/>
      <c r="T210" s="217"/>
      <c r="AT210" s="218" t="s">
        <v>339</v>
      </c>
      <c r="AU210" s="218" t="s">
        <v>86</v>
      </c>
      <c r="AV210" s="13" t="s">
        <v>86</v>
      </c>
      <c r="AW210" s="13" t="s">
        <v>31</v>
      </c>
      <c r="AX210" s="13" t="s">
        <v>84</v>
      </c>
      <c r="AY210" s="218" t="s">
        <v>321</v>
      </c>
    </row>
    <row r="211" spans="1:65" s="2" customFormat="1" ht="24.2" customHeight="1">
      <c r="A211" s="35"/>
      <c r="B211" s="36"/>
      <c r="C211" s="194" t="s">
        <v>453</v>
      </c>
      <c r="D211" s="194" t="s">
        <v>323</v>
      </c>
      <c r="E211" s="195" t="s">
        <v>1703</v>
      </c>
      <c r="F211" s="196" t="s">
        <v>560</v>
      </c>
      <c r="G211" s="197" t="s">
        <v>355</v>
      </c>
      <c r="H211" s="198">
        <v>75.703999999999994</v>
      </c>
      <c r="I211" s="199"/>
      <c r="J211" s="200">
        <f>ROUND(I211*H211,2)</f>
        <v>0</v>
      </c>
      <c r="K211" s="196" t="s">
        <v>350</v>
      </c>
      <c r="L211" s="40"/>
      <c r="M211" s="201" t="s">
        <v>1</v>
      </c>
      <c r="N211" s="202" t="s">
        <v>42</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328</v>
      </c>
      <c r="AT211" s="205" t="s">
        <v>323</v>
      </c>
      <c r="AU211" s="205" t="s">
        <v>86</v>
      </c>
      <c r="AY211" s="18" t="s">
        <v>321</v>
      </c>
      <c r="BE211" s="206">
        <f>IF(N211="základní",J211,0)</f>
        <v>0</v>
      </c>
      <c r="BF211" s="206">
        <f>IF(N211="snížená",J211,0)</f>
        <v>0</v>
      </c>
      <c r="BG211" s="206">
        <f>IF(N211="zákl. přenesená",J211,0)</f>
        <v>0</v>
      </c>
      <c r="BH211" s="206">
        <f>IF(N211="sníž. přenesená",J211,0)</f>
        <v>0</v>
      </c>
      <c r="BI211" s="206">
        <f>IF(N211="nulová",J211,0)</f>
        <v>0</v>
      </c>
      <c r="BJ211" s="18" t="s">
        <v>84</v>
      </c>
      <c r="BK211" s="206">
        <f>ROUND(I211*H211,2)</f>
        <v>0</v>
      </c>
      <c r="BL211" s="18" t="s">
        <v>328</v>
      </c>
      <c r="BM211" s="205" t="s">
        <v>1704</v>
      </c>
    </row>
    <row r="212" spans="1:65" s="13" customFormat="1" ht="11.25">
      <c r="B212" s="207"/>
      <c r="C212" s="208"/>
      <c r="D212" s="209" t="s">
        <v>339</v>
      </c>
      <c r="E212" s="210" t="s">
        <v>1</v>
      </c>
      <c r="F212" s="211" t="s">
        <v>1705</v>
      </c>
      <c r="G212" s="208"/>
      <c r="H212" s="212">
        <v>216.98737499999999</v>
      </c>
      <c r="I212" s="213"/>
      <c r="J212" s="208"/>
      <c r="K212" s="208"/>
      <c r="L212" s="214"/>
      <c r="M212" s="215"/>
      <c r="N212" s="216"/>
      <c r="O212" s="216"/>
      <c r="P212" s="216"/>
      <c r="Q212" s="216"/>
      <c r="R212" s="216"/>
      <c r="S212" s="216"/>
      <c r="T212" s="217"/>
      <c r="AT212" s="218" t="s">
        <v>339</v>
      </c>
      <c r="AU212" s="218" t="s">
        <v>86</v>
      </c>
      <c r="AV212" s="13" t="s">
        <v>86</v>
      </c>
      <c r="AW212" s="13" t="s">
        <v>31</v>
      </c>
      <c r="AX212" s="13" t="s">
        <v>77</v>
      </c>
      <c r="AY212" s="218" t="s">
        <v>321</v>
      </c>
    </row>
    <row r="213" spans="1:65" s="15" customFormat="1" ht="11.25">
      <c r="B213" s="230"/>
      <c r="C213" s="231"/>
      <c r="D213" s="209" t="s">
        <v>339</v>
      </c>
      <c r="E213" s="232" t="s">
        <v>1</v>
      </c>
      <c r="F213" s="233" t="s">
        <v>1706</v>
      </c>
      <c r="G213" s="231"/>
      <c r="H213" s="232" t="s">
        <v>1</v>
      </c>
      <c r="I213" s="234"/>
      <c r="J213" s="231"/>
      <c r="K213" s="231"/>
      <c r="L213" s="235"/>
      <c r="M213" s="236"/>
      <c r="N213" s="237"/>
      <c r="O213" s="237"/>
      <c r="P213" s="237"/>
      <c r="Q213" s="237"/>
      <c r="R213" s="237"/>
      <c r="S213" s="237"/>
      <c r="T213" s="238"/>
      <c r="AT213" s="239" t="s">
        <v>339</v>
      </c>
      <c r="AU213" s="239" t="s">
        <v>86</v>
      </c>
      <c r="AV213" s="15" t="s">
        <v>84</v>
      </c>
      <c r="AW213" s="15" t="s">
        <v>31</v>
      </c>
      <c r="AX213" s="15" t="s">
        <v>77</v>
      </c>
      <c r="AY213" s="239" t="s">
        <v>321</v>
      </c>
    </row>
    <row r="214" spans="1:65" s="13" customFormat="1" ht="11.25">
      <c r="B214" s="207"/>
      <c r="C214" s="208"/>
      <c r="D214" s="209" t="s">
        <v>339</v>
      </c>
      <c r="E214" s="210" t="s">
        <v>1</v>
      </c>
      <c r="F214" s="211" t="s">
        <v>1707</v>
      </c>
      <c r="G214" s="208"/>
      <c r="H214" s="212">
        <v>-93.407600000000002</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1:65" s="15" customFormat="1" ht="11.25">
      <c r="B215" s="230"/>
      <c r="C215" s="231"/>
      <c r="D215" s="209" t="s">
        <v>339</v>
      </c>
      <c r="E215" s="232" t="s">
        <v>1</v>
      </c>
      <c r="F215" s="233" t="s">
        <v>1708</v>
      </c>
      <c r="G215" s="231"/>
      <c r="H215" s="232" t="s">
        <v>1</v>
      </c>
      <c r="I215" s="234"/>
      <c r="J215" s="231"/>
      <c r="K215" s="231"/>
      <c r="L215" s="235"/>
      <c r="M215" s="236"/>
      <c r="N215" s="237"/>
      <c r="O215" s="237"/>
      <c r="P215" s="237"/>
      <c r="Q215" s="237"/>
      <c r="R215" s="237"/>
      <c r="S215" s="237"/>
      <c r="T215" s="238"/>
      <c r="AT215" s="239" t="s">
        <v>339</v>
      </c>
      <c r="AU215" s="239" t="s">
        <v>86</v>
      </c>
      <c r="AV215" s="15" t="s">
        <v>84</v>
      </c>
      <c r="AW215" s="15" t="s">
        <v>31</v>
      </c>
      <c r="AX215" s="15" t="s">
        <v>77</v>
      </c>
      <c r="AY215" s="239" t="s">
        <v>321</v>
      </c>
    </row>
    <row r="216" spans="1:65" s="13" customFormat="1" ht="11.25">
      <c r="B216" s="207"/>
      <c r="C216" s="208"/>
      <c r="D216" s="209" t="s">
        <v>339</v>
      </c>
      <c r="E216" s="210" t="s">
        <v>1</v>
      </c>
      <c r="F216" s="211" t="s">
        <v>1709</v>
      </c>
      <c r="G216" s="208"/>
      <c r="H216" s="212">
        <v>-0.9375</v>
      </c>
      <c r="I216" s="213"/>
      <c r="J216" s="208"/>
      <c r="K216" s="208"/>
      <c r="L216" s="214"/>
      <c r="M216" s="215"/>
      <c r="N216" s="216"/>
      <c r="O216" s="216"/>
      <c r="P216" s="216"/>
      <c r="Q216" s="216"/>
      <c r="R216" s="216"/>
      <c r="S216" s="216"/>
      <c r="T216" s="217"/>
      <c r="AT216" s="218" t="s">
        <v>339</v>
      </c>
      <c r="AU216" s="218" t="s">
        <v>86</v>
      </c>
      <c r="AV216" s="13" t="s">
        <v>86</v>
      </c>
      <c r="AW216" s="13" t="s">
        <v>31</v>
      </c>
      <c r="AX216" s="13" t="s">
        <v>77</v>
      </c>
      <c r="AY216" s="218" t="s">
        <v>321</v>
      </c>
    </row>
    <row r="217" spans="1:65" s="13" customFormat="1" ht="11.25">
      <c r="B217" s="207"/>
      <c r="C217" s="208"/>
      <c r="D217" s="209" t="s">
        <v>339</v>
      </c>
      <c r="E217" s="210" t="s">
        <v>1</v>
      </c>
      <c r="F217" s="211" t="s">
        <v>1710</v>
      </c>
      <c r="G217" s="208"/>
      <c r="H217" s="212">
        <v>-0.22500000000000001</v>
      </c>
      <c r="I217" s="213"/>
      <c r="J217" s="208"/>
      <c r="K217" s="208"/>
      <c r="L217" s="214"/>
      <c r="M217" s="215"/>
      <c r="N217" s="216"/>
      <c r="O217" s="216"/>
      <c r="P217" s="216"/>
      <c r="Q217" s="216"/>
      <c r="R217" s="216"/>
      <c r="S217" s="216"/>
      <c r="T217" s="217"/>
      <c r="AT217" s="218" t="s">
        <v>339</v>
      </c>
      <c r="AU217" s="218" t="s">
        <v>86</v>
      </c>
      <c r="AV217" s="13" t="s">
        <v>86</v>
      </c>
      <c r="AW217" s="13" t="s">
        <v>31</v>
      </c>
      <c r="AX217" s="13" t="s">
        <v>77</v>
      </c>
      <c r="AY217" s="218" t="s">
        <v>321</v>
      </c>
    </row>
    <row r="218" spans="1:65" s="13" customFormat="1" ht="11.25">
      <c r="B218" s="207"/>
      <c r="C218" s="208"/>
      <c r="D218" s="209" t="s">
        <v>339</v>
      </c>
      <c r="E218" s="210" t="s">
        <v>1</v>
      </c>
      <c r="F218" s="211" t="s">
        <v>1711</v>
      </c>
      <c r="G218" s="208"/>
      <c r="H218" s="212">
        <v>-1.32732289614178</v>
      </c>
      <c r="I218" s="213"/>
      <c r="J218" s="208"/>
      <c r="K218" s="208"/>
      <c r="L218" s="214"/>
      <c r="M218" s="215"/>
      <c r="N218" s="216"/>
      <c r="O218" s="216"/>
      <c r="P218" s="216"/>
      <c r="Q218" s="216"/>
      <c r="R218" s="216"/>
      <c r="S218" s="216"/>
      <c r="T218" s="217"/>
      <c r="AT218" s="218" t="s">
        <v>339</v>
      </c>
      <c r="AU218" s="218" t="s">
        <v>86</v>
      </c>
      <c r="AV218" s="13" t="s">
        <v>86</v>
      </c>
      <c r="AW218" s="13" t="s">
        <v>31</v>
      </c>
      <c r="AX218" s="13" t="s">
        <v>77</v>
      </c>
      <c r="AY218" s="218" t="s">
        <v>321</v>
      </c>
    </row>
    <row r="219" spans="1:65" s="15" customFormat="1" ht="11.25">
      <c r="B219" s="230"/>
      <c r="C219" s="231"/>
      <c r="D219" s="209" t="s">
        <v>339</v>
      </c>
      <c r="E219" s="232" t="s">
        <v>1</v>
      </c>
      <c r="F219" s="233" t="s">
        <v>1712</v>
      </c>
      <c r="G219" s="231"/>
      <c r="H219" s="232" t="s">
        <v>1</v>
      </c>
      <c r="I219" s="234"/>
      <c r="J219" s="231"/>
      <c r="K219" s="231"/>
      <c r="L219" s="235"/>
      <c r="M219" s="236"/>
      <c r="N219" s="237"/>
      <c r="O219" s="237"/>
      <c r="P219" s="237"/>
      <c r="Q219" s="237"/>
      <c r="R219" s="237"/>
      <c r="S219" s="237"/>
      <c r="T219" s="238"/>
      <c r="AT219" s="239" t="s">
        <v>339</v>
      </c>
      <c r="AU219" s="239" t="s">
        <v>86</v>
      </c>
      <c r="AV219" s="15" t="s">
        <v>84</v>
      </c>
      <c r="AW219" s="15" t="s">
        <v>31</v>
      </c>
      <c r="AX219" s="15" t="s">
        <v>77</v>
      </c>
      <c r="AY219" s="239" t="s">
        <v>321</v>
      </c>
    </row>
    <row r="220" spans="1:65" s="13" customFormat="1" ht="11.25">
      <c r="B220" s="207"/>
      <c r="C220" s="208"/>
      <c r="D220" s="209" t="s">
        <v>339</v>
      </c>
      <c r="E220" s="210" t="s">
        <v>1</v>
      </c>
      <c r="F220" s="211" t="s">
        <v>1713</v>
      </c>
      <c r="G220" s="208"/>
      <c r="H220" s="212">
        <v>-0.30190705400999901</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1:65" s="13" customFormat="1" ht="11.25">
      <c r="B221" s="207"/>
      <c r="C221" s="208"/>
      <c r="D221" s="209" t="s">
        <v>339</v>
      </c>
      <c r="E221" s="210" t="s">
        <v>1</v>
      </c>
      <c r="F221" s="211" t="s">
        <v>1714</v>
      </c>
      <c r="G221" s="208"/>
      <c r="H221" s="212">
        <v>-0.492702259047827</v>
      </c>
      <c r="I221" s="213"/>
      <c r="J221" s="208"/>
      <c r="K221" s="208"/>
      <c r="L221" s="214"/>
      <c r="M221" s="215"/>
      <c r="N221" s="216"/>
      <c r="O221" s="216"/>
      <c r="P221" s="216"/>
      <c r="Q221" s="216"/>
      <c r="R221" s="216"/>
      <c r="S221" s="216"/>
      <c r="T221" s="217"/>
      <c r="AT221" s="218" t="s">
        <v>339</v>
      </c>
      <c r="AU221" s="218" t="s">
        <v>86</v>
      </c>
      <c r="AV221" s="13" t="s">
        <v>86</v>
      </c>
      <c r="AW221" s="13" t="s">
        <v>31</v>
      </c>
      <c r="AX221" s="13" t="s">
        <v>77</v>
      </c>
      <c r="AY221" s="218" t="s">
        <v>321</v>
      </c>
    </row>
    <row r="222" spans="1:65" s="13" customFormat="1" ht="11.25">
      <c r="B222" s="207"/>
      <c r="C222" s="208"/>
      <c r="D222" s="209" t="s">
        <v>339</v>
      </c>
      <c r="E222" s="210" t="s">
        <v>1</v>
      </c>
      <c r="F222" s="211" t="s">
        <v>1715</v>
      </c>
      <c r="G222" s="208"/>
      <c r="H222" s="212">
        <v>-7.2043002732125896E-2</v>
      </c>
      <c r="I222" s="213"/>
      <c r="J222" s="208"/>
      <c r="K222" s="208"/>
      <c r="L222" s="214"/>
      <c r="M222" s="215"/>
      <c r="N222" s="216"/>
      <c r="O222" s="216"/>
      <c r="P222" s="216"/>
      <c r="Q222" s="216"/>
      <c r="R222" s="216"/>
      <c r="S222" s="216"/>
      <c r="T222" s="217"/>
      <c r="AT222" s="218" t="s">
        <v>339</v>
      </c>
      <c r="AU222" s="218" t="s">
        <v>86</v>
      </c>
      <c r="AV222" s="13" t="s">
        <v>86</v>
      </c>
      <c r="AW222" s="13" t="s">
        <v>31</v>
      </c>
      <c r="AX222" s="13" t="s">
        <v>77</v>
      </c>
      <c r="AY222" s="218" t="s">
        <v>321</v>
      </c>
    </row>
    <row r="223" spans="1:65" s="15" customFormat="1" ht="11.25">
      <c r="B223" s="230"/>
      <c r="C223" s="231"/>
      <c r="D223" s="209" t="s">
        <v>339</v>
      </c>
      <c r="E223" s="232" t="s">
        <v>1</v>
      </c>
      <c r="F223" s="233" t="s">
        <v>1716</v>
      </c>
      <c r="G223" s="231"/>
      <c r="H223" s="232" t="s">
        <v>1</v>
      </c>
      <c r="I223" s="234"/>
      <c r="J223" s="231"/>
      <c r="K223" s="231"/>
      <c r="L223" s="235"/>
      <c r="M223" s="236"/>
      <c r="N223" s="237"/>
      <c r="O223" s="237"/>
      <c r="P223" s="237"/>
      <c r="Q223" s="237"/>
      <c r="R223" s="237"/>
      <c r="S223" s="237"/>
      <c r="T223" s="238"/>
      <c r="AT223" s="239" t="s">
        <v>339</v>
      </c>
      <c r="AU223" s="239" t="s">
        <v>86</v>
      </c>
      <c r="AV223" s="15" t="s">
        <v>84</v>
      </c>
      <c r="AW223" s="15" t="s">
        <v>31</v>
      </c>
      <c r="AX223" s="15" t="s">
        <v>77</v>
      </c>
      <c r="AY223" s="239" t="s">
        <v>321</v>
      </c>
    </row>
    <row r="224" spans="1:65" s="13" customFormat="1" ht="11.25">
      <c r="B224" s="207"/>
      <c r="C224" s="208"/>
      <c r="D224" s="209" t="s">
        <v>339</v>
      </c>
      <c r="E224" s="210" t="s">
        <v>1</v>
      </c>
      <c r="F224" s="211" t="s">
        <v>1717</v>
      </c>
      <c r="G224" s="208"/>
      <c r="H224" s="212">
        <v>-3.7110063220531901</v>
      </c>
      <c r="I224" s="213"/>
      <c r="J224" s="208"/>
      <c r="K224" s="208"/>
      <c r="L224" s="214"/>
      <c r="M224" s="215"/>
      <c r="N224" s="216"/>
      <c r="O224" s="216"/>
      <c r="P224" s="216"/>
      <c r="Q224" s="216"/>
      <c r="R224" s="216"/>
      <c r="S224" s="216"/>
      <c r="T224" s="217"/>
      <c r="AT224" s="218" t="s">
        <v>339</v>
      </c>
      <c r="AU224" s="218" t="s">
        <v>86</v>
      </c>
      <c r="AV224" s="13" t="s">
        <v>86</v>
      </c>
      <c r="AW224" s="13" t="s">
        <v>31</v>
      </c>
      <c r="AX224" s="13" t="s">
        <v>77</v>
      </c>
      <c r="AY224" s="218" t="s">
        <v>321</v>
      </c>
    </row>
    <row r="225" spans="1:65" s="13" customFormat="1" ht="11.25">
      <c r="B225" s="207"/>
      <c r="C225" s="208"/>
      <c r="D225" s="209" t="s">
        <v>339</v>
      </c>
      <c r="E225" s="210" t="s">
        <v>1</v>
      </c>
      <c r="F225" s="211" t="s">
        <v>1718</v>
      </c>
      <c r="G225" s="208"/>
      <c r="H225" s="212">
        <v>-5</v>
      </c>
      <c r="I225" s="213"/>
      <c r="J225" s="208"/>
      <c r="K225" s="208"/>
      <c r="L225" s="214"/>
      <c r="M225" s="215"/>
      <c r="N225" s="216"/>
      <c r="O225" s="216"/>
      <c r="P225" s="216"/>
      <c r="Q225" s="216"/>
      <c r="R225" s="216"/>
      <c r="S225" s="216"/>
      <c r="T225" s="217"/>
      <c r="AT225" s="218" t="s">
        <v>339</v>
      </c>
      <c r="AU225" s="218" t="s">
        <v>86</v>
      </c>
      <c r="AV225" s="13" t="s">
        <v>86</v>
      </c>
      <c r="AW225" s="13" t="s">
        <v>31</v>
      </c>
      <c r="AX225" s="13" t="s">
        <v>77</v>
      </c>
      <c r="AY225" s="218" t="s">
        <v>321</v>
      </c>
    </row>
    <row r="226" spans="1:65" s="13" customFormat="1" ht="11.25">
      <c r="B226" s="207"/>
      <c r="C226" s="208"/>
      <c r="D226" s="209" t="s">
        <v>339</v>
      </c>
      <c r="E226" s="210" t="s">
        <v>1</v>
      </c>
      <c r="F226" s="211" t="s">
        <v>1719</v>
      </c>
      <c r="G226" s="208"/>
      <c r="H226" s="212">
        <v>-0.33929200658772002</v>
      </c>
      <c r="I226" s="213"/>
      <c r="J226" s="208"/>
      <c r="K226" s="208"/>
      <c r="L226" s="214"/>
      <c r="M226" s="215"/>
      <c r="N226" s="216"/>
      <c r="O226" s="216"/>
      <c r="P226" s="216"/>
      <c r="Q226" s="216"/>
      <c r="R226" s="216"/>
      <c r="S226" s="216"/>
      <c r="T226" s="217"/>
      <c r="AT226" s="218" t="s">
        <v>339</v>
      </c>
      <c r="AU226" s="218" t="s">
        <v>86</v>
      </c>
      <c r="AV226" s="13" t="s">
        <v>86</v>
      </c>
      <c r="AW226" s="13" t="s">
        <v>31</v>
      </c>
      <c r="AX226" s="13" t="s">
        <v>77</v>
      </c>
      <c r="AY226" s="218" t="s">
        <v>321</v>
      </c>
    </row>
    <row r="227" spans="1:65" s="13" customFormat="1" ht="11.25">
      <c r="B227" s="207"/>
      <c r="C227" s="208"/>
      <c r="D227" s="209" t="s">
        <v>339</v>
      </c>
      <c r="E227" s="210" t="s">
        <v>1</v>
      </c>
      <c r="F227" s="211" t="s">
        <v>1720</v>
      </c>
      <c r="G227" s="208"/>
      <c r="H227" s="212">
        <v>-35.46875</v>
      </c>
      <c r="I227" s="213"/>
      <c r="J227" s="208"/>
      <c r="K227" s="208"/>
      <c r="L227" s="214"/>
      <c r="M227" s="215"/>
      <c r="N227" s="216"/>
      <c r="O227" s="216"/>
      <c r="P227" s="216"/>
      <c r="Q227" s="216"/>
      <c r="R227" s="216"/>
      <c r="S227" s="216"/>
      <c r="T227" s="217"/>
      <c r="AT227" s="218" t="s">
        <v>339</v>
      </c>
      <c r="AU227" s="218" t="s">
        <v>86</v>
      </c>
      <c r="AV227" s="13" t="s">
        <v>86</v>
      </c>
      <c r="AW227" s="13" t="s">
        <v>31</v>
      </c>
      <c r="AX227" s="13" t="s">
        <v>77</v>
      </c>
      <c r="AY227" s="218" t="s">
        <v>321</v>
      </c>
    </row>
    <row r="228" spans="1:65" s="14" customFormat="1" ht="11.25">
      <c r="B228" s="219"/>
      <c r="C228" s="220"/>
      <c r="D228" s="209" t="s">
        <v>339</v>
      </c>
      <c r="E228" s="221" t="s">
        <v>275</v>
      </c>
      <c r="F228" s="222" t="s">
        <v>346</v>
      </c>
      <c r="G228" s="220"/>
      <c r="H228" s="223">
        <v>75.704251459427297</v>
      </c>
      <c r="I228" s="224"/>
      <c r="J228" s="220"/>
      <c r="K228" s="220"/>
      <c r="L228" s="225"/>
      <c r="M228" s="226"/>
      <c r="N228" s="227"/>
      <c r="O228" s="227"/>
      <c r="P228" s="227"/>
      <c r="Q228" s="227"/>
      <c r="R228" s="227"/>
      <c r="S228" s="227"/>
      <c r="T228" s="228"/>
      <c r="AT228" s="229" t="s">
        <v>339</v>
      </c>
      <c r="AU228" s="229" t="s">
        <v>86</v>
      </c>
      <c r="AV228" s="14" t="s">
        <v>328</v>
      </c>
      <c r="AW228" s="14" t="s">
        <v>31</v>
      </c>
      <c r="AX228" s="14" t="s">
        <v>84</v>
      </c>
      <c r="AY228" s="229" t="s">
        <v>321</v>
      </c>
    </row>
    <row r="229" spans="1:65" s="2" customFormat="1" ht="24.2" customHeight="1">
      <c r="A229" s="35"/>
      <c r="B229" s="36"/>
      <c r="C229" s="194" t="s">
        <v>459</v>
      </c>
      <c r="D229" s="194" t="s">
        <v>323</v>
      </c>
      <c r="E229" s="195" t="s">
        <v>1721</v>
      </c>
      <c r="F229" s="196" t="s">
        <v>1722</v>
      </c>
      <c r="G229" s="197" t="s">
        <v>355</v>
      </c>
      <c r="H229" s="198">
        <v>75.703999999999994</v>
      </c>
      <c r="I229" s="199"/>
      <c r="J229" s="200">
        <f>ROUND(I229*H229,2)</f>
        <v>0</v>
      </c>
      <c r="K229" s="196" t="s">
        <v>350</v>
      </c>
      <c r="L229" s="40"/>
      <c r="M229" s="201" t="s">
        <v>1</v>
      </c>
      <c r="N229" s="202" t="s">
        <v>42</v>
      </c>
      <c r="O229" s="72"/>
      <c r="P229" s="203">
        <f>O229*H229</f>
        <v>0</v>
      </c>
      <c r="Q229" s="203">
        <v>0</v>
      </c>
      <c r="R229" s="203">
        <f>Q229*H229</f>
        <v>0</v>
      </c>
      <c r="S229" s="203">
        <v>0</v>
      </c>
      <c r="T229" s="204">
        <f>S229*H229</f>
        <v>0</v>
      </c>
      <c r="U229" s="35"/>
      <c r="V229" s="35"/>
      <c r="W229" s="35"/>
      <c r="X229" s="35"/>
      <c r="Y229" s="35"/>
      <c r="Z229" s="35"/>
      <c r="AA229" s="35"/>
      <c r="AB229" s="35"/>
      <c r="AC229" s="35"/>
      <c r="AD229" s="35"/>
      <c r="AE229" s="35"/>
      <c r="AR229" s="205" t="s">
        <v>328</v>
      </c>
      <c r="AT229" s="205" t="s">
        <v>323</v>
      </c>
      <c r="AU229" s="205" t="s">
        <v>86</v>
      </c>
      <c r="AY229" s="18" t="s">
        <v>321</v>
      </c>
      <c r="BE229" s="206">
        <f>IF(N229="základní",J229,0)</f>
        <v>0</v>
      </c>
      <c r="BF229" s="206">
        <f>IF(N229="snížená",J229,0)</f>
        <v>0</v>
      </c>
      <c r="BG229" s="206">
        <f>IF(N229="zákl. přenesená",J229,0)</f>
        <v>0</v>
      </c>
      <c r="BH229" s="206">
        <f>IF(N229="sníž. přenesená",J229,0)</f>
        <v>0</v>
      </c>
      <c r="BI229" s="206">
        <f>IF(N229="nulová",J229,0)</f>
        <v>0</v>
      </c>
      <c r="BJ229" s="18" t="s">
        <v>84</v>
      </c>
      <c r="BK229" s="206">
        <f>ROUND(I229*H229,2)</f>
        <v>0</v>
      </c>
      <c r="BL229" s="18" t="s">
        <v>328</v>
      </c>
      <c r="BM229" s="205" t="s">
        <v>1723</v>
      </c>
    </row>
    <row r="230" spans="1:65" s="13" customFormat="1" ht="11.25">
      <c r="B230" s="207"/>
      <c r="C230" s="208"/>
      <c r="D230" s="209" t="s">
        <v>339</v>
      </c>
      <c r="E230" s="210" t="s">
        <v>1</v>
      </c>
      <c r="F230" s="211" t="s">
        <v>1724</v>
      </c>
      <c r="G230" s="208"/>
      <c r="H230" s="212">
        <v>75.704251459427297</v>
      </c>
      <c r="I230" s="213"/>
      <c r="J230" s="208"/>
      <c r="K230" s="208"/>
      <c r="L230" s="214"/>
      <c r="M230" s="215"/>
      <c r="N230" s="216"/>
      <c r="O230" s="216"/>
      <c r="P230" s="216"/>
      <c r="Q230" s="216"/>
      <c r="R230" s="216"/>
      <c r="S230" s="216"/>
      <c r="T230" s="217"/>
      <c r="AT230" s="218" t="s">
        <v>339</v>
      </c>
      <c r="AU230" s="218" t="s">
        <v>86</v>
      </c>
      <c r="AV230" s="13" t="s">
        <v>86</v>
      </c>
      <c r="AW230" s="13" t="s">
        <v>31</v>
      </c>
      <c r="AX230" s="13" t="s">
        <v>84</v>
      </c>
      <c r="AY230" s="218" t="s">
        <v>321</v>
      </c>
    </row>
    <row r="231" spans="1:65" s="2" customFormat="1" ht="37.9" customHeight="1">
      <c r="A231" s="35"/>
      <c r="B231" s="36"/>
      <c r="C231" s="194" t="s">
        <v>466</v>
      </c>
      <c r="D231" s="194" t="s">
        <v>323</v>
      </c>
      <c r="E231" s="195" t="s">
        <v>353</v>
      </c>
      <c r="F231" s="196" t="s">
        <v>354</v>
      </c>
      <c r="G231" s="197" t="s">
        <v>355</v>
      </c>
      <c r="H231" s="198">
        <v>75.703999999999994</v>
      </c>
      <c r="I231" s="199"/>
      <c r="J231" s="200">
        <f>ROUND(I231*H231,2)</f>
        <v>0</v>
      </c>
      <c r="K231" s="196" t="s">
        <v>350</v>
      </c>
      <c r="L231" s="40"/>
      <c r="M231" s="201" t="s">
        <v>1</v>
      </c>
      <c r="N231" s="202" t="s">
        <v>42</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328</v>
      </c>
      <c r="AT231" s="205" t="s">
        <v>323</v>
      </c>
      <c r="AU231" s="205" t="s">
        <v>86</v>
      </c>
      <c r="AY231" s="18" t="s">
        <v>321</v>
      </c>
      <c r="BE231" s="206">
        <f>IF(N231="základní",J231,0)</f>
        <v>0</v>
      </c>
      <c r="BF231" s="206">
        <f>IF(N231="snížená",J231,0)</f>
        <v>0</v>
      </c>
      <c r="BG231" s="206">
        <f>IF(N231="zákl. přenesená",J231,0)</f>
        <v>0</v>
      </c>
      <c r="BH231" s="206">
        <f>IF(N231="sníž. přenesená",J231,0)</f>
        <v>0</v>
      </c>
      <c r="BI231" s="206">
        <f>IF(N231="nulová",J231,0)</f>
        <v>0</v>
      </c>
      <c r="BJ231" s="18" t="s">
        <v>84</v>
      </c>
      <c r="BK231" s="206">
        <f>ROUND(I231*H231,2)</f>
        <v>0</v>
      </c>
      <c r="BL231" s="18" t="s">
        <v>328</v>
      </c>
      <c r="BM231" s="205" t="s">
        <v>1725</v>
      </c>
    </row>
    <row r="232" spans="1:65" s="2" customFormat="1" ht="24.2" customHeight="1">
      <c r="A232" s="35"/>
      <c r="B232" s="36"/>
      <c r="C232" s="194" t="s">
        <v>471</v>
      </c>
      <c r="D232" s="194" t="s">
        <v>323</v>
      </c>
      <c r="E232" s="195" t="s">
        <v>1726</v>
      </c>
      <c r="F232" s="196" t="s">
        <v>1727</v>
      </c>
      <c r="G232" s="197" t="s">
        <v>355</v>
      </c>
      <c r="H232" s="198">
        <v>71.491</v>
      </c>
      <c r="I232" s="199"/>
      <c r="J232" s="200">
        <f>ROUND(I232*H232,2)</f>
        <v>0</v>
      </c>
      <c r="K232" s="196" t="s">
        <v>350</v>
      </c>
      <c r="L232" s="40"/>
      <c r="M232" s="201" t="s">
        <v>1</v>
      </c>
      <c r="N232" s="202" t="s">
        <v>42</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328</v>
      </c>
      <c r="AT232" s="205" t="s">
        <v>323</v>
      </c>
      <c r="AU232" s="205" t="s">
        <v>86</v>
      </c>
      <c r="AY232" s="18" t="s">
        <v>321</v>
      </c>
      <c r="BE232" s="206">
        <f>IF(N232="základní",J232,0)</f>
        <v>0</v>
      </c>
      <c r="BF232" s="206">
        <f>IF(N232="snížená",J232,0)</f>
        <v>0</v>
      </c>
      <c r="BG232" s="206">
        <f>IF(N232="zákl. přenesená",J232,0)</f>
        <v>0</v>
      </c>
      <c r="BH232" s="206">
        <f>IF(N232="sníž. přenesená",J232,0)</f>
        <v>0</v>
      </c>
      <c r="BI232" s="206">
        <f>IF(N232="nulová",J232,0)</f>
        <v>0</v>
      </c>
      <c r="BJ232" s="18" t="s">
        <v>84</v>
      </c>
      <c r="BK232" s="206">
        <f>ROUND(I232*H232,2)</f>
        <v>0</v>
      </c>
      <c r="BL232" s="18" t="s">
        <v>328</v>
      </c>
      <c r="BM232" s="205" t="s">
        <v>1728</v>
      </c>
    </row>
    <row r="233" spans="1:65" s="13" customFormat="1" ht="11.25">
      <c r="B233" s="207"/>
      <c r="C233" s="208"/>
      <c r="D233" s="209" t="s">
        <v>339</v>
      </c>
      <c r="E233" s="210" t="s">
        <v>1</v>
      </c>
      <c r="F233" s="211" t="s">
        <v>1729</v>
      </c>
      <c r="G233" s="208"/>
      <c r="H233" s="212">
        <v>80.343599999999995</v>
      </c>
      <c r="I233" s="213"/>
      <c r="J233" s="208"/>
      <c r="K233" s="208"/>
      <c r="L233" s="214"/>
      <c r="M233" s="215"/>
      <c r="N233" s="216"/>
      <c r="O233" s="216"/>
      <c r="P233" s="216"/>
      <c r="Q233" s="216"/>
      <c r="R233" s="216"/>
      <c r="S233" s="216"/>
      <c r="T233" s="217"/>
      <c r="AT233" s="218" t="s">
        <v>339</v>
      </c>
      <c r="AU233" s="218" t="s">
        <v>86</v>
      </c>
      <c r="AV233" s="13" t="s">
        <v>86</v>
      </c>
      <c r="AW233" s="13" t="s">
        <v>31</v>
      </c>
      <c r="AX233" s="13" t="s">
        <v>77</v>
      </c>
      <c r="AY233" s="218" t="s">
        <v>321</v>
      </c>
    </row>
    <row r="234" spans="1:65" s="16" customFormat="1" ht="11.25">
      <c r="B234" s="240"/>
      <c r="C234" s="241"/>
      <c r="D234" s="209" t="s">
        <v>339</v>
      </c>
      <c r="E234" s="242" t="s">
        <v>1730</v>
      </c>
      <c r="F234" s="243" t="s">
        <v>391</v>
      </c>
      <c r="G234" s="241"/>
      <c r="H234" s="244">
        <v>80.343599999999995</v>
      </c>
      <c r="I234" s="245"/>
      <c r="J234" s="241"/>
      <c r="K234" s="241"/>
      <c r="L234" s="246"/>
      <c r="M234" s="247"/>
      <c r="N234" s="248"/>
      <c r="O234" s="248"/>
      <c r="P234" s="248"/>
      <c r="Q234" s="248"/>
      <c r="R234" s="248"/>
      <c r="S234" s="248"/>
      <c r="T234" s="249"/>
      <c r="AT234" s="250" t="s">
        <v>339</v>
      </c>
      <c r="AU234" s="250" t="s">
        <v>86</v>
      </c>
      <c r="AV234" s="16" t="s">
        <v>334</v>
      </c>
      <c r="AW234" s="16" t="s">
        <v>31</v>
      </c>
      <c r="AX234" s="16" t="s">
        <v>77</v>
      </c>
      <c r="AY234" s="250" t="s">
        <v>321</v>
      </c>
    </row>
    <row r="235" spans="1:65" s="15" customFormat="1" ht="11.25">
      <c r="B235" s="230"/>
      <c r="C235" s="231"/>
      <c r="D235" s="209" t="s">
        <v>339</v>
      </c>
      <c r="E235" s="232" t="s">
        <v>1</v>
      </c>
      <c r="F235" s="233" t="s">
        <v>1731</v>
      </c>
      <c r="G235" s="231"/>
      <c r="H235" s="232" t="s">
        <v>1</v>
      </c>
      <c r="I235" s="234"/>
      <c r="J235" s="231"/>
      <c r="K235" s="231"/>
      <c r="L235" s="235"/>
      <c r="M235" s="236"/>
      <c r="N235" s="237"/>
      <c r="O235" s="237"/>
      <c r="P235" s="237"/>
      <c r="Q235" s="237"/>
      <c r="R235" s="237"/>
      <c r="S235" s="237"/>
      <c r="T235" s="238"/>
      <c r="AT235" s="239" t="s">
        <v>339</v>
      </c>
      <c r="AU235" s="239" t="s">
        <v>86</v>
      </c>
      <c r="AV235" s="15" t="s">
        <v>84</v>
      </c>
      <c r="AW235" s="15" t="s">
        <v>31</v>
      </c>
      <c r="AX235" s="15" t="s">
        <v>77</v>
      </c>
      <c r="AY235" s="239" t="s">
        <v>321</v>
      </c>
    </row>
    <row r="236" spans="1:65" s="13" customFormat="1" ht="11.25">
      <c r="B236" s="207"/>
      <c r="C236" s="208"/>
      <c r="D236" s="209" t="s">
        <v>339</v>
      </c>
      <c r="E236" s="210" t="s">
        <v>1</v>
      </c>
      <c r="F236" s="211" t="s">
        <v>1732</v>
      </c>
      <c r="G236" s="208"/>
      <c r="H236" s="212">
        <v>-8.8529766818900804</v>
      </c>
      <c r="I236" s="213"/>
      <c r="J236" s="208"/>
      <c r="K236" s="208"/>
      <c r="L236" s="214"/>
      <c r="M236" s="215"/>
      <c r="N236" s="216"/>
      <c r="O236" s="216"/>
      <c r="P236" s="216"/>
      <c r="Q236" s="216"/>
      <c r="R236" s="216"/>
      <c r="S236" s="216"/>
      <c r="T236" s="217"/>
      <c r="AT236" s="218" t="s">
        <v>339</v>
      </c>
      <c r="AU236" s="218" t="s">
        <v>86</v>
      </c>
      <c r="AV236" s="13" t="s">
        <v>86</v>
      </c>
      <c r="AW236" s="13" t="s">
        <v>31</v>
      </c>
      <c r="AX236" s="13" t="s">
        <v>77</v>
      </c>
      <c r="AY236" s="218" t="s">
        <v>321</v>
      </c>
    </row>
    <row r="237" spans="1:65" s="14" customFormat="1" ht="11.25">
      <c r="B237" s="219"/>
      <c r="C237" s="220"/>
      <c r="D237" s="209" t="s">
        <v>339</v>
      </c>
      <c r="E237" s="221" t="s">
        <v>1601</v>
      </c>
      <c r="F237" s="222" t="s">
        <v>346</v>
      </c>
      <c r="G237" s="220"/>
      <c r="H237" s="223">
        <v>71.490623318109897</v>
      </c>
      <c r="I237" s="224"/>
      <c r="J237" s="220"/>
      <c r="K237" s="220"/>
      <c r="L237" s="225"/>
      <c r="M237" s="226"/>
      <c r="N237" s="227"/>
      <c r="O237" s="227"/>
      <c r="P237" s="227"/>
      <c r="Q237" s="227"/>
      <c r="R237" s="227"/>
      <c r="S237" s="227"/>
      <c r="T237" s="228"/>
      <c r="AT237" s="229" t="s">
        <v>339</v>
      </c>
      <c r="AU237" s="229" t="s">
        <v>86</v>
      </c>
      <c r="AV237" s="14" t="s">
        <v>328</v>
      </c>
      <c r="AW237" s="14" t="s">
        <v>31</v>
      </c>
      <c r="AX237" s="14" t="s">
        <v>84</v>
      </c>
      <c r="AY237" s="229" t="s">
        <v>321</v>
      </c>
    </row>
    <row r="238" spans="1:65" s="2" customFormat="1" ht="16.5" customHeight="1">
      <c r="A238" s="35"/>
      <c r="B238" s="36"/>
      <c r="C238" s="251" t="s">
        <v>476</v>
      </c>
      <c r="D238" s="251" t="s">
        <v>583</v>
      </c>
      <c r="E238" s="252" t="s">
        <v>1733</v>
      </c>
      <c r="F238" s="253" t="s">
        <v>1734</v>
      </c>
      <c r="G238" s="254" t="s">
        <v>542</v>
      </c>
      <c r="H238" s="255">
        <v>135.61799999999999</v>
      </c>
      <c r="I238" s="256"/>
      <c r="J238" s="257">
        <f>ROUND(I238*H238,2)</f>
        <v>0</v>
      </c>
      <c r="K238" s="253" t="s">
        <v>327</v>
      </c>
      <c r="L238" s="258"/>
      <c r="M238" s="259" t="s">
        <v>1</v>
      </c>
      <c r="N238" s="260" t="s">
        <v>42</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364</v>
      </c>
      <c r="AT238" s="205" t="s">
        <v>583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1735</v>
      </c>
    </row>
    <row r="239" spans="1:65" s="13" customFormat="1" ht="11.25">
      <c r="B239" s="207"/>
      <c r="C239" s="208"/>
      <c r="D239" s="209" t="s">
        <v>339</v>
      </c>
      <c r="E239" s="210" t="s">
        <v>1</v>
      </c>
      <c r="F239" s="211" t="s">
        <v>1736</v>
      </c>
      <c r="G239" s="208"/>
      <c r="H239" s="212">
        <v>135.61771243445401</v>
      </c>
      <c r="I239" s="213"/>
      <c r="J239" s="208"/>
      <c r="K239" s="208"/>
      <c r="L239" s="214"/>
      <c r="M239" s="215"/>
      <c r="N239" s="216"/>
      <c r="O239" s="216"/>
      <c r="P239" s="216"/>
      <c r="Q239" s="216"/>
      <c r="R239" s="216"/>
      <c r="S239" s="216"/>
      <c r="T239" s="217"/>
      <c r="AT239" s="218" t="s">
        <v>339</v>
      </c>
      <c r="AU239" s="218" t="s">
        <v>86</v>
      </c>
      <c r="AV239" s="13" t="s">
        <v>86</v>
      </c>
      <c r="AW239" s="13" t="s">
        <v>31</v>
      </c>
      <c r="AX239" s="13" t="s">
        <v>84</v>
      </c>
      <c r="AY239" s="218" t="s">
        <v>321</v>
      </c>
    </row>
    <row r="240" spans="1:65" s="2" customFormat="1" ht="24.2" customHeight="1">
      <c r="A240" s="35"/>
      <c r="B240" s="36"/>
      <c r="C240" s="194" t="s">
        <v>7</v>
      </c>
      <c r="D240" s="194" t="s">
        <v>323</v>
      </c>
      <c r="E240" s="195" t="s">
        <v>1721</v>
      </c>
      <c r="F240" s="196" t="s">
        <v>1722</v>
      </c>
      <c r="G240" s="197" t="s">
        <v>355</v>
      </c>
      <c r="H240" s="198">
        <v>71.491</v>
      </c>
      <c r="I240" s="199"/>
      <c r="J240" s="200">
        <f>ROUND(I240*H240,2)</f>
        <v>0</v>
      </c>
      <c r="K240" s="196" t="s">
        <v>350</v>
      </c>
      <c r="L240" s="40"/>
      <c r="M240" s="201" t="s">
        <v>1</v>
      </c>
      <c r="N240" s="202" t="s">
        <v>42</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328</v>
      </c>
      <c r="AT240" s="205" t="s">
        <v>323</v>
      </c>
      <c r="AU240" s="205" t="s">
        <v>86</v>
      </c>
      <c r="AY240" s="18" t="s">
        <v>321</v>
      </c>
      <c r="BE240" s="206">
        <f>IF(N240="základní",J240,0)</f>
        <v>0</v>
      </c>
      <c r="BF240" s="206">
        <f>IF(N240="snížená",J240,0)</f>
        <v>0</v>
      </c>
      <c r="BG240" s="206">
        <f>IF(N240="zákl. přenesená",J240,0)</f>
        <v>0</v>
      </c>
      <c r="BH240" s="206">
        <f>IF(N240="sníž. přenesená",J240,0)</f>
        <v>0</v>
      </c>
      <c r="BI240" s="206">
        <f>IF(N240="nulová",J240,0)</f>
        <v>0</v>
      </c>
      <c r="BJ240" s="18" t="s">
        <v>84</v>
      </c>
      <c r="BK240" s="206">
        <f>ROUND(I240*H240,2)</f>
        <v>0</v>
      </c>
      <c r="BL240" s="18" t="s">
        <v>328</v>
      </c>
      <c r="BM240" s="205" t="s">
        <v>1737</v>
      </c>
    </row>
    <row r="241" spans="1:65" s="13" customFormat="1" ht="11.25">
      <c r="B241" s="207"/>
      <c r="C241" s="208"/>
      <c r="D241" s="209" t="s">
        <v>339</v>
      </c>
      <c r="E241" s="210" t="s">
        <v>1</v>
      </c>
      <c r="F241" s="211" t="s">
        <v>1738</v>
      </c>
      <c r="G241" s="208"/>
      <c r="H241" s="212">
        <v>71.490623318109897</v>
      </c>
      <c r="I241" s="213"/>
      <c r="J241" s="208"/>
      <c r="K241" s="208"/>
      <c r="L241" s="214"/>
      <c r="M241" s="215"/>
      <c r="N241" s="216"/>
      <c r="O241" s="216"/>
      <c r="P241" s="216"/>
      <c r="Q241" s="216"/>
      <c r="R241" s="216"/>
      <c r="S241" s="216"/>
      <c r="T241" s="217"/>
      <c r="AT241" s="218" t="s">
        <v>339</v>
      </c>
      <c r="AU241" s="218" t="s">
        <v>86</v>
      </c>
      <c r="AV241" s="13" t="s">
        <v>86</v>
      </c>
      <c r="AW241" s="13" t="s">
        <v>31</v>
      </c>
      <c r="AX241" s="13" t="s">
        <v>84</v>
      </c>
      <c r="AY241" s="218" t="s">
        <v>321</v>
      </c>
    </row>
    <row r="242" spans="1:65" s="2" customFormat="1" ht="37.9" customHeight="1">
      <c r="A242" s="35"/>
      <c r="B242" s="36"/>
      <c r="C242" s="194" t="s">
        <v>485</v>
      </c>
      <c r="D242" s="194" t="s">
        <v>323</v>
      </c>
      <c r="E242" s="195" t="s">
        <v>1739</v>
      </c>
      <c r="F242" s="196" t="s">
        <v>1740</v>
      </c>
      <c r="G242" s="197" t="s">
        <v>355</v>
      </c>
      <c r="H242" s="198">
        <v>71.491</v>
      </c>
      <c r="I242" s="199"/>
      <c r="J242" s="200">
        <f>ROUND(I242*H242,2)</f>
        <v>0</v>
      </c>
      <c r="K242" s="196" t="s">
        <v>350</v>
      </c>
      <c r="L242" s="40"/>
      <c r="M242" s="201" t="s">
        <v>1</v>
      </c>
      <c r="N242" s="202" t="s">
        <v>42</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328</v>
      </c>
      <c r="AT242" s="205" t="s">
        <v>323</v>
      </c>
      <c r="AU242" s="205" t="s">
        <v>86</v>
      </c>
      <c r="AY242" s="18" t="s">
        <v>321</v>
      </c>
      <c r="BE242" s="206">
        <f>IF(N242="základní",J242,0)</f>
        <v>0</v>
      </c>
      <c r="BF242" s="206">
        <f>IF(N242="snížená",J242,0)</f>
        <v>0</v>
      </c>
      <c r="BG242" s="206">
        <f>IF(N242="zákl. přenesená",J242,0)</f>
        <v>0</v>
      </c>
      <c r="BH242" s="206">
        <f>IF(N242="sníž. přenesená",J242,0)</f>
        <v>0</v>
      </c>
      <c r="BI242" s="206">
        <f>IF(N242="nulová",J242,0)</f>
        <v>0</v>
      </c>
      <c r="BJ242" s="18" t="s">
        <v>84</v>
      </c>
      <c r="BK242" s="206">
        <f>ROUND(I242*H242,2)</f>
        <v>0</v>
      </c>
      <c r="BL242" s="18" t="s">
        <v>328</v>
      </c>
      <c r="BM242" s="205" t="s">
        <v>1741</v>
      </c>
    </row>
    <row r="243" spans="1:65" s="2" customFormat="1" ht="37.9" customHeight="1">
      <c r="A243" s="35"/>
      <c r="B243" s="36"/>
      <c r="C243" s="194" t="s">
        <v>515</v>
      </c>
      <c r="D243" s="194" t="s">
        <v>323</v>
      </c>
      <c r="E243" s="195" t="s">
        <v>1742</v>
      </c>
      <c r="F243" s="196" t="s">
        <v>1743</v>
      </c>
      <c r="G243" s="197" t="s">
        <v>337</v>
      </c>
      <c r="H243" s="198">
        <v>141.875</v>
      </c>
      <c r="I243" s="199"/>
      <c r="J243" s="200">
        <f>ROUND(I243*H243,2)</f>
        <v>0</v>
      </c>
      <c r="K243" s="196" t="s">
        <v>350</v>
      </c>
      <c r="L243" s="40"/>
      <c r="M243" s="201" t="s">
        <v>1</v>
      </c>
      <c r="N243" s="202" t="s">
        <v>42</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328</v>
      </c>
      <c r="AT243" s="205" t="s">
        <v>323</v>
      </c>
      <c r="AU243" s="205" t="s">
        <v>86</v>
      </c>
      <c r="AY243" s="18" t="s">
        <v>321</v>
      </c>
      <c r="BE243" s="206">
        <f>IF(N243="základní",J243,0)</f>
        <v>0</v>
      </c>
      <c r="BF243" s="206">
        <f>IF(N243="snížená",J243,0)</f>
        <v>0</v>
      </c>
      <c r="BG243" s="206">
        <f>IF(N243="zákl. přenesená",J243,0)</f>
        <v>0</v>
      </c>
      <c r="BH243" s="206">
        <f>IF(N243="sníž. přenesená",J243,0)</f>
        <v>0</v>
      </c>
      <c r="BI243" s="206">
        <f>IF(N243="nulová",J243,0)</f>
        <v>0</v>
      </c>
      <c r="BJ243" s="18" t="s">
        <v>84</v>
      </c>
      <c r="BK243" s="206">
        <f>ROUND(I243*H243,2)</f>
        <v>0</v>
      </c>
      <c r="BL243" s="18" t="s">
        <v>328</v>
      </c>
      <c r="BM243" s="205" t="s">
        <v>1744</v>
      </c>
    </row>
    <row r="244" spans="1:65" s="13" customFormat="1" ht="11.25">
      <c r="B244" s="207"/>
      <c r="C244" s="208"/>
      <c r="D244" s="209" t="s">
        <v>339</v>
      </c>
      <c r="E244" s="210" t="s">
        <v>1</v>
      </c>
      <c r="F244" s="211" t="s">
        <v>227</v>
      </c>
      <c r="G244" s="208"/>
      <c r="H244" s="212">
        <v>141.875</v>
      </c>
      <c r="I244" s="213"/>
      <c r="J244" s="208"/>
      <c r="K244" s="208"/>
      <c r="L244" s="214"/>
      <c r="M244" s="215"/>
      <c r="N244" s="216"/>
      <c r="O244" s="216"/>
      <c r="P244" s="216"/>
      <c r="Q244" s="216"/>
      <c r="R244" s="216"/>
      <c r="S244" s="216"/>
      <c r="T244" s="217"/>
      <c r="AT244" s="218" t="s">
        <v>339</v>
      </c>
      <c r="AU244" s="218" t="s">
        <v>86</v>
      </c>
      <c r="AV244" s="13" t="s">
        <v>86</v>
      </c>
      <c r="AW244" s="13" t="s">
        <v>31</v>
      </c>
      <c r="AX244" s="13" t="s">
        <v>84</v>
      </c>
      <c r="AY244" s="218" t="s">
        <v>321</v>
      </c>
    </row>
    <row r="245" spans="1:65" s="2" customFormat="1" ht="37.9" customHeight="1">
      <c r="A245" s="35"/>
      <c r="B245" s="36"/>
      <c r="C245" s="194" t="s">
        <v>520</v>
      </c>
      <c r="D245" s="194" t="s">
        <v>323</v>
      </c>
      <c r="E245" s="195" t="s">
        <v>1745</v>
      </c>
      <c r="F245" s="196" t="s">
        <v>1746</v>
      </c>
      <c r="G245" s="197" t="s">
        <v>337</v>
      </c>
      <c r="H245" s="198">
        <v>212.81299999999999</v>
      </c>
      <c r="I245" s="199"/>
      <c r="J245" s="200">
        <f>ROUND(I245*H245,2)</f>
        <v>0</v>
      </c>
      <c r="K245" s="196" t="s">
        <v>350</v>
      </c>
      <c r="L245" s="40"/>
      <c r="M245" s="201" t="s">
        <v>1</v>
      </c>
      <c r="N245" s="202" t="s">
        <v>42</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328</v>
      </c>
      <c r="AT245" s="205" t="s">
        <v>323</v>
      </c>
      <c r="AU245" s="205" t="s">
        <v>86</v>
      </c>
      <c r="AY245" s="18" t="s">
        <v>321</v>
      </c>
      <c r="BE245" s="206">
        <f>IF(N245="základní",J245,0)</f>
        <v>0</v>
      </c>
      <c r="BF245" s="206">
        <f>IF(N245="snížená",J245,0)</f>
        <v>0</v>
      </c>
      <c r="BG245" s="206">
        <f>IF(N245="zákl. přenesená",J245,0)</f>
        <v>0</v>
      </c>
      <c r="BH245" s="206">
        <f>IF(N245="sníž. přenesená",J245,0)</f>
        <v>0</v>
      </c>
      <c r="BI245" s="206">
        <f>IF(N245="nulová",J245,0)</f>
        <v>0</v>
      </c>
      <c r="BJ245" s="18" t="s">
        <v>84</v>
      </c>
      <c r="BK245" s="206">
        <f>ROUND(I245*H245,2)</f>
        <v>0</v>
      </c>
      <c r="BL245" s="18" t="s">
        <v>328</v>
      </c>
      <c r="BM245" s="205" t="s">
        <v>1747</v>
      </c>
    </row>
    <row r="246" spans="1:65" s="15" customFormat="1" ht="11.25">
      <c r="B246" s="230"/>
      <c r="C246" s="231"/>
      <c r="D246" s="209" t="s">
        <v>339</v>
      </c>
      <c r="E246" s="232" t="s">
        <v>1</v>
      </c>
      <c r="F246" s="233" t="s">
        <v>1748</v>
      </c>
      <c r="G246" s="231"/>
      <c r="H246" s="232" t="s">
        <v>1</v>
      </c>
      <c r="I246" s="234"/>
      <c r="J246" s="231"/>
      <c r="K246" s="231"/>
      <c r="L246" s="235"/>
      <c r="M246" s="236"/>
      <c r="N246" s="237"/>
      <c r="O246" s="237"/>
      <c r="P246" s="237"/>
      <c r="Q246" s="237"/>
      <c r="R246" s="237"/>
      <c r="S246" s="237"/>
      <c r="T246" s="238"/>
      <c r="AT246" s="239" t="s">
        <v>339</v>
      </c>
      <c r="AU246" s="239" t="s">
        <v>86</v>
      </c>
      <c r="AV246" s="15" t="s">
        <v>84</v>
      </c>
      <c r="AW246" s="15" t="s">
        <v>31</v>
      </c>
      <c r="AX246" s="15" t="s">
        <v>77</v>
      </c>
      <c r="AY246" s="239" t="s">
        <v>321</v>
      </c>
    </row>
    <row r="247" spans="1:65" s="13" customFormat="1" ht="11.25">
      <c r="B247" s="207"/>
      <c r="C247" s="208"/>
      <c r="D247" s="209" t="s">
        <v>339</v>
      </c>
      <c r="E247" s="210" t="s">
        <v>1</v>
      </c>
      <c r="F247" s="211" t="s">
        <v>1749</v>
      </c>
      <c r="G247" s="208"/>
      <c r="H247" s="212">
        <v>212.8125</v>
      </c>
      <c r="I247" s="213"/>
      <c r="J247" s="208"/>
      <c r="K247" s="208"/>
      <c r="L247" s="214"/>
      <c r="M247" s="215"/>
      <c r="N247" s="216"/>
      <c r="O247" s="216"/>
      <c r="P247" s="216"/>
      <c r="Q247" s="216"/>
      <c r="R247" s="216"/>
      <c r="S247" s="216"/>
      <c r="T247" s="217"/>
      <c r="AT247" s="218" t="s">
        <v>339</v>
      </c>
      <c r="AU247" s="218" t="s">
        <v>86</v>
      </c>
      <c r="AV247" s="13" t="s">
        <v>86</v>
      </c>
      <c r="AW247" s="13" t="s">
        <v>31</v>
      </c>
      <c r="AX247" s="13" t="s">
        <v>77</v>
      </c>
      <c r="AY247" s="218" t="s">
        <v>321</v>
      </c>
    </row>
    <row r="248" spans="1:65" s="14" customFormat="1" ht="11.25">
      <c r="B248" s="219"/>
      <c r="C248" s="220"/>
      <c r="D248" s="209" t="s">
        <v>339</v>
      </c>
      <c r="E248" s="221" t="s">
        <v>1609</v>
      </c>
      <c r="F248" s="222" t="s">
        <v>346</v>
      </c>
      <c r="G248" s="220"/>
      <c r="H248" s="223">
        <v>212.8125</v>
      </c>
      <c r="I248" s="224"/>
      <c r="J248" s="220"/>
      <c r="K248" s="220"/>
      <c r="L248" s="225"/>
      <c r="M248" s="226"/>
      <c r="N248" s="227"/>
      <c r="O248" s="227"/>
      <c r="P248" s="227"/>
      <c r="Q248" s="227"/>
      <c r="R248" s="227"/>
      <c r="S248" s="227"/>
      <c r="T248" s="228"/>
      <c r="AT248" s="229" t="s">
        <v>339</v>
      </c>
      <c r="AU248" s="229" t="s">
        <v>86</v>
      </c>
      <c r="AV248" s="14" t="s">
        <v>328</v>
      </c>
      <c r="AW248" s="14" t="s">
        <v>31</v>
      </c>
      <c r="AX248" s="14" t="s">
        <v>84</v>
      </c>
      <c r="AY248" s="229" t="s">
        <v>321</v>
      </c>
    </row>
    <row r="249" spans="1:65" s="2" customFormat="1" ht="33" customHeight="1">
      <c r="A249" s="35"/>
      <c r="B249" s="36"/>
      <c r="C249" s="194" t="s">
        <v>528</v>
      </c>
      <c r="D249" s="194" t="s">
        <v>323</v>
      </c>
      <c r="E249" s="195" t="s">
        <v>1750</v>
      </c>
      <c r="F249" s="196" t="s">
        <v>1751</v>
      </c>
      <c r="G249" s="197" t="s">
        <v>337</v>
      </c>
      <c r="H249" s="198">
        <v>212.81299999999999</v>
      </c>
      <c r="I249" s="199"/>
      <c r="J249" s="200">
        <f>ROUND(I249*H249,2)</f>
        <v>0</v>
      </c>
      <c r="K249" s="196" t="s">
        <v>327</v>
      </c>
      <c r="L249" s="40"/>
      <c r="M249" s="201" t="s">
        <v>1</v>
      </c>
      <c r="N249" s="202" t="s">
        <v>42</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328</v>
      </c>
      <c r="AT249" s="205" t="s">
        <v>323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1752</v>
      </c>
    </row>
    <row r="250" spans="1:65" s="13" customFormat="1" ht="11.25">
      <c r="B250" s="207"/>
      <c r="C250" s="208"/>
      <c r="D250" s="209" t="s">
        <v>339</v>
      </c>
      <c r="E250" s="210" t="s">
        <v>1</v>
      </c>
      <c r="F250" s="211" t="s">
        <v>1609</v>
      </c>
      <c r="G250" s="208"/>
      <c r="H250" s="212">
        <v>212.8125</v>
      </c>
      <c r="I250" s="213"/>
      <c r="J250" s="208"/>
      <c r="K250" s="208"/>
      <c r="L250" s="214"/>
      <c r="M250" s="215"/>
      <c r="N250" s="216"/>
      <c r="O250" s="216"/>
      <c r="P250" s="216"/>
      <c r="Q250" s="216"/>
      <c r="R250" s="216"/>
      <c r="S250" s="216"/>
      <c r="T250" s="217"/>
      <c r="AT250" s="218" t="s">
        <v>339</v>
      </c>
      <c r="AU250" s="218" t="s">
        <v>86</v>
      </c>
      <c r="AV250" s="13" t="s">
        <v>86</v>
      </c>
      <c r="AW250" s="13" t="s">
        <v>31</v>
      </c>
      <c r="AX250" s="13" t="s">
        <v>84</v>
      </c>
      <c r="AY250" s="218" t="s">
        <v>321</v>
      </c>
    </row>
    <row r="251" spans="1:65" s="12" customFormat="1" ht="22.9" customHeight="1">
      <c r="B251" s="178"/>
      <c r="C251" s="179"/>
      <c r="D251" s="180" t="s">
        <v>76</v>
      </c>
      <c r="E251" s="192" t="s">
        <v>86</v>
      </c>
      <c r="F251" s="192" t="s">
        <v>608</v>
      </c>
      <c r="G251" s="179"/>
      <c r="H251" s="179"/>
      <c r="I251" s="182"/>
      <c r="J251" s="193">
        <f>BK251</f>
        <v>0</v>
      </c>
      <c r="K251" s="179"/>
      <c r="L251" s="184"/>
      <c r="M251" s="185"/>
      <c r="N251" s="186"/>
      <c r="O251" s="186"/>
      <c r="P251" s="187">
        <f>SUM(P252:P269)</f>
        <v>0</v>
      </c>
      <c r="Q251" s="186"/>
      <c r="R251" s="187">
        <f>SUM(R252:R269)</f>
        <v>15.165152860000001</v>
      </c>
      <c r="S251" s="186"/>
      <c r="T251" s="188">
        <f>SUM(T252:T269)</f>
        <v>0</v>
      </c>
      <c r="AR251" s="189" t="s">
        <v>84</v>
      </c>
      <c r="AT251" s="190" t="s">
        <v>76</v>
      </c>
      <c r="AU251" s="190" t="s">
        <v>84</v>
      </c>
      <c r="AY251" s="189" t="s">
        <v>321</v>
      </c>
      <c r="BK251" s="191">
        <f>SUM(BK252:BK269)</f>
        <v>0</v>
      </c>
    </row>
    <row r="252" spans="1:65" s="2" customFormat="1" ht="24.2" customHeight="1">
      <c r="A252" s="35"/>
      <c r="B252" s="36"/>
      <c r="C252" s="194" t="s">
        <v>533</v>
      </c>
      <c r="D252" s="194" t="s">
        <v>323</v>
      </c>
      <c r="E252" s="195" t="s">
        <v>1753</v>
      </c>
      <c r="F252" s="196" t="s">
        <v>1754</v>
      </c>
      <c r="G252" s="197" t="s">
        <v>628</v>
      </c>
      <c r="H252" s="198">
        <v>2.5</v>
      </c>
      <c r="I252" s="199"/>
      <c r="J252" s="200">
        <f>ROUND(I252*H252,2)</f>
        <v>0</v>
      </c>
      <c r="K252" s="196" t="s">
        <v>350</v>
      </c>
      <c r="L252" s="40"/>
      <c r="M252" s="201" t="s">
        <v>1</v>
      </c>
      <c r="N252" s="202" t="s">
        <v>42</v>
      </c>
      <c r="O252" s="72"/>
      <c r="P252" s="203">
        <f>O252*H252</f>
        <v>0</v>
      </c>
      <c r="Q252" s="203">
        <v>2.7380000000000002E-2</v>
      </c>
      <c r="R252" s="203">
        <f>Q252*H252</f>
        <v>6.8450000000000011E-2</v>
      </c>
      <c r="S252" s="203">
        <v>0</v>
      </c>
      <c r="T252" s="204">
        <f>S252*H252</f>
        <v>0</v>
      </c>
      <c r="U252" s="35"/>
      <c r="V252" s="35"/>
      <c r="W252" s="35"/>
      <c r="X252" s="35"/>
      <c r="Y252" s="35"/>
      <c r="Z252" s="35"/>
      <c r="AA252" s="35"/>
      <c r="AB252" s="35"/>
      <c r="AC252" s="35"/>
      <c r="AD252" s="35"/>
      <c r="AE252" s="35"/>
      <c r="AR252" s="205" t="s">
        <v>328</v>
      </c>
      <c r="AT252" s="205" t="s">
        <v>323</v>
      </c>
      <c r="AU252" s="205" t="s">
        <v>86</v>
      </c>
      <c r="AY252" s="18" t="s">
        <v>321</v>
      </c>
      <c r="BE252" s="206">
        <f>IF(N252="základní",J252,0)</f>
        <v>0</v>
      </c>
      <c r="BF252" s="206">
        <f>IF(N252="snížená",J252,0)</f>
        <v>0</v>
      </c>
      <c r="BG252" s="206">
        <f>IF(N252="zákl. přenesená",J252,0)</f>
        <v>0</v>
      </c>
      <c r="BH252" s="206">
        <f>IF(N252="sníž. přenesená",J252,0)</f>
        <v>0</v>
      </c>
      <c r="BI252" s="206">
        <f>IF(N252="nulová",J252,0)</f>
        <v>0</v>
      </c>
      <c r="BJ252" s="18" t="s">
        <v>84</v>
      </c>
      <c r="BK252" s="206">
        <f>ROUND(I252*H252,2)</f>
        <v>0</v>
      </c>
      <c r="BL252" s="18" t="s">
        <v>328</v>
      </c>
      <c r="BM252" s="205" t="s">
        <v>1755</v>
      </c>
    </row>
    <row r="253" spans="1:65" s="2" customFormat="1" ht="24.2" customHeight="1">
      <c r="A253" s="35"/>
      <c r="B253" s="36"/>
      <c r="C253" s="251" t="s">
        <v>539</v>
      </c>
      <c r="D253" s="251" t="s">
        <v>583</v>
      </c>
      <c r="E253" s="252" t="s">
        <v>1756</v>
      </c>
      <c r="F253" s="253" t="s">
        <v>1757</v>
      </c>
      <c r="G253" s="254" t="s">
        <v>692</v>
      </c>
      <c r="H253" s="255">
        <v>1.01</v>
      </c>
      <c r="I253" s="256"/>
      <c r="J253" s="257">
        <f>ROUND(I253*H253,2)</f>
        <v>0</v>
      </c>
      <c r="K253" s="253" t="s">
        <v>327</v>
      </c>
      <c r="L253" s="258"/>
      <c r="M253" s="259" t="s">
        <v>1</v>
      </c>
      <c r="N253" s="260" t="s">
        <v>42</v>
      </c>
      <c r="O253" s="72"/>
      <c r="P253" s="203">
        <f>O253*H253</f>
        <v>0</v>
      </c>
      <c r="Q253" s="203">
        <v>0.78800000000000003</v>
      </c>
      <c r="R253" s="203">
        <f>Q253*H253</f>
        <v>0.79588000000000003</v>
      </c>
      <c r="S253" s="203">
        <v>0</v>
      </c>
      <c r="T253" s="204">
        <f>S253*H253</f>
        <v>0</v>
      </c>
      <c r="U253" s="35"/>
      <c r="V253" s="35"/>
      <c r="W253" s="35"/>
      <c r="X253" s="35"/>
      <c r="Y253" s="35"/>
      <c r="Z253" s="35"/>
      <c r="AA253" s="35"/>
      <c r="AB253" s="35"/>
      <c r="AC253" s="35"/>
      <c r="AD253" s="35"/>
      <c r="AE253" s="35"/>
      <c r="AR253" s="205" t="s">
        <v>364</v>
      </c>
      <c r="AT253" s="205" t="s">
        <v>583</v>
      </c>
      <c r="AU253" s="205" t="s">
        <v>86</v>
      </c>
      <c r="AY253" s="18" t="s">
        <v>321</v>
      </c>
      <c r="BE253" s="206">
        <f>IF(N253="základní",J253,0)</f>
        <v>0</v>
      </c>
      <c r="BF253" s="206">
        <f>IF(N253="snížená",J253,0)</f>
        <v>0</v>
      </c>
      <c r="BG253" s="206">
        <f>IF(N253="zákl. přenesená",J253,0)</f>
        <v>0</v>
      </c>
      <c r="BH253" s="206">
        <f>IF(N253="sníž. přenesená",J253,0)</f>
        <v>0</v>
      </c>
      <c r="BI253" s="206">
        <f>IF(N253="nulová",J253,0)</f>
        <v>0</v>
      </c>
      <c r="BJ253" s="18" t="s">
        <v>84</v>
      </c>
      <c r="BK253" s="206">
        <f>ROUND(I253*H253,2)</f>
        <v>0</v>
      </c>
      <c r="BL253" s="18" t="s">
        <v>328</v>
      </c>
      <c r="BM253" s="205" t="s">
        <v>1758</v>
      </c>
    </row>
    <row r="254" spans="1:65" s="13" customFormat="1" ht="11.25">
      <c r="B254" s="207"/>
      <c r="C254" s="208"/>
      <c r="D254" s="209" t="s">
        <v>339</v>
      </c>
      <c r="E254" s="208"/>
      <c r="F254" s="211" t="s">
        <v>1759</v>
      </c>
      <c r="G254" s="208"/>
      <c r="H254" s="212">
        <v>1.01</v>
      </c>
      <c r="I254" s="213"/>
      <c r="J254" s="208"/>
      <c r="K254" s="208"/>
      <c r="L254" s="214"/>
      <c r="M254" s="215"/>
      <c r="N254" s="216"/>
      <c r="O254" s="216"/>
      <c r="P254" s="216"/>
      <c r="Q254" s="216"/>
      <c r="R254" s="216"/>
      <c r="S254" s="216"/>
      <c r="T254" s="217"/>
      <c r="AT254" s="218" t="s">
        <v>339</v>
      </c>
      <c r="AU254" s="218" t="s">
        <v>86</v>
      </c>
      <c r="AV254" s="13" t="s">
        <v>86</v>
      </c>
      <c r="AW254" s="13" t="s">
        <v>4</v>
      </c>
      <c r="AX254" s="13" t="s">
        <v>84</v>
      </c>
      <c r="AY254" s="218" t="s">
        <v>321</v>
      </c>
    </row>
    <row r="255" spans="1:65" s="2" customFormat="1" ht="24.2" customHeight="1">
      <c r="A255" s="35"/>
      <c r="B255" s="36"/>
      <c r="C255" s="251" t="s">
        <v>545</v>
      </c>
      <c r="D255" s="251" t="s">
        <v>583</v>
      </c>
      <c r="E255" s="252" t="s">
        <v>1760</v>
      </c>
      <c r="F255" s="253" t="s">
        <v>1761</v>
      </c>
      <c r="G255" s="254" t="s">
        <v>692</v>
      </c>
      <c r="H255" s="255">
        <v>2.02</v>
      </c>
      <c r="I255" s="256"/>
      <c r="J255" s="257">
        <f>ROUND(I255*H255,2)</f>
        <v>0</v>
      </c>
      <c r="K255" s="253" t="s">
        <v>327</v>
      </c>
      <c r="L255" s="258"/>
      <c r="M255" s="259" t="s">
        <v>1</v>
      </c>
      <c r="N255" s="260" t="s">
        <v>42</v>
      </c>
      <c r="O255" s="72"/>
      <c r="P255" s="203">
        <f>O255*H255</f>
        <v>0</v>
      </c>
      <c r="Q255" s="203">
        <v>1.591</v>
      </c>
      <c r="R255" s="203">
        <f>Q255*H255</f>
        <v>3.2138200000000001</v>
      </c>
      <c r="S255" s="203">
        <v>0</v>
      </c>
      <c r="T255" s="204">
        <f>S255*H255</f>
        <v>0</v>
      </c>
      <c r="U255" s="35"/>
      <c r="V255" s="35"/>
      <c r="W255" s="35"/>
      <c r="X255" s="35"/>
      <c r="Y255" s="35"/>
      <c r="Z255" s="35"/>
      <c r="AA255" s="35"/>
      <c r="AB255" s="35"/>
      <c r="AC255" s="35"/>
      <c r="AD255" s="35"/>
      <c r="AE255" s="35"/>
      <c r="AR255" s="205" t="s">
        <v>364</v>
      </c>
      <c r="AT255" s="205" t="s">
        <v>583</v>
      </c>
      <c r="AU255" s="205" t="s">
        <v>86</v>
      </c>
      <c r="AY255" s="18" t="s">
        <v>321</v>
      </c>
      <c r="BE255" s="206">
        <f>IF(N255="základní",J255,0)</f>
        <v>0</v>
      </c>
      <c r="BF255" s="206">
        <f>IF(N255="snížená",J255,0)</f>
        <v>0</v>
      </c>
      <c r="BG255" s="206">
        <f>IF(N255="zákl. přenesená",J255,0)</f>
        <v>0</v>
      </c>
      <c r="BH255" s="206">
        <f>IF(N255="sníž. přenesená",J255,0)</f>
        <v>0</v>
      </c>
      <c r="BI255" s="206">
        <f>IF(N255="nulová",J255,0)</f>
        <v>0</v>
      </c>
      <c r="BJ255" s="18" t="s">
        <v>84</v>
      </c>
      <c r="BK255" s="206">
        <f>ROUND(I255*H255,2)</f>
        <v>0</v>
      </c>
      <c r="BL255" s="18" t="s">
        <v>328</v>
      </c>
      <c r="BM255" s="205" t="s">
        <v>1762</v>
      </c>
    </row>
    <row r="256" spans="1:65" s="13" customFormat="1" ht="11.25">
      <c r="B256" s="207"/>
      <c r="C256" s="208"/>
      <c r="D256" s="209" t="s">
        <v>339</v>
      </c>
      <c r="E256" s="208"/>
      <c r="F256" s="211" t="s">
        <v>1763</v>
      </c>
      <c r="G256" s="208"/>
      <c r="H256" s="212">
        <v>2.02</v>
      </c>
      <c r="I256" s="213"/>
      <c r="J256" s="208"/>
      <c r="K256" s="208"/>
      <c r="L256" s="214"/>
      <c r="M256" s="215"/>
      <c r="N256" s="216"/>
      <c r="O256" s="216"/>
      <c r="P256" s="216"/>
      <c r="Q256" s="216"/>
      <c r="R256" s="216"/>
      <c r="S256" s="216"/>
      <c r="T256" s="217"/>
      <c r="AT256" s="218" t="s">
        <v>339</v>
      </c>
      <c r="AU256" s="218" t="s">
        <v>86</v>
      </c>
      <c r="AV256" s="13" t="s">
        <v>86</v>
      </c>
      <c r="AW256" s="13" t="s">
        <v>4</v>
      </c>
      <c r="AX256" s="13" t="s">
        <v>84</v>
      </c>
      <c r="AY256" s="218" t="s">
        <v>321</v>
      </c>
    </row>
    <row r="257" spans="1:65" s="2" customFormat="1" ht="24.2" customHeight="1">
      <c r="A257" s="35"/>
      <c r="B257" s="36"/>
      <c r="C257" s="251" t="s">
        <v>558</v>
      </c>
      <c r="D257" s="251" t="s">
        <v>583</v>
      </c>
      <c r="E257" s="252" t="s">
        <v>1764</v>
      </c>
      <c r="F257" s="253" t="s">
        <v>1765</v>
      </c>
      <c r="G257" s="254" t="s">
        <v>692</v>
      </c>
      <c r="H257" s="255">
        <v>3.06</v>
      </c>
      <c r="I257" s="256"/>
      <c r="J257" s="257">
        <f>ROUND(I257*H257,2)</f>
        <v>0</v>
      </c>
      <c r="K257" s="253" t="s">
        <v>327</v>
      </c>
      <c r="L257" s="258"/>
      <c r="M257" s="259" t="s">
        <v>1</v>
      </c>
      <c r="N257" s="260" t="s">
        <v>42</v>
      </c>
      <c r="O257" s="72"/>
      <c r="P257" s="203">
        <f>O257*H257</f>
        <v>0</v>
      </c>
      <c r="Q257" s="203">
        <v>3.0000000000000001E-3</v>
      </c>
      <c r="R257" s="203">
        <f>Q257*H257</f>
        <v>9.1800000000000007E-3</v>
      </c>
      <c r="S257" s="203">
        <v>0</v>
      </c>
      <c r="T257" s="204">
        <f>S257*H257</f>
        <v>0</v>
      </c>
      <c r="U257" s="35"/>
      <c r="V257" s="35"/>
      <c r="W257" s="35"/>
      <c r="X257" s="35"/>
      <c r="Y257" s="35"/>
      <c r="Z257" s="35"/>
      <c r="AA257" s="35"/>
      <c r="AB257" s="35"/>
      <c r="AC257" s="35"/>
      <c r="AD257" s="35"/>
      <c r="AE257" s="35"/>
      <c r="AR257" s="205" t="s">
        <v>364</v>
      </c>
      <c r="AT257" s="205" t="s">
        <v>583</v>
      </c>
      <c r="AU257" s="205" t="s">
        <v>86</v>
      </c>
      <c r="AY257" s="18" t="s">
        <v>321</v>
      </c>
      <c r="BE257" s="206">
        <f>IF(N257="základní",J257,0)</f>
        <v>0</v>
      </c>
      <c r="BF257" s="206">
        <f>IF(N257="snížená",J257,0)</f>
        <v>0</v>
      </c>
      <c r="BG257" s="206">
        <f>IF(N257="zákl. přenesená",J257,0)</f>
        <v>0</v>
      </c>
      <c r="BH257" s="206">
        <f>IF(N257="sníž. přenesená",J257,0)</f>
        <v>0</v>
      </c>
      <c r="BI257" s="206">
        <f>IF(N257="nulová",J257,0)</f>
        <v>0</v>
      </c>
      <c r="BJ257" s="18" t="s">
        <v>84</v>
      </c>
      <c r="BK257" s="206">
        <f>ROUND(I257*H257,2)</f>
        <v>0</v>
      </c>
      <c r="BL257" s="18" t="s">
        <v>328</v>
      </c>
      <c r="BM257" s="205" t="s">
        <v>1766</v>
      </c>
    </row>
    <row r="258" spans="1:65" s="13" customFormat="1" ht="11.25">
      <c r="B258" s="207"/>
      <c r="C258" s="208"/>
      <c r="D258" s="209" t="s">
        <v>339</v>
      </c>
      <c r="E258" s="208"/>
      <c r="F258" s="211" t="s">
        <v>1767</v>
      </c>
      <c r="G258" s="208"/>
      <c r="H258" s="212">
        <v>3.06</v>
      </c>
      <c r="I258" s="213"/>
      <c r="J258" s="208"/>
      <c r="K258" s="208"/>
      <c r="L258" s="214"/>
      <c r="M258" s="215"/>
      <c r="N258" s="216"/>
      <c r="O258" s="216"/>
      <c r="P258" s="216"/>
      <c r="Q258" s="216"/>
      <c r="R258" s="216"/>
      <c r="S258" s="216"/>
      <c r="T258" s="217"/>
      <c r="AT258" s="218" t="s">
        <v>339</v>
      </c>
      <c r="AU258" s="218" t="s">
        <v>86</v>
      </c>
      <c r="AV258" s="13" t="s">
        <v>86</v>
      </c>
      <c r="AW258" s="13" t="s">
        <v>4</v>
      </c>
      <c r="AX258" s="13" t="s">
        <v>84</v>
      </c>
      <c r="AY258" s="218" t="s">
        <v>321</v>
      </c>
    </row>
    <row r="259" spans="1:65" s="2" customFormat="1" ht="24.2" customHeight="1">
      <c r="A259" s="35"/>
      <c r="B259" s="36"/>
      <c r="C259" s="194" t="s">
        <v>582</v>
      </c>
      <c r="D259" s="194" t="s">
        <v>323</v>
      </c>
      <c r="E259" s="195" t="s">
        <v>1768</v>
      </c>
      <c r="F259" s="196" t="s">
        <v>1769</v>
      </c>
      <c r="G259" s="197" t="s">
        <v>692</v>
      </c>
      <c r="H259" s="198">
        <v>1</v>
      </c>
      <c r="I259" s="199"/>
      <c r="J259" s="200">
        <f>ROUND(I259*H259,2)</f>
        <v>0</v>
      </c>
      <c r="K259" s="196" t="s">
        <v>327</v>
      </c>
      <c r="L259" s="40"/>
      <c r="M259" s="201" t="s">
        <v>1</v>
      </c>
      <c r="N259" s="202" t="s">
        <v>42</v>
      </c>
      <c r="O259" s="72"/>
      <c r="P259" s="203">
        <f>O259*H259</f>
        <v>0</v>
      </c>
      <c r="Q259" s="203">
        <v>1.018E-2</v>
      </c>
      <c r="R259" s="203">
        <f>Q259*H259</f>
        <v>1.018E-2</v>
      </c>
      <c r="S259" s="203">
        <v>0</v>
      </c>
      <c r="T259" s="204">
        <f>S259*H259</f>
        <v>0</v>
      </c>
      <c r="U259" s="35"/>
      <c r="V259" s="35"/>
      <c r="W259" s="35"/>
      <c r="X259" s="35"/>
      <c r="Y259" s="35"/>
      <c r="Z259" s="35"/>
      <c r="AA259" s="35"/>
      <c r="AB259" s="35"/>
      <c r="AC259" s="35"/>
      <c r="AD259" s="35"/>
      <c r="AE259" s="35"/>
      <c r="AR259" s="205" t="s">
        <v>328</v>
      </c>
      <c r="AT259" s="205" t="s">
        <v>323</v>
      </c>
      <c r="AU259" s="205" t="s">
        <v>86</v>
      </c>
      <c r="AY259" s="18" t="s">
        <v>321</v>
      </c>
      <c r="BE259" s="206">
        <f>IF(N259="základní",J259,0)</f>
        <v>0</v>
      </c>
      <c r="BF259" s="206">
        <f>IF(N259="snížená",J259,0)</f>
        <v>0</v>
      </c>
      <c r="BG259" s="206">
        <f>IF(N259="zákl. přenesená",J259,0)</f>
        <v>0</v>
      </c>
      <c r="BH259" s="206">
        <f>IF(N259="sníž. přenesená",J259,0)</f>
        <v>0</v>
      </c>
      <c r="BI259" s="206">
        <f>IF(N259="nulová",J259,0)</f>
        <v>0</v>
      </c>
      <c r="BJ259" s="18" t="s">
        <v>84</v>
      </c>
      <c r="BK259" s="206">
        <f>ROUND(I259*H259,2)</f>
        <v>0</v>
      </c>
      <c r="BL259" s="18" t="s">
        <v>328</v>
      </c>
      <c r="BM259" s="205" t="s">
        <v>1770</v>
      </c>
    </row>
    <row r="260" spans="1:65" s="2" customFormat="1" ht="21.75" customHeight="1">
      <c r="A260" s="35"/>
      <c r="B260" s="36"/>
      <c r="C260" s="251" t="s">
        <v>589</v>
      </c>
      <c r="D260" s="251" t="s">
        <v>583</v>
      </c>
      <c r="E260" s="252" t="s">
        <v>1771</v>
      </c>
      <c r="F260" s="253" t="s">
        <v>1772</v>
      </c>
      <c r="G260" s="254" t="s">
        <v>692</v>
      </c>
      <c r="H260" s="255">
        <v>1.01</v>
      </c>
      <c r="I260" s="256"/>
      <c r="J260" s="257">
        <f>ROUND(I260*H260,2)</f>
        <v>0</v>
      </c>
      <c r="K260" s="253" t="s">
        <v>327</v>
      </c>
      <c r="L260" s="258"/>
      <c r="M260" s="259" t="s">
        <v>1</v>
      </c>
      <c r="N260" s="260" t="s">
        <v>42</v>
      </c>
      <c r="O260" s="72"/>
      <c r="P260" s="203">
        <f>O260*H260</f>
        <v>0</v>
      </c>
      <c r="Q260" s="203">
        <v>0.41799999999999998</v>
      </c>
      <c r="R260" s="203">
        <f>Q260*H260</f>
        <v>0.42218</v>
      </c>
      <c r="S260" s="203">
        <v>0</v>
      </c>
      <c r="T260" s="204">
        <f>S260*H260</f>
        <v>0</v>
      </c>
      <c r="U260" s="35"/>
      <c r="V260" s="35"/>
      <c r="W260" s="35"/>
      <c r="X260" s="35"/>
      <c r="Y260" s="35"/>
      <c r="Z260" s="35"/>
      <c r="AA260" s="35"/>
      <c r="AB260" s="35"/>
      <c r="AC260" s="35"/>
      <c r="AD260" s="35"/>
      <c r="AE260" s="35"/>
      <c r="AR260" s="205" t="s">
        <v>364</v>
      </c>
      <c r="AT260" s="205" t="s">
        <v>583</v>
      </c>
      <c r="AU260" s="205" t="s">
        <v>86</v>
      </c>
      <c r="AY260" s="18" t="s">
        <v>321</v>
      </c>
      <c r="BE260" s="206">
        <f>IF(N260="základní",J260,0)</f>
        <v>0</v>
      </c>
      <c r="BF260" s="206">
        <f>IF(N260="snížená",J260,0)</f>
        <v>0</v>
      </c>
      <c r="BG260" s="206">
        <f>IF(N260="zákl. přenesená",J260,0)</f>
        <v>0</v>
      </c>
      <c r="BH260" s="206">
        <f>IF(N260="sníž. přenesená",J260,0)</f>
        <v>0</v>
      </c>
      <c r="BI260" s="206">
        <f>IF(N260="nulová",J260,0)</f>
        <v>0</v>
      </c>
      <c r="BJ260" s="18" t="s">
        <v>84</v>
      </c>
      <c r="BK260" s="206">
        <f>ROUND(I260*H260,2)</f>
        <v>0</v>
      </c>
      <c r="BL260" s="18" t="s">
        <v>328</v>
      </c>
      <c r="BM260" s="205" t="s">
        <v>1773</v>
      </c>
    </row>
    <row r="261" spans="1:65" s="13" customFormat="1" ht="11.25">
      <c r="B261" s="207"/>
      <c r="C261" s="208"/>
      <c r="D261" s="209" t="s">
        <v>339</v>
      </c>
      <c r="E261" s="208"/>
      <c r="F261" s="211" t="s">
        <v>1759</v>
      </c>
      <c r="G261" s="208"/>
      <c r="H261" s="212">
        <v>1.01</v>
      </c>
      <c r="I261" s="213"/>
      <c r="J261" s="208"/>
      <c r="K261" s="208"/>
      <c r="L261" s="214"/>
      <c r="M261" s="215"/>
      <c r="N261" s="216"/>
      <c r="O261" s="216"/>
      <c r="P261" s="216"/>
      <c r="Q261" s="216"/>
      <c r="R261" s="216"/>
      <c r="S261" s="216"/>
      <c r="T261" s="217"/>
      <c r="AT261" s="218" t="s">
        <v>339</v>
      </c>
      <c r="AU261" s="218" t="s">
        <v>86</v>
      </c>
      <c r="AV261" s="13" t="s">
        <v>86</v>
      </c>
      <c r="AW261" s="13" t="s">
        <v>4</v>
      </c>
      <c r="AX261" s="13" t="s">
        <v>84</v>
      </c>
      <c r="AY261" s="218" t="s">
        <v>321</v>
      </c>
    </row>
    <row r="262" spans="1:65" s="2" customFormat="1" ht="24.2" customHeight="1">
      <c r="A262" s="35"/>
      <c r="B262" s="36"/>
      <c r="C262" s="194" t="s">
        <v>595</v>
      </c>
      <c r="D262" s="194" t="s">
        <v>323</v>
      </c>
      <c r="E262" s="195" t="s">
        <v>1774</v>
      </c>
      <c r="F262" s="196" t="s">
        <v>1775</v>
      </c>
      <c r="G262" s="197" t="s">
        <v>355</v>
      </c>
      <c r="H262" s="198">
        <v>5</v>
      </c>
      <c r="I262" s="199"/>
      <c r="J262" s="200">
        <f>ROUND(I262*H262,2)</f>
        <v>0</v>
      </c>
      <c r="K262" s="196" t="s">
        <v>327</v>
      </c>
      <c r="L262" s="40"/>
      <c r="M262" s="201" t="s">
        <v>1</v>
      </c>
      <c r="N262" s="202" t="s">
        <v>42</v>
      </c>
      <c r="O262" s="72"/>
      <c r="P262" s="203">
        <f>O262*H262</f>
        <v>0</v>
      </c>
      <c r="Q262" s="203">
        <v>2.004</v>
      </c>
      <c r="R262" s="203">
        <f>Q262*H262</f>
        <v>10.02</v>
      </c>
      <c r="S262" s="203">
        <v>0</v>
      </c>
      <c r="T262" s="204">
        <f>S262*H262</f>
        <v>0</v>
      </c>
      <c r="U262" s="35"/>
      <c r="V262" s="35"/>
      <c r="W262" s="35"/>
      <c r="X262" s="35"/>
      <c r="Y262" s="35"/>
      <c r="Z262" s="35"/>
      <c r="AA262" s="35"/>
      <c r="AB262" s="35"/>
      <c r="AC262" s="35"/>
      <c r="AD262" s="35"/>
      <c r="AE262" s="35"/>
      <c r="AR262" s="205" t="s">
        <v>328</v>
      </c>
      <c r="AT262" s="205" t="s">
        <v>323</v>
      </c>
      <c r="AU262" s="205" t="s">
        <v>86</v>
      </c>
      <c r="AY262" s="18" t="s">
        <v>321</v>
      </c>
      <c r="BE262" s="206">
        <f>IF(N262="základní",J262,0)</f>
        <v>0</v>
      </c>
      <c r="BF262" s="206">
        <f>IF(N262="snížená",J262,0)</f>
        <v>0</v>
      </c>
      <c r="BG262" s="206">
        <f>IF(N262="zákl. přenesená",J262,0)</f>
        <v>0</v>
      </c>
      <c r="BH262" s="206">
        <f>IF(N262="sníž. přenesená",J262,0)</f>
        <v>0</v>
      </c>
      <c r="BI262" s="206">
        <f>IF(N262="nulová",J262,0)</f>
        <v>0</v>
      </c>
      <c r="BJ262" s="18" t="s">
        <v>84</v>
      </c>
      <c r="BK262" s="206">
        <f>ROUND(I262*H262,2)</f>
        <v>0</v>
      </c>
      <c r="BL262" s="18" t="s">
        <v>328</v>
      </c>
      <c r="BM262" s="205" t="s">
        <v>1776</v>
      </c>
    </row>
    <row r="263" spans="1:65" s="2" customFormat="1" ht="21.75" customHeight="1">
      <c r="A263" s="35"/>
      <c r="B263" s="36"/>
      <c r="C263" s="194" t="s">
        <v>597</v>
      </c>
      <c r="D263" s="194" t="s">
        <v>323</v>
      </c>
      <c r="E263" s="195" t="s">
        <v>1777</v>
      </c>
      <c r="F263" s="196" t="s">
        <v>1778</v>
      </c>
      <c r="G263" s="197" t="s">
        <v>337</v>
      </c>
      <c r="H263" s="198">
        <v>1.696</v>
      </c>
      <c r="I263" s="199"/>
      <c r="J263" s="200">
        <f>ROUND(I263*H263,2)</f>
        <v>0</v>
      </c>
      <c r="K263" s="196" t="s">
        <v>350</v>
      </c>
      <c r="L263" s="40"/>
      <c r="M263" s="201" t="s">
        <v>1</v>
      </c>
      <c r="N263" s="202" t="s">
        <v>42</v>
      </c>
      <c r="O263" s="72"/>
      <c r="P263" s="203">
        <f>O263*H263</f>
        <v>0</v>
      </c>
      <c r="Q263" s="203">
        <v>0.3674</v>
      </c>
      <c r="R263" s="203">
        <f>Q263*H263</f>
        <v>0.62311039999999995</v>
      </c>
      <c r="S263" s="203">
        <v>0</v>
      </c>
      <c r="T263" s="204">
        <f>S263*H263</f>
        <v>0</v>
      </c>
      <c r="U263" s="35"/>
      <c r="V263" s="35"/>
      <c r="W263" s="35"/>
      <c r="X263" s="35"/>
      <c r="Y263" s="35"/>
      <c r="Z263" s="35"/>
      <c r="AA263" s="35"/>
      <c r="AB263" s="35"/>
      <c r="AC263" s="35"/>
      <c r="AD263" s="35"/>
      <c r="AE263" s="35"/>
      <c r="AR263" s="205" t="s">
        <v>328</v>
      </c>
      <c r="AT263" s="205" t="s">
        <v>323</v>
      </c>
      <c r="AU263" s="205" t="s">
        <v>86</v>
      </c>
      <c r="AY263" s="18" t="s">
        <v>321</v>
      </c>
      <c r="BE263" s="206">
        <f>IF(N263="základní",J263,0)</f>
        <v>0</v>
      </c>
      <c r="BF263" s="206">
        <f>IF(N263="snížená",J263,0)</f>
        <v>0</v>
      </c>
      <c r="BG263" s="206">
        <f>IF(N263="zákl. přenesená",J263,0)</f>
        <v>0</v>
      </c>
      <c r="BH263" s="206">
        <f>IF(N263="sníž. přenesená",J263,0)</f>
        <v>0</v>
      </c>
      <c r="BI263" s="206">
        <f>IF(N263="nulová",J263,0)</f>
        <v>0</v>
      </c>
      <c r="BJ263" s="18" t="s">
        <v>84</v>
      </c>
      <c r="BK263" s="206">
        <f>ROUND(I263*H263,2)</f>
        <v>0</v>
      </c>
      <c r="BL263" s="18" t="s">
        <v>328</v>
      </c>
      <c r="BM263" s="205" t="s">
        <v>1779</v>
      </c>
    </row>
    <row r="264" spans="1:65" s="13" customFormat="1" ht="11.25">
      <c r="B264" s="207"/>
      <c r="C264" s="208"/>
      <c r="D264" s="209" t="s">
        <v>339</v>
      </c>
      <c r="E264" s="210" t="s">
        <v>1</v>
      </c>
      <c r="F264" s="211" t="s">
        <v>1780</v>
      </c>
      <c r="G264" s="208"/>
      <c r="H264" s="212">
        <v>1.6964600329385999</v>
      </c>
      <c r="I264" s="213"/>
      <c r="J264" s="208"/>
      <c r="K264" s="208"/>
      <c r="L264" s="214"/>
      <c r="M264" s="215"/>
      <c r="N264" s="216"/>
      <c r="O264" s="216"/>
      <c r="P264" s="216"/>
      <c r="Q264" s="216"/>
      <c r="R264" s="216"/>
      <c r="S264" s="216"/>
      <c r="T264" s="217"/>
      <c r="AT264" s="218" t="s">
        <v>339</v>
      </c>
      <c r="AU264" s="218" t="s">
        <v>86</v>
      </c>
      <c r="AV264" s="13" t="s">
        <v>86</v>
      </c>
      <c r="AW264" s="13" t="s">
        <v>31</v>
      </c>
      <c r="AX264" s="13" t="s">
        <v>77</v>
      </c>
      <c r="AY264" s="218" t="s">
        <v>321</v>
      </c>
    </row>
    <row r="265" spans="1:65" s="14" customFormat="1" ht="11.25">
      <c r="B265" s="219"/>
      <c r="C265" s="220"/>
      <c r="D265" s="209" t="s">
        <v>339</v>
      </c>
      <c r="E265" s="221" t="s">
        <v>1603</v>
      </c>
      <c r="F265" s="222" t="s">
        <v>346</v>
      </c>
      <c r="G265" s="220"/>
      <c r="H265" s="223">
        <v>1.6964600329385999</v>
      </c>
      <c r="I265" s="224"/>
      <c r="J265" s="220"/>
      <c r="K265" s="220"/>
      <c r="L265" s="225"/>
      <c r="M265" s="226"/>
      <c r="N265" s="227"/>
      <c r="O265" s="227"/>
      <c r="P265" s="227"/>
      <c r="Q265" s="227"/>
      <c r="R265" s="227"/>
      <c r="S265" s="227"/>
      <c r="T265" s="228"/>
      <c r="AT265" s="229" t="s">
        <v>339</v>
      </c>
      <c r="AU265" s="229" t="s">
        <v>86</v>
      </c>
      <c r="AV265" s="14" t="s">
        <v>328</v>
      </c>
      <c r="AW265" s="14" t="s">
        <v>31</v>
      </c>
      <c r="AX265" s="14" t="s">
        <v>84</v>
      </c>
      <c r="AY265" s="229" t="s">
        <v>321</v>
      </c>
    </row>
    <row r="266" spans="1:65" s="2" customFormat="1" ht="33" customHeight="1">
      <c r="A266" s="35"/>
      <c r="B266" s="36"/>
      <c r="C266" s="194" t="s">
        <v>603</v>
      </c>
      <c r="D266" s="194" t="s">
        <v>323</v>
      </c>
      <c r="E266" s="195" t="s">
        <v>640</v>
      </c>
      <c r="F266" s="196" t="s">
        <v>641</v>
      </c>
      <c r="G266" s="197" t="s">
        <v>337</v>
      </c>
      <c r="H266" s="198">
        <v>3.6760000000000002</v>
      </c>
      <c r="I266" s="199"/>
      <c r="J266" s="200">
        <f>ROUND(I266*H266,2)</f>
        <v>0</v>
      </c>
      <c r="K266" s="196" t="s">
        <v>350</v>
      </c>
      <c r="L266" s="40"/>
      <c r="M266" s="201" t="s">
        <v>1</v>
      </c>
      <c r="N266" s="202" t="s">
        <v>42</v>
      </c>
      <c r="O266" s="72"/>
      <c r="P266" s="203">
        <f>O266*H266</f>
        <v>0</v>
      </c>
      <c r="Q266" s="203">
        <v>3.1E-4</v>
      </c>
      <c r="R266" s="203">
        <f>Q266*H266</f>
        <v>1.13956E-3</v>
      </c>
      <c r="S266" s="203">
        <v>0</v>
      </c>
      <c r="T266" s="204">
        <f>S266*H266</f>
        <v>0</v>
      </c>
      <c r="U266" s="35"/>
      <c r="V266" s="35"/>
      <c r="W266" s="35"/>
      <c r="X266" s="35"/>
      <c r="Y266" s="35"/>
      <c r="Z266" s="35"/>
      <c r="AA266" s="35"/>
      <c r="AB266" s="35"/>
      <c r="AC266" s="35"/>
      <c r="AD266" s="35"/>
      <c r="AE266" s="35"/>
      <c r="AR266" s="205" t="s">
        <v>328</v>
      </c>
      <c r="AT266" s="205" t="s">
        <v>323</v>
      </c>
      <c r="AU266" s="205" t="s">
        <v>86</v>
      </c>
      <c r="AY266" s="18" t="s">
        <v>321</v>
      </c>
      <c r="BE266" s="206">
        <f>IF(N266="základní",J266,0)</f>
        <v>0</v>
      </c>
      <c r="BF266" s="206">
        <f>IF(N266="snížená",J266,0)</f>
        <v>0</v>
      </c>
      <c r="BG266" s="206">
        <f>IF(N266="zákl. přenesená",J266,0)</f>
        <v>0</v>
      </c>
      <c r="BH266" s="206">
        <f>IF(N266="sníž. přenesená",J266,0)</f>
        <v>0</v>
      </c>
      <c r="BI266" s="206">
        <f>IF(N266="nulová",J266,0)</f>
        <v>0</v>
      </c>
      <c r="BJ266" s="18" t="s">
        <v>84</v>
      </c>
      <c r="BK266" s="206">
        <f>ROUND(I266*H266,2)</f>
        <v>0</v>
      </c>
      <c r="BL266" s="18" t="s">
        <v>328</v>
      </c>
      <c r="BM266" s="205" t="s">
        <v>1781</v>
      </c>
    </row>
    <row r="267" spans="1:65" s="13" customFormat="1" ht="11.25">
      <c r="B267" s="207"/>
      <c r="C267" s="208"/>
      <c r="D267" s="209" t="s">
        <v>339</v>
      </c>
      <c r="E267" s="210" t="s">
        <v>1</v>
      </c>
      <c r="F267" s="211" t="s">
        <v>1782</v>
      </c>
      <c r="G267" s="208"/>
      <c r="H267" s="212">
        <v>3.6756634047003001</v>
      </c>
      <c r="I267" s="213"/>
      <c r="J267" s="208"/>
      <c r="K267" s="208"/>
      <c r="L267" s="214"/>
      <c r="M267" s="215"/>
      <c r="N267" s="216"/>
      <c r="O267" s="216"/>
      <c r="P267" s="216"/>
      <c r="Q267" s="216"/>
      <c r="R267" s="216"/>
      <c r="S267" s="216"/>
      <c r="T267" s="217"/>
      <c r="AT267" s="218" t="s">
        <v>339</v>
      </c>
      <c r="AU267" s="218" t="s">
        <v>86</v>
      </c>
      <c r="AV267" s="13" t="s">
        <v>86</v>
      </c>
      <c r="AW267" s="13" t="s">
        <v>31</v>
      </c>
      <c r="AX267" s="13" t="s">
        <v>84</v>
      </c>
      <c r="AY267" s="218" t="s">
        <v>321</v>
      </c>
    </row>
    <row r="268" spans="1:65" s="2" customFormat="1" ht="21.75" customHeight="1">
      <c r="A268" s="35"/>
      <c r="B268" s="36"/>
      <c r="C268" s="251" t="s">
        <v>609</v>
      </c>
      <c r="D268" s="251" t="s">
        <v>583</v>
      </c>
      <c r="E268" s="252" t="s">
        <v>1049</v>
      </c>
      <c r="F268" s="253" t="s">
        <v>1050</v>
      </c>
      <c r="G268" s="254" t="s">
        <v>337</v>
      </c>
      <c r="H268" s="255">
        <v>4.0430000000000001</v>
      </c>
      <c r="I268" s="256"/>
      <c r="J268" s="257">
        <f>ROUND(I268*H268,2)</f>
        <v>0</v>
      </c>
      <c r="K268" s="253" t="s">
        <v>327</v>
      </c>
      <c r="L268" s="258"/>
      <c r="M268" s="259" t="s">
        <v>1</v>
      </c>
      <c r="N268" s="260" t="s">
        <v>42</v>
      </c>
      <c r="O268" s="72"/>
      <c r="P268" s="203">
        <f>O268*H268</f>
        <v>0</v>
      </c>
      <c r="Q268" s="203">
        <v>2.9999999999999997E-4</v>
      </c>
      <c r="R268" s="203">
        <f>Q268*H268</f>
        <v>1.2129E-3</v>
      </c>
      <c r="S268" s="203">
        <v>0</v>
      </c>
      <c r="T268" s="204">
        <f>S268*H268</f>
        <v>0</v>
      </c>
      <c r="U268" s="35"/>
      <c r="V268" s="35"/>
      <c r="W268" s="35"/>
      <c r="X268" s="35"/>
      <c r="Y268" s="35"/>
      <c r="Z268" s="35"/>
      <c r="AA268" s="35"/>
      <c r="AB268" s="35"/>
      <c r="AC268" s="35"/>
      <c r="AD268" s="35"/>
      <c r="AE268" s="35"/>
      <c r="AR268" s="205" t="s">
        <v>595</v>
      </c>
      <c r="AT268" s="205" t="s">
        <v>583</v>
      </c>
      <c r="AU268" s="205" t="s">
        <v>86</v>
      </c>
      <c r="AY268" s="18" t="s">
        <v>321</v>
      </c>
      <c r="BE268" s="206">
        <f>IF(N268="základní",J268,0)</f>
        <v>0</v>
      </c>
      <c r="BF268" s="206">
        <f>IF(N268="snížená",J268,0)</f>
        <v>0</v>
      </c>
      <c r="BG268" s="206">
        <f>IF(N268="zákl. přenesená",J268,0)</f>
        <v>0</v>
      </c>
      <c r="BH268" s="206">
        <f>IF(N268="sníž. přenesená",J268,0)</f>
        <v>0</v>
      </c>
      <c r="BI268" s="206">
        <f>IF(N268="nulová",J268,0)</f>
        <v>0</v>
      </c>
      <c r="BJ268" s="18" t="s">
        <v>84</v>
      </c>
      <c r="BK268" s="206">
        <f>ROUND(I268*H268,2)</f>
        <v>0</v>
      </c>
      <c r="BL268" s="18" t="s">
        <v>453</v>
      </c>
      <c r="BM268" s="205" t="s">
        <v>1783</v>
      </c>
    </row>
    <row r="269" spans="1:65" s="13" customFormat="1" ht="11.25">
      <c r="B269" s="207"/>
      <c r="C269" s="208"/>
      <c r="D269" s="209" t="s">
        <v>339</v>
      </c>
      <c r="E269" s="208"/>
      <c r="F269" s="211" t="s">
        <v>1784</v>
      </c>
      <c r="G269" s="208"/>
      <c r="H269" s="212">
        <v>4.0430000000000001</v>
      </c>
      <c r="I269" s="213"/>
      <c r="J269" s="208"/>
      <c r="K269" s="208"/>
      <c r="L269" s="214"/>
      <c r="M269" s="215"/>
      <c r="N269" s="216"/>
      <c r="O269" s="216"/>
      <c r="P269" s="216"/>
      <c r="Q269" s="216"/>
      <c r="R269" s="216"/>
      <c r="S269" s="216"/>
      <c r="T269" s="217"/>
      <c r="AT269" s="218" t="s">
        <v>339</v>
      </c>
      <c r="AU269" s="218" t="s">
        <v>86</v>
      </c>
      <c r="AV269" s="13" t="s">
        <v>86</v>
      </c>
      <c r="AW269" s="13" t="s">
        <v>4</v>
      </c>
      <c r="AX269" s="13" t="s">
        <v>84</v>
      </c>
      <c r="AY269" s="218" t="s">
        <v>321</v>
      </c>
    </row>
    <row r="270" spans="1:65" s="12" customFormat="1" ht="22.9" customHeight="1">
      <c r="B270" s="178"/>
      <c r="C270" s="179"/>
      <c r="D270" s="180" t="s">
        <v>76</v>
      </c>
      <c r="E270" s="192" t="s">
        <v>328</v>
      </c>
      <c r="F270" s="192" t="s">
        <v>1785</v>
      </c>
      <c r="G270" s="179"/>
      <c r="H270" s="179"/>
      <c r="I270" s="182"/>
      <c r="J270" s="193">
        <f>BK270</f>
        <v>0</v>
      </c>
      <c r="K270" s="179"/>
      <c r="L270" s="184"/>
      <c r="M270" s="185"/>
      <c r="N270" s="186"/>
      <c r="O270" s="186"/>
      <c r="P270" s="187">
        <f>SUM(P271:P284)</f>
        <v>0</v>
      </c>
      <c r="Q270" s="186"/>
      <c r="R270" s="187">
        <f>SUM(R271:R284)</f>
        <v>0.60984149999999993</v>
      </c>
      <c r="S270" s="186"/>
      <c r="T270" s="188">
        <f>SUM(T271:T284)</f>
        <v>0</v>
      </c>
      <c r="AR270" s="189" t="s">
        <v>84</v>
      </c>
      <c r="AT270" s="190" t="s">
        <v>76</v>
      </c>
      <c r="AU270" s="190" t="s">
        <v>84</v>
      </c>
      <c r="AY270" s="189" t="s">
        <v>321</v>
      </c>
      <c r="BK270" s="191">
        <f>SUM(BK271:BK284)</f>
        <v>0</v>
      </c>
    </row>
    <row r="271" spans="1:65" s="2" customFormat="1" ht="16.5" customHeight="1">
      <c r="A271" s="35"/>
      <c r="B271" s="36"/>
      <c r="C271" s="194" t="s">
        <v>620</v>
      </c>
      <c r="D271" s="194" t="s">
        <v>323</v>
      </c>
      <c r="E271" s="195" t="s">
        <v>1786</v>
      </c>
      <c r="F271" s="196" t="s">
        <v>1787</v>
      </c>
      <c r="G271" s="197" t="s">
        <v>355</v>
      </c>
      <c r="H271" s="198">
        <v>14.002000000000001</v>
      </c>
      <c r="I271" s="199"/>
      <c r="J271" s="200">
        <f>ROUND(I271*H271,2)</f>
        <v>0</v>
      </c>
      <c r="K271" s="196" t="s">
        <v>350</v>
      </c>
      <c r="L271" s="40"/>
      <c r="M271" s="201" t="s">
        <v>1</v>
      </c>
      <c r="N271" s="202" t="s">
        <v>42</v>
      </c>
      <c r="O271" s="72"/>
      <c r="P271" s="203">
        <f>O271*H271</f>
        <v>0</v>
      </c>
      <c r="Q271" s="203">
        <v>0</v>
      </c>
      <c r="R271" s="203">
        <f>Q271*H271</f>
        <v>0</v>
      </c>
      <c r="S271" s="203">
        <v>0</v>
      </c>
      <c r="T271" s="204">
        <f>S271*H271</f>
        <v>0</v>
      </c>
      <c r="U271" s="35"/>
      <c r="V271" s="35"/>
      <c r="W271" s="35"/>
      <c r="X271" s="35"/>
      <c r="Y271" s="35"/>
      <c r="Z271" s="35"/>
      <c r="AA271" s="35"/>
      <c r="AB271" s="35"/>
      <c r="AC271" s="35"/>
      <c r="AD271" s="35"/>
      <c r="AE271" s="35"/>
      <c r="AR271" s="205" t="s">
        <v>328</v>
      </c>
      <c r="AT271" s="205" t="s">
        <v>323</v>
      </c>
      <c r="AU271" s="205" t="s">
        <v>86</v>
      </c>
      <c r="AY271" s="18" t="s">
        <v>321</v>
      </c>
      <c r="BE271" s="206">
        <f>IF(N271="základní",J271,0)</f>
        <v>0</v>
      </c>
      <c r="BF271" s="206">
        <f>IF(N271="snížená",J271,0)</f>
        <v>0</v>
      </c>
      <c r="BG271" s="206">
        <f>IF(N271="zákl. přenesená",J271,0)</f>
        <v>0</v>
      </c>
      <c r="BH271" s="206">
        <f>IF(N271="sníž. přenesená",J271,0)</f>
        <v>0</v>
      </c>
      <c r="BI271" s="206">
        <f>IF(N271="nulová",J271,0)</f>
        <v>0</v>
      </c>
      <c r="BJ271" s="18" t="s">
        <v>84</v>
      </c>
      <c r="BK271" s="206">
        <f>ROUND(I271*H271,2)</f>
        <v>0</v>
      </c>
      <c r="BL271" s="18" t="s">
        <v>328</v>
      </c>
      <c r="BM271" s="205" t="s">
        <v>1788</v>
      </c>
    </row>
    <row r="272" spans="1:65" s="13" customFormat="1" ht="11.25">
      <c r="B272" s="207"/>
      <c r="C272" s="208"/>
      <c r="D272" s="209" t="s">
        <v>339</v>
      </c>
      <c r="E272" s="210" t="s">
        <v>1</v>
      </c>
      <c r="F272" s="211" t="s">
        <v>1789</v>
      </c>
      <c r="G272" s="208"/>
      <c r="H272" s="212">
        <v>13.064</v>
      </c>
      <c r="I272" s="213"/>
      <c r="J272" s="208"/>
      <c r="K272" s="208"/>
      <c r="L272" s="214"/>
      <c r="M272" s="215"/>
      <c r="N272" s="216"/>
      <c r="O272" s="216"/>
      <c r="P272" s="216"/>
      <c r="Q272" s="216"/>
      <c r="R272" s="216"/>
      <c r="S272" s="216"/>
      <c r="T272" s="217"/>
      <c r="AT272" s="218" t="s">
        <v>339</v>
      </c>
      <c r="AU272" s="218" t="s">
        <v>86</v>
      </c>
      <c r="AV272" s="13" t="s">
        <v>86</v>
      </c>
      <c r="AW272" s="13" t="s">
        <v>31</v>
      </c>
      <c r="AX272" s="13" t="s">
        <v>77</v>
      </c>
      <c r="AY272" s="218" t="s">
        <v>321</v>
      </c>
    </row>
    <row r="273" spans="1:65" s="13" customFormat="1" ht="11.25">
      <c r="B273" s="207"/>
      <c r="C273" s="208"/>
      <c r="D273" s="209" t="s">
        <v>339</v>
      </c>
      <c r="E273" s="210" t="s">
        <v>1</v>
      </c>
      <c r="F273" s="211" t="s">
        <v>1790</v>
      </c>
      <c r="G273" s="208"/>
      <c r="H273" s="212">
        <v>0.9375</v>
      </c>
      <c r="I273" s="213"/>
      <c r="J273" s="208"/>
      <c r="K273" s="208"/>
      <c r="L273" s="214"/>
      <c r="M273" s="215"/>
      <c r="N273" s="216"/>
      <c r="O273" s="216"/>
      <c r="P273" s="216"/>
      <c r="Q273" s="216"/>
      <c r="R273" s="216"/>
      <c r="S273" s="216"/>
      <c r="T273" s="217"/>
      <c r="AT273" s="218" t="s">
        <v>339</v>
      </c>
      <c r="AU273" s="218" t="s">
        <v>86</v>
      </c>
      <c r="AV273" s="13" t="s">
        <v>86</v>
      </c>
      <c r="AW273" s="13" t="s">
        <v>31</v>
      </c>
      <c r="AX273" s="13" t="s">
        <v>77</v>
      </c>
      <c r="AY273" s="218" t="s">
        <v>321</v>
      </c>
    </row>
    <row r="274" spans="1:65" s="14" customFormat="1" ht="11.25">
      <c r="B274" s="219"/>
      <c r="C274" s="220"/>
      <c r="D274" s="209" t="s">
        <v>339</v>
      </c>
      <c r="E274" s="221" t="s">
        <v>1599</v>
      </c>
      <c r="F274" s="222" t="s">
        <v>346</v>
      </c>
      <c r="G274" s="220"/>
      <c r="H274" s="223">
        <v>14.0015</v>
      </c>
      <c r="I274" s="224"/>
      <c r="J274" s="220"/>
      <c r="K274" s="220"/>
      <c r="L274" s="225"/>
      <c r="M274" s="226"/>
      <c r="N274" s="227"/>
      <c r="O274" s="227"/>
      <c r="P274" s="227"/>
      <c r="Q274" s="227"/>
      <c r="R274" s="227"/>
      <c r="S274" s="227"/>
      <c r="T274" s="228"/>
      <c r="AT274" s="229" t="s">
        <v>339</v>
      </c>
      <c r="AU274" s="229" t="s">
        <v>86</v>
      </c>
      <c r="AV274" s="14" t="s">
        <v>328</v>
      </c>
      <c r="AW274" s="14" t="s">
        <v>31</v>
      </c>
      <c r="AX274" s="14" t="s">
        <v>84</v>
      </c>
      <c r="AY274" s="229" t="s">
        <v>321</v>
      </c>
    </row>
    <row r="275" spans="1:65" s="2" customFormat="1" ht="24.2" customHeight="1">
      <c r="A275" s="35"/>
      <c r="B275" s="36"/>
      <c r="C275" s="194" t="s">
        <v>625</v>
      </c>
      <c r="D275" s="194" t="s">
        <v>323</v>
      </c>
      <c r="E275" s="195" t="s">
        <v>1721</v>
      </c>
      <c r="F275" s="196" t="s">
        <v>1722</v>
      </c>
      <c r="G275" s="197" t="s">
        <v>355</v>
      </c>
      <c r="H275" s="198">
        <v>14.002000000000001</v>
      </c>
      <c r="I275" s="199"/>
      <c r="J275" s="200">
        <f>ROUND(I275*H275,2)</f>
        <v>0</v>
      </c>
      <c r="K275" s="196" t="s">
        <v>350</v>
      </c>
      <c r="L275" s="40"/>
      <c r="M275" s="201" t="s">
        <v>1</v>
      </c>
      <c r="N275" s="202" t="s">
        <v>42</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328</v>
      </c>
      <c r="AT275" s="205" t="s">
        <v>323</v>
      </c>
      <c r="AU275" s="205" t="s">
        <v>86</v>
      </c>
      <c r="AY275" s="18" t="s">
        <v>321</v>
      </c>
      <c r="BE275" s="206">
        <f>IF(N275="základní",J275,0)</f>
        <v>0</v>
      </c>
      <c r="BF275" s="206">
        <f>IF(N275="snížená",J275,0)</f>
        <v>0</v>
      </c>
      <c r="BG275" s="206">
        <f>IF(N275="zákl. přenesená",J275,0)</f>
        <v>0</v>
      </c>
      <c r="BH275" s="206">
        <f>IF(N275="sníž. přenesená",J275,0)</f>
        <v>0</v>
      </c>
      <c r="BI275" s="206">
        <f>IF(N275="nulová",J275,0)</f>
        <v>0</v>
      </c>
      <c r="BJ275" s="18" t="s">
        <v>84</v>
      </c>
      <c r="BK275" s="206">
        <f>ROUND(I275*H275,2)</f>
        <v>0</v>
      </c>
      <c r="BL275" s="18" t="s">
        <v>328</v>
      </c>
      <c r="BM275" s="205" t="s">
        <v>1791</v>
      </c>
    </row>
    <row r="276" spans="1:65" s="13" customFormat="1" ht="11.25">
      <c r="B276" s="207"/>
      <c r="C276" s="208"/>
      <c r="D276" s="209" t="s">
        <v>339</v>
      </c>
      <c r="E276" s="210" t="s">
        <v>1</v>
      </c>
      <c r="F276" s="211" t="s">
        <v>1792</v>
      </c>
      <c r="G276" s="208"/>
      <c r="H276" s="212">
        <v>14.0015</v>
      </c>
      <c r="I276" s="213"/>
      <c r="J276" s="208"/>
      <c r="K276" s="208"/>
      <c r="L276" s="214"/>
      <c r="M276" s="215"/>
      <c r="N276" s="216"/>
      <c r="O276" s="216"/>
      <c r="P276" s="216"/>
      <c r="Q276" s="216"/>
      <c r="R276" s="216"/>
      <c r="S276" s="216"/>
      <c r="T276" s="217"/>
      <c r="AT276" s="218" t="s">
        <v>339</v>
      </c>
      <c r="AU276" s="218" t="s">
        <v>86</v>
      </c>
      <c r="AV276" s="13" t="s">
        <v>86</v>
      </c>
      <c r="AW276" s="13" t="s">
        <v>31</v>
      </c>
      <c r="AX276" s="13" t="s">
        <v>84</v>
      </c>
      <c r="AY276" s="218" t="s">
        <v>321</v>
      </c>
    </row>
    <row r="277" spans="1:65" s="2" customFormat="1" ht="37.9" customHeight="1">
      <c r="A277" s="35"/>
      <c r="B277" s="36"/>
      <c r="C277" s="194" t="s">
        <v>632</v>
      </c>
      <c r="D277" s="194" t="s">
        <v>323</v>
      </c>
      <c r="E277" s="195" t="s">
        <v>353</v>
      </c>
      <c r="F277" s="196" t="s">
        <v>354</v>
      </c>
      <c r="G277" s="197" t="s">
        <v>355</v>
      </c>
      <c r="H277" s="198">
        <v>14.002000000000001</v>
      </c>
      <c r="I277" s="199"/>
      <c r="J277" s="200">
        <f>ROUND(I277*H277,2)</f>
        <v>0</v>
      </c>
      <c r="K277" s="196" t="s">
        <v>350</v>
      </c>
      <c r="L277" s="40"/>
      <c r="M277" s="201" t="s">
        <v>1</v>
      </c>
      <c r="N277" s="202" t="s">
        <v>42</v>
      </c>
      <c r="O277" s="72"/>
      <c r="P277" s="203">
        <f>O277*H277</f>
        <v>0</v>
      </c>
      <c r="Q277" s="203">
        <v>0</v>
      </c>
      <c r="R277" s="203">
        <f>Q277*H277</f>
        <v>0</v>
      </c>
      <c r="S277" s="203">
        <v>0</v>
      </c>
      <c r="T277" s="204">
        <f>S277*H277</f>
        <v>0</v>
      </c>
      <c r="U277" s="35"/>
      <c r="V277" s="35"/>
      <c r="W277" s="35"/>
      <c r="X277" s="35"/>
      <c r="Y277" s="35"/>
      <c r="Z277" s="35"/>
      <c r="AA277" s="35"/>
      <c r="AB277" s="35"/>
      <c r="AC277" s="35"/>
      <c r="AD277" s="35"/>
      <c r="AE277" s="35"/>
      <c r="AR277" s="205" t="s">
        <v>328</v>
      </c>
      <c r="AT277" s="205" t="s">
        <v>323</v>
      </c>
      <c r="AU277" s="205" t="s">
        <v>86</v>
      </c>
      <c r="AY277" s="18" t="s">
        <v>321</v>
      </c>
      <c r="BE277" s="206">
        <f>IF(N277="základní",J277,0)</f>
        <v>0</v>
      </c>
      <c r="BF277" s="206">
        <f>IF(N277="snížená",J277,0)</f>
        <v>0</v>
      </c>
      <c r="BG277" s="206">
        <f>IF(N277="zákl. přenesená",J277,0)</f>
        <v>0</v>
      </c>
      <c r="BH277" s="206">
        <f>IF(N277="sníž. přenesená",J277,0)</f>
        <v>0</v>
      </c>
      <c r="BI277" s="206">
        <f>IF(N277="nulová",J277,0)</f>
        <v>0</v>
      </c>
      <c r="BJ277" s="18" t="s">
        <v>84</v>
      </c>
      <c r="BK277" s="206">
        <f>ROUND(I277*H277,2)</f>
        <v>0</v>
      </c>
      <c r="BL277" s="18" t="s">
        <v>328</v>
      </c>
      <c r="BM277" s="205" t="s">
        <v>1793</v>
      </c>
    </row>
    <row r="278" spans="1:65" s="2" customFormat="1" ht="24.2" customHeight="1">
      <c r="A278" s="35"/>
      <c r="B278" s="36"/>
      <c r="C278" s="194" t="s">
        <v>639</v>
      </c>
      <c r="D278" s="194" t="s">
        <v>323</v>
      </c>
      <c r="E278" s="195" t="s">
        <v>1794</v>
      </c>
      <c r="F278" s="196" t="s">
        <v>1795</v>
      </c>
      <c r="G278" s="197" t="s">
        <v>692</v>
      </c>
      <c r="H278" s="198">
        <v>1</v>
      </c>
      <c r="I278" s="199"/>
      <c r="J278" s="200">
        <f>ROUND(I278*H278,2)</f>
        <v>0</v>
      </c>
      <c r="K278" s="196" t="s">
        <v>350</v>
      </c>
      <c r="L278" s="40"/>
      <c r="M278" s="201" t="s">
        <v>1</v>
      </c>
      <c r="N278" s="202" t="s">
        <v>42</v>
      </c>
      <c r="O278" s="72"/>
      <c r="P278" s="203">
        <f>O278*H278</f>
        <v>0</v>
      </c>
      <c r="Q278" s="203">
        <v>8.8319999999999996E-2</v>
      </c>
      <c r="R278" s="203">
        <f>Q278*H278</f>
        <v>8.8319999999999996E-2</v>
      </c>
      <c r="S278" s="203">
        <v>0</v>
      </c>
      <c r="T278" s="204">
        <f>S278*H278</f>
        <v>0</v>
      </c>
      <c r="U278" s="35"/>
      <c r="V278" s="35"/>
      <c r="W278" s="35"/>
      <c r="X278" s="35"/>
      <c r="Y278" s="35"/>
      <c r="Z278" s="35"/>
      <c r="AA278" s="35"/>
      <c r="AB278" s="35"/>
      <c r="AC278" s="35"/>
      <c r="AD278" s="35"/>
      <c r="AE278" s="35"/>
      <c r="AR278" s="205" t="s">
        <v>328</v>
      </c>
      <c r="AT278" s="205" t="s">
        <v>323</v>
      </c>
      <c r="AU278" s="205" t="s">
        <v>86</v>
      </c>
      <c r="AY278" s="18" t="s">
        <v>321</v>
      </c>
      <c r="BE278" s="206">
        <f>IF(N278="základní",J278,0)</f>
        <v>0</v>
      </c>
      <c r="BF278" s="206">
        <f>IF(N278="snížená",J278,0)</f>
        <v>0</v>
      </c>
      <c r="BG278" s="206">
        <f>IF(N278="zákl. přenesená",J278,0)</f>
        <v>0</v>
      </c>
      <c r="BH278" s="206">
        <f>IF(N278="sníž. přenesená",J278,0)</f>
        <v>0</v>
      </c>
      <c r="BI278" s="206">
        <f>IF(N278="nulová",J278,0)</f>
        <v>0</v>
      </c>
      <c r="BJ278" s="18" t="s">
        <v>84</v>
      </c>
      <c r="BK278" s="206">
        <f>ROUND(I278*H278,2)</f>
        <v>0</v>
      </c>
      <c r="BL278" s="18" t="s">
        <v>328</v>
      </c>
      <c r="BM278" s="205" t="s">
        <v>1796</v>
      </c>
    </row>
    <row r="279" spans="1:65" s="13" customFormat="1" ht="11.25">
      <c r="B279" s="207"/>
      <c r="C279" s="208"/>
      <c r="D279" s="209" t="s">
        <v>339</v>
      </c>
      <c r="E279" s="210" t="s">
        <v>1</v>
      </c>
      <c r="F279" s="211" t="s">
        <v>1797</v>
      </c>
      <c r="G279" s="208"/>
      <c r="H279" s="212">
        <v>1</v>
      </c>
      <c r="I279" s="213"/>
      <c r="J279" s="208"/>
      <c r="K279" s="208"/>
      <c r="L279" s="214"/>
      <c r="M279" s="215"/>
      <c r="N279" s="216"/>
      <c r="O279" s="216"/>
      <c r="P279" s="216"/>
      <c r="Q279" s="216"/>
      <c r="R279" s="216"/>
      <c r="S279" s="216"/>
      <c r="T279" s="217"/>
      <c r="AT279" s="218" t="s">
        <v>339</v>
      </c>
      <c r="AU279" s="218" t="s">
        <v>86</v>
      </c>
      <c r="AV279" s="13" t="s">
        <v>86</v>
      </c>
      <c r="AW279" s="13" t="s">
        <v>31</v>
      </c>
      <c r="AX279" s="13" t="s">
        <v>84</v>
      </c>
      <c r="AY279" s="218" t="s">
        <v>321</v>
      </c>
    </row>
    <row r="280" spans="1:65" s="2" customFormat="1" ht="24.2" customHeight="1">
      <c r="A280" s="35"/>
      <c r="B280" s="36"/>
      <c r="C280" s="194" t="s">
        <v>644</v>
      </c>
      <c r="D280" s="194" t="s">
        <v>323</v>
      </c>
      <c r="E280" s="195" t="s">
        <v>1798</v>
      </c>
      <c r="F280" s="196" t="s">
        <v>1799</v>
      </c>
      <c r="G280" s="197" t="s">
        <v>355</v>
      </c>
      <c r="H280" s="198">
        <v>0.22500000000000001</v>
      </c>
      <c r="I280" s="199"/>
      <c r="J280" s="200">
        <f>ROUND(I280*H280,2)</f>
        <v>0</v>
      </c>
      <c r="K280" s="196" t="s">
        <v>350</v>
      </c>
      <c r="L280" s="40"/>
      <c r="M280" s="201" t="s">
        <v>1</v>
      </c>
      <c r="N280" s="202" t="s">
        <v>42</v>
      </c>
      <c r="O280" s="72"/>
      <c r="P280" s="203">
        <f>O280*H280</f>
        <v>0</v>
      </c>
      <c r="Q280" s="203">
        <v>2.3010199999999998</v>
      </c>
      <c r="R280" s="203">
        <f>Q280*H280</f>
        <v>0.51772949999999995</v>
      </c>
      <c r="S280" s="203">
        <v>0</v>
      </c>
      <c r="T280" s="204">
        <f>S280*H280</f>
        <v>0</v>
      </c>
      <c r="U280" s="35"/>
      <c r="V280" s="35"/>
      <c r="W280" s="35"/>
      <c r="X280" s="35"/>
      <c r="Y280" s="35"/>
      <c r="Z280" s="35"/>
      <c r="AA280" s="35"/>
      <c r="AB280" s="35"/>
      <c r="AC280" s="35"/>
      <c r="AD280" s="35"/>
      <c r="AE280" s="35"/>
      <c r="AR280" s="205" t="s">
        <v>328</v>
      </c>
      <c r="AT280" s="205" t="s">
        <v>323</v>
      </c>
      <c r="AU280" s="205" t="s">
        <v>86</v>
      </c>
      <c r="AY280" s="18" t="s">
        <v>321</v>
      </c>
      <c r="BE280" s="206">
        <f>IF(N280="základní",J280,0)</f>
        <v>0</v>
      </c>
      <c r="BF280" s="206">
        <f>IF(N280="snížená",J280,0)</f>
        <v>0</v>
      </c>
      <c r="BG280" s="206">
        <f>IF(N280="zákl. přenesená",J280,0)</f>
        <v>0</v>
      </c>
      <c r="BH280" s="206">
        <f>IF(N280="sníž. přenesená",J280,0)</f>
        <v>0</v>
      </c>
      <c r="BI280" s="206">
        <f>IF(N280="nulová",J280,0)</f>
        <v>0</v>
      </c>
      <c r="BJ280" s="18" t="s">
        <v>84</v>
      </c>
      <c r="BK280" s="206">
        <f>ROUND(I280*H280,2)</f>
        <v>0</v>
      </c>
      <c r="BL280" s="18" t="s">
        <v>328</v>
      </c>
      <c r="BM280" s="205" t="s">
        <v>1800</v>
      </c>
    </row>
    <row r="281" spans="1:65" s="13" customFormat="1" ht="11.25">
      <c r="B281" s="207"/>
      <c r="C281" s="208"/>
      <c r="D281" s="209" t="s">
        <v>339</v>
      </c>
      <c r="E281" s="210" t="s">
        <v>1</v>
      </c>
      <c r="F281" s="211" t="s">
        <v>1801</v>
      </c>
      <c r="G281" s="208"/>
      <c r="H281" s="212">
        <v>0.22500000000000001</v>
      </c>
      <c r="I281" s="213"/>
      <c r="J281" s="208"/>
      <c r="K281" s="208"/>
      <c r="L281" s="214"/>
      <c r="M281" s="215"/>
      <c r="N281" s="216"/>
      <c r="O281" s="216"/>
      <c r="P281" s="216"/>
      <c r="Q281" s="216"/>
      <c r="R281" s="216"/>
      <c r="S281" s="216"/>
      <c r="T281" s="217"/>
      <c r="AT281" s="218" t="s">
        <v>339</v>
      </c>
      <c r="AU281" s="218" t="s">
        <v>86</v>
      </c>
      <c r="AV281" s="13" t="s">
        <v>86</v>
      </c>
      <c r="AW281" s="13" t="s">
        <v>31</v>
      </c>
      <c r="AX281" s="13" t="s">
        <v>77</v>
      </c>
      <c r="AY281" s="218" t="s">
        <v>321</v>
      </c>
    </row>
    <row r="282" spans="1:65" s="14" customFormat="1" ht="11.25">
      <c r="B282" s="219"/>
      <c r="C282" s="220"/>
      <c r="D282" s="209" t="s">
        <v>339</v>
      </c>
      <c r="E282" s="221" t="s">
        <v>1802</v>
      </c>
      <c r="F282" s="222" t="s">
        <v>346</v>
      </c>
      <c r="G282" s="220"/>
      <c r="H282" s="223">
        <v>0.22500000000000001</v>
      </c>
      <c r="I282" s="224"/>
      <c r="J282" s="220"/>
      <c r="K282" s="220"/>
      <c r="L282" s="225"/>
      <c r="M282" s="226"/>
      <c r="N282" s="227"/>
      <c r="O282" s="227"/>
      <c r="P282" s="227"/>
      <c r="Q282" s="227"/>
      <c r="R282" s="227"/>
      <c r="S282" s="227"/>
      <c r="T282" s="228"/>
      <c r="AT282" s="229" t="s">
        <v>339</v>
      </c>
      <c r="AU282" s="229" t="s">
        <v>86</v>
      </c>
      <c r="AV282" s="14" t="s">
        <v>328</v>
      </c>
      <c r="AW282" s="14" t="s">
        <v>31</v>
      </c>
      <c r="AX282" s="14" t="s">
        <v>84</v>
      </c>
      <c r="AY282" s="229" t="s">
        <v>321</v>
      </c>
    </row>
    <row r="283" spans="1:65" s="2" customFormat="1" ht="24.2" customHeight="1">
      <c r="A283" s="35"/>
      <c r="B283" s="36"/>
      <c r="C283" s="194" t="s">
        <v>647</v>
      </c>
      <c r="D283" s="194" t="s">
        <v>323</v>
      </c>
      <c r="E283" s="195" t="s">
        <v>1803</v>
      </c>
      <c r="F283" s="196" t="s">
        <v>1804</v>
      </c>
      <c r="G283" s="197" t="s">
        <v>337</v>
      </c>
      <c r="H283" s="198">
        <v>0.6</v>
      </c>
      <c r="I283" s="199"/>
      <c r="J283" s="200">
        <f>ROUND(I283*H283,2)</f>
        <v>0</v>
      </c>
      <c r="K283" s="196" t="s">
        <v>350</v>
      </c>
      <c r="L283" s="40"/>
      <c r="M283" s="201" t="s">
        <v>1</v>
      </c>
      <c r="N283" s="202" t="s">
        <v>42</v>
      </c>
      <c r="O283" s="72"/>
      <c r="P283" s="203">
        <f>O283*H283</f>
        <v>0</v>
      </c>
      <c r="Q283" s="203">
        <v>6.3200000000000001E-3</v>
      </c>
      <c r="R283" s="203">
        <f>Q283*H283</f>
        <v>3.7919999999999998E-3</v>
      </c>
      <c r="S283" s="203">
        <v>0</v>
      </c>
      <c r="T283" s="204">
        <f>S283*H283</f>
        <v>0</v>
      </c>
      <c r="U283" s="35"/>
      <c r="V283" s="35"/>
      <c r="W283" s="35"/>
      <c r="X283" s="35"/>
      <c r="Y283" s="35"/>
      <c r="Z283" s="35"/>
      <c r="AA283" s="35"/>
      <c r="AB283" s="35"/>
      <c r="AC283" s="35"/>
      <c r="AD283" s="35"/>
      <c r="AE283" s="35"/>
      <c r="AR283" s="205" t="s">
        <v>328</v>
      </c>
      <c r="AT283" s="205" t="s">
        <v>323</v>
      </c>
      <c r="AU283" s="205" t="s">
        <v>86</v>
      </c>
      <c r="AY283" s="18" t="s">
        <v>321</v>
      </c>
      <c r="BE283" s="206">
        <f>IF(N283="základní",J283,0)</f>
        <v>0</v>
      </c>
      <c r="BF283" s="206">
        <f>IF(N283="snížená",J283,0)</f>
        <v>0</v>
      </c>
      <c r="BG283" s="206">
        <f>IF(N283="zákl. přenesená",J283,0)</f>
        <v>0</v>
      </c>
      <c r="BH283" s="206">
        <f>IF(N283="sníž. přenesená",J283,0)</f>
        <v>0</v>
      </c>
      <c r="BI283" s="206">
        <f>IF(N283="nulová",J283,0)</f>
        <v>0</v>
      </c>
      <c r="BJ283" s="18" t="s">
        <v>84</v>
      </c>
      <c r="BK283" s="206">
        <f>ROUND(I283*H283,2)</f>
        <v>0</v>
      </c>
      <c r="BL283" s="18" t="s">
        <v>328</v>
      </c>
      <c r="BM283" s="205" t="s">
        <v>1805</v>
      </c>
    </row>
    <row r="284" spans="1:65" s="13" customFormat="1" ht="11.25">
      <c r="B284" s="207"/>
      <c r="C284" s="208"/>
      <c r="D284" s="209" t="s">
        <v>339</v>
      </c>
      <c r="E284" s="210" t="s">
        <v>1</v>
      </c>
      <c r="F284" s="211" t="s">
        <v>1806</v>
      </c>
      <c r="G284" s="208"/>
      <c r="H284" s="212">
        <v>0.6</v>
      </c>
      <c r="I284" s="213"/>
      <c r="J284" s="208"/>
      <c r="K284" s="208"/>
      <c r="L284" s="214"/>
      <c r="M284" s="215"/>
      <c r="N284" s="216"/>
      <c r="O284" s="216"/>
      <c r="P284" s="216"/>
      <c r="Q284" s="216"/>
      <c r="R284" s="216"/>
      <c r="S284" s="216"/>
      <c r="T284" s="217"/>
      <c r="AT284" s="218" t="s">
        <v>339</v>
      </c>
      <c r="AU284" s="218" t="s">
        <v>86</v>
      </c>
      <c r="AV284" s="13" t="s">
        <v>86</v>
      </c>
      <c r="AW284" s="13" t="s">
        <v>31</v>
      </c>
      <c r="AX284" s="13" t="s">
        <v>84</v>
      </c>
      <c r="AY284" s="218" t="s">
        <v>321</v>
      </c>
    </row>
    <row r="285" spans="1:65" s="12" customFormat="1" ht="22.9" customHeight="1">
      <c r="B285" s="178"/>
      <c r="C285" s="179"/>
      <c r="D285" s="180" t="s">
        <v>76</v>
      </c>
      <c r="E285" s="192" t="s">
        <v>364</v>
      </c>
      <c r="F285" s="192" t="s">
        <v>1807</v>
      </c>
      <c r="G285" s="179"/>
      <c r="H285" s="179"/>
      <c r="I285" s="182"/>
      <c r="J285" s="193">
        <f>BK285</f>
        <v>0</v>
      </c>
      <c r="K285" s="179"/>
      <c r="L285" s="184"/>
      <c r="M285" s="185"/>
      <c r="N285" s="186"/>
      <c r="O285" s="186"/>
      <c r="P285" s="187">
        <f>SUM(P286:P324)</f>
        <v>0</v>
      </c>
      <c r="Q285" s="186"/>
      <c r="R285" s="187">
        <f>SUM(R286:R324)</f>
        <v>5.6989297599999995</v>
      </c>
      <c r="S285" s="186"/>
      <c r="T285" s="188">
        <f>SUM(T286:T324)</f>
        <v>0</v>
      </c>
      <c r="AR285" s="189" t="s">
        <v>84</v>
      </c>
      <c r="AT285" s="190" t="s">
        <v>76</v>
      </c>
      <c r="AU285" s="190" t="s">
        <v>84</v>
      </c>
      <c r="AY285" s="189" t="s">
        <v>321</v>
      </c>
      <c r="BK285" s="191">
        <f>SUM(BK286:BK324)</f>
        <v>0</v>
      </c>
    </row>
    <row r="286" spans="1:65" s="2" customFormat="1" ht="24.2" customHeight="1">
      <c r="A286" s="35"/>
      <c r="B286" s="36"/>
      <c r="C286" s="194" t="s">
        <v>652</v>
      </c>
      <c r="D286" s="194" t="s">
        <v>323</v>
      </c>
      <c r="E286" s="195" t="s">
        <v>1808</v>
      </c>
      <c r="F286" s="196" t="s">
        <v>1809</v>
      </c>
      <c r="G286" s="197" t="s">
        <v>628</v>
      </c>
      <c r="H286" s="198">
        <v>113.925</v>
      </c>
      <c r="I286" s="199"/>
      <c r="J286" s="200">
        <f>ROUND(I286*H286,2)</f>
        <v>0</v>
      </c>
      <c r="K286" s="196" t="s">
        <v>350</v>
      </c>
      <c r="L286" s="40"/>
      <c r="M286" s="201" t="s">
        <v>1</v>
      </c>
      <c r="N286" s="202" t="s">
        <v>42</v>
      </c>
      <c r="O286" s="72"/>
      <c r="P286" s="203">
        <f>O286*H286</f>
        <v>0</v>
      </c>
      <c r="Q286" s="203">
        <v>0</v>
      </c>
      <c r="R286" s="203">
        <f>Q286*H286</f>
        <v>0</v>
      </c>
      <c r="S286" s="203">
        <v>0</v>
      </c>
      <c r="T286" s="204">
        <f>S286*H286</f>
        <v>0</v>
      </c>
      <c r="U286" s="35"/>
      <c r="V286" s="35"/>
      <c r="W286" s="35"/>
      <c r="X286" s="35"/>
      <c r="Y286" s="35"/>
      <c r="Z286" s="35"/>
      <c r="AA286" s="35"/>
      <c r="AB286" s="35"/>
      <c r="AC286" s="35"/>
      <c r="AD286" s="35"/>
      <c r="AE286" s="35"/>
      <c r="AR286" s="205" t="s">
        <v>328</v>
      </c>
      <c r="AT286" s="205" t="s">
        <v>323</v>
      </c>
      <c r="AU286" s="205" t="s">
        <v>86</v>
      </c>
      <c r="AY286" s="18" t="s">
        <v>321</v>
      </c>
      <c r="BE286" s="206">
        <f>IF(N286="základní",J286,0)</f>
        <v>0</v>
      </c>
      <c r="BF286" s="206">
        <f>IF(N286="snížená",J286,0)</f>
        <v>0</v>
      </c>
      <c r="BG286" s="206">
        <f>IF(N286="zákl. přenesená",J286,0)</f>
        <v>0</v>
      </c>
      <c r="BH286" s="206">
        <f>IF(N286="sníž. přenesená",J286,0)</f>
        <v>0</v>
      </c>
      <c r="BI286" s="206">
        <f>IF(N286="nulová",J286,0)</f>
        <v>0</v>
      </c>
      <c r="BJ286" s="18" t="s">
        <v>84</v>
      </c>
      <c r="BK286" s="206">
        <f>ROUND(I286*H286,2)</f>
        <v>0</v>
      </c>
      <c r="BL286" s="18" t="s">
        <v>328</v>
      </c>
      <c r="BM286" s="205" t="s">
        <v>1810</v>
      </c>
    </row>
    <row r="287" spans="1:65" s="13" customFormat="1" ht="11.25">
      <c r="B287" s="207"/>
      <c r="C287" s="208"/>
      <c r="D287" s="209" t="s">
        <v>339</v>
      </c>
      <c r="E287" s="210" t="s">
        <v>1</v>
      </c>
      <c r="F287" s="211" t="s">
        <v>1811</v>
      </c>
      <c r="G287" s="208"/>
      <c r="H287" s="212">
        <v>115</v>
      </c>
      <c r="I287" s="213"/>
      <c r="J287" s="208"/>
      <c r="K287" s="208"/>
      <c r="L287" s="214"/>
      <c r="M287" s="215"/>
      <c r="N287" s="216"/>
      <c r="O287" s="216"/>
      <c r="P287" s="216"/>
      <c r="Q287" s="216"/>
      <c r="R287" s="216"/>
      <c r="S287" s="216"/>
      <c r="T287" s="217"/>
      <c r="AT287" s="218" t="s">
        <v>339</v>
      </c>
      <c r="AU287" s="218" t="s">
        <v>86</v>
      </c>
      <c r="AV287" s="13" t="s">
        <v>86</v>
      </c>
      <c r="AW287" s="13" t="s">
        <v>31</v>
      </c>
      <c r="AX287" s="13" t="s">
        <v>77</v>
      </c>
      <c r="AY287" s="218" t="s">
        <v>321</v>
      </c>
    </row>
    <row r="288" spans="1:65" s="14" customFormat="1" ht="11.25">
      <c r="B288" s="219"/>
      <c r="C288" s="220"/>
      <c r="D288" s="209" t="s">
        <v>339</v>
      </c>
      <c r="E288" s="221" t="s">
        <v>1</v>
      </c>
      <c r="F288" s="222" t="s">
        <v>346</v>
      </c>
      <c r="G288" s="220"/>
      <c r="H288" s="223">
        <v>115</v>
      </c>
      <c r="I288" s="224"/>
      <c r="J288" s="220"/>
      <c r="K288" s="220"/>
      <c r="L288" s="225"/>
      <c r="M288" s="226"/>
      <c r="N288" s="227"/>
      <c r="O288" s="227"/>
      <c r="P288" s="227"/>
      <c r="Q288" s="227"/>
      <c r="R288" s="227"/>
      <c r="S288" s="227"/>
      <c r="T288" s="228"/>
      <c r="AT288" s="229" t="s">
        <v>339</v>
      </c>
      <c r="AU288" s="229" t="s">
        <v>86</v>
      </c>
      <c r="AV288" s="14" t="s">
        <v>328</v>
      </c>
      <c r="AW288" s="14" t="s">
        <v>31</v>
      </c>
      <c r="AX288" s="14" t="s">
        <v>77</v>
      </c>
      <c r="AY288" s="229" t="s">
        <v>321</v>
      </c>
    </row>
    <row r="289" spans="1:65" s="13" customFormat="1" ht="11.25">
      <c r="B289" s="207"/>
      <c r="C289" s="208"/>
      <c r="D289" s="209" t="s">
        <v>339</v>
      </c>
      <c r="E289" s="210" t="s">
        <v>1</v>
      </c>
      <c r="F289" s="211" t="s">
        <v>1812</v>
      </c>
      <c r="G289" s="208"/>
      <c r="H289" s="212">
        <v>113.6</v>
      </c>
      <c r="I289" s="213"/>
      <c r="J289" s="208"/>
      <c r="K289" s="208"/>
      <c r="L289" s="214"/>
      <c r="M289" s="215"/>
      <c r="N289" s="216"/>
      <c r="O289" s="216"/>
      <c r="P289" s="216"/>
      <c r="Q289" s="216"/>
      <c r="R289" s="216"/>
      <c r="S289" s="216"/>
      <c r="T289" s="217"/>
      <c r="AT289" s="218" t="s">
        <v>339</v>
      </c>
      <c r="AU289" s="218" t="s">
        <v>86</v>
      </c>
      <c r="AV289" s="13" t="s">
        <v>86</v>
      </c>
      <c r="AW289" s="13" t="s">
        <v>31</v>
      </c>
      <c r="AX289" s="13" t="s">
        <v>77</v>
      </c>
      <c r="AY289" s="218" t="s">
        <v>321</v>
      </c>
    </row>
    <row r="290" spans="1:65" s="14" customFormat="1" ht="11.25">
      <c r="B290" s="219"/>
      <c r="C290" s="220"/>
      <c r="D290" s="209" t="s">
        <v>339</v>
      </c>
      <c r="E290" s="221" t="s">
        <v>1605</v>
      </c>
      <c r="F290" s="222" t="s">
        <v>346</v>
      </c>
      <c r="G290" s="220"/>
      <c r="H290" s="223">
        <v>113.6</v>
      </c>
      <c r="I290" s="224"/>
      <c r="J290" s="220"/>
      <c r="K290" s="220"/>
      <c r="L290" s="225"/>
      <c r="M290" s="226"/>
      <c r="N290" s="227"/>
      <c r="O290" s="227"/>
      <c r="P290" s="227"/>
      <c r="Q290" s="227"/>
      <c r="R290" s="227"/>
      <c r="S290" s="227"/>
      <c r="T290" s="228"/>
      <c r="AT290" s="229" t="s">
        <v>339</v>
      </c>
      <c r="AU290" s="229" t="s">
        <v>86</v>
      </c>
      <c r="AV290" s="14" t="s">
        <v>328</v>
      </c>
      <c r="AW290" s="14" t="s">
        <v>31</v>
      </c>
      <c r="AX290" s="14" t="s">
        <v>77</v>
      </c>
      <c r="AY290" s="229" t="s">
        <v>321</v>
      </c>
    </row>
    <row r="291" spans="1:65" s="13" customFormat="1" ht="11.25">
      <c r="B291" s="207"/>
      <c r="C291" s="208"/>
      <c r="D291" s="209" t="s">
        <v>339</v>
      </c>
      <c r="E291" s="210" t="s">
        <v>1</v>
      </c>
      <c r="F291" s="211" t="s">
        <v>1813</v>
      </c>
      <c r="G291" s="208"/>
      <c r="H291" s="212">
        <v>113.925</v>
      </c>
      <c r="I291" s="213"/>
      <c r="J291" s="208"/>
      <c r="K291" s="208"/>
      <c r="L291" s="214"/>
      <c r="M291" s="215"/>
      <c r="N291" s="216"/>
      <c r="O291" s="216"/>
      <c r="P291" s="216"/>
      <c r="Q291" s="216"/>
      <c r="R291" s="216"/>
      <c r="S291" s="216"/>
      <c r="T291" s="217"/>
      <c r="AT291" s="218" t="s">
        <v>339</v>
      </c>
      <c r="AU291" s="218" t="s">
        <v>86</v>
      </c>
      <c r="AV291" s="13" t="s">
        <v>86</v>
      </c>
      <c r="AW291" s="13" t="s">
        <v>31</v>
      </c>
      <c r="AX291" s="13" t="s">
        <v>77</v>
      </c>
      <c r="AY291" s="218" t="s">
        <v>321</v>
      </c>
    </row>
    <row r="292" spans="1:65" s="14" customFormat="1" ht="11.25">
      <c r="B292" s="219"/>
      <c r="C292" s="220"/>
      <c r="D292" s="209" t="s">
        <v>339</v>
      </c>
      <c r="E292" s="221" t="s">
        <v>1607</v>
      </c>
      <c r="F292" s="222" t="s">
        <v>346</v>
      </c>
      <c r="G292" s="220"/>
      <c r="H292" s="223">
        <v>113.925</v>
      </c>
      <c r="I292" s="224"/>
      <c r="J292" s="220"/>
      <c r="K292" s="220"/>
      <c r="L292" s="225"/>
      <c r="M292" s="226"/>
      <c r="N292" s="227"/>
      <c r="O292" s="227"/>
      <c r="P292" s="227"/>
      <c r="Q292" s="227"/>
      <c r="R292" s="227"/>
      <c r="S292" s="227"/>
      <c r="T292" s="228"/>
      <c r="AT292" s="229" t="s">
        <v>339</v>
      </c>
      <c r="AU292" s="229" t="s">
        <v>86</v>
      </c>
      <c r="AV292" s="14" t="s">
        <v>328</v>
      </c>
      <c r="AW292" s="14" t="s">
        <v>31</v>
      </c>
      <c r="AX292" s="14" t="s">
        <v>84</v>
      </c>
      <c r="AY292" s="229" t="s">
        <v>321</v>
      </c>
    </row>
    <row r="293" spans="1:65" s="2" customFormat="1" ht="24.2" customHeight="1">
      <c r="A293" s="35"/>
      <c r="B293" s="36"/>
      <c r="C293" s="251" t="s">
        <v>657</v>
      </c>
      <c r="D293" s="251" t="s">
        <v>583</v>
      </c>
      <c r="E293" s="252" t="s">
        <v>1814</v>
      </c>
      <c r="F293" s="253" t="s">
        <v>1815</v>
      </c>
      <c r="G293" s="254" t="s">
        <v>628</v>
      </c>
      <c r="H293" s="255">
        <v>115.06399999999999</v>
      </c>
      <c r="I293" s="256"/>
      <c r="J293" s="257">
        <f>ROUND(I293*H293,2)</f>
        <v>0</v>
      </c>
      <c r="K293" s="253" t="s">
        <v>327</v>
      </c>
      <c r="L293" s="258"/>
      <c r="M293" s="259" t="s">
        <v>1</v>
      </c>
      <c r="N293" s="260" t="s">
        <v>42</v>
      </c>
      <c r="O293" s="72"/>
      <c r="P293" s="203">
        <f>O293*H293</f>
        <v>0</v>
      </c>
      <c r="Q293" s="203">
        <v>1.7590000000000001E-2</v>
      </c>
      <c r="R293" s="203">
        <f>Q293*H293</f>
        <v>2.0239757599999999</v>
      </c>
      <c r="S293" s="203">
        <v>0</v>
      </c>
      <c r="T293" s="204">
        <f>S293*H293</f>
        <v>0</v>
      </c>
      <c r="U293" s="35"/>
      <c r="V293" s="35"/>
      <c r="W293" s="35"/>
      <c r="X293" s="35"/>
      <c r="Y293" s="35"/>
      <c r="Z293" s="35"/>
      <c r="AA293" s="35"/>
      <c r="AB293" s="35"/>
      <c r="AC293" s="35"/>
      <c r="AD293" s="35"/>
      <c r="AE293" s="35"/>
      <c r="AR293" s="205" t="s">
        <v>364</v>
      </c>
      <c r="AT293" s="205" t="s">
        <v>583</v>
      </c>
      <c r="AU293" s="205" t="s">
        <v>86</v>
      </c>
      <c r="AY293" s="18" t="s">
        <v>321</v>
      </c>
      <c r="BE293" s="206">
        <f>IF(N293="základní",J293,0)</f>
        <v>0</v>
      </c>
      <c r="BF293" s="206">
        <f>IF(N293="snížená",J293,0)</f>
        <v>0</v>
      </c>
      <c r="BG293" s="206">
        <f>IF(N293="zákl. přenesená",J293,0)</f>
        <v>0</v>
      </c>
      <c r="BH293" s="206">
        <f>IF(N293="sníž. přenesená",J293,0)</f>
        <v>0</v>
      </c>
      <c r="BI293" s="206">
        <f>IF(N293="nulová",J293,0)</f>
        <v>0</v>
      </c>
      <c r="BJ293" s="18" t="s">
        <v>84</v>
      </c>
      <c r="BK293" s="206">
        <f>ROUND(I293*H293,2)</f>
        <v>0</v>
      </c>
      <c r="BL293" s="18" t="s">
        <v>328</v>
      </c>
      <c r="BM293" s="205" t="s">
        <v>1816</v>
      </c>
    </row>
    <row r="294" spans="1:65" s="13" customFormat="1" ht="11.25">
      <c r="B294" s="207"/>
      <c r="C294" s="208"/>
      <c r="D294" s="209" t="s">
        <v>339</v>
      </c>
      <c r="E294" s="210" t="s">
        <v>1</v>
      </c>
      <c r="F294" s="211" t="s">
        <v>1817</v>
      </c>
      <c r="G294" s="208"/>
      <c r="H294" s="212">
        <v>115.06425</v>
      </c>
      <c r="I294" s="213"/>
      <c r="J294" s="208"/>
      <c r="K294" s="208"/>
      <c r="L294" s="214"/>
      <c r="M294" s="215"/>
      <c r="N294" s="216"/>
      <c r="O294" s="216"/>
      <c r="P294" s="216"/>
      <c r="Q294" s="216"/>
      <c r="R294" s="216"/>
      <c r="S294" s="216"/>
      <c r="T294" s="217"/>
      <c r="AT294" s="218" t="s">
        <v>339</v>
      </c>
      <c r="AU294" s="218" t="s">
        <v>86</v>
      </c>
      <c r="AV294" s="13" t="s">
        <v>86</v>
      </c>
      <c r="AW294" s="13" t="s">
        <v>31</v>
      </c>
      <c r="AX294" s="13" t="s">
        <v>84</v>
      </c>
      <c r="AY294" s="218" t="s">
        <v>321</v>
      </c>
    </row>
    <row r="295" spans="1:65" s="2" customFormat="1" ht="16.5" customHeight="1">
      <c r="A295" s="35"/>
      <c r="B295" s="36"/>
      <c r="C295" s="251" t="s">
        <v>664</v>
      </c>
      <c r="D295" s="251" t="s">
        <v>583</v>
      </c>
      <c r="E295" s="252" t="s">
        <v>1818</v>
      </c>
      <c r="F295" s="253" t="s">
        <v>1819</v>
      </c>
      <c r="G295" s="254" t="s">
        <v>692</v>
      </c>
      <c r="H295" s="255">
        <v>9</v>
      </c>
      <c r="I295" s="256"/>
      <c r="J295" s="257">
        <f>ROUND(I295*H295,2)</f>
        <v>0</v>
      </c>
      <c r="K295" s="253" t="s">
        <v>350</v>
      </c>
      <c r="L295" s="258"/>
      <c r="M295" s="259" t="s">
        <v>1</v>
      </c>
      <c r="N295" s="260" t="s">
        <v>42</v>
      </c>
      <c r="O295" s="72"/>
      <c r="P295" s="203">
        <f>O295*H295</f>
        <v>0</v>
      </c>
      <c r="Q295" s="203">
        <v>7.1999999999999998E-3</v>
      </c>
      <c r="R295" s="203">
        <f>Q295*H295</f>
        <v>6.4799999999999996E-2</v>
      </c>
      <c r="S295" s="203">
        <v>0</v>
      </c>
      <c r="T295" s="204">
        <f>S295*H295</f>
        <v>0</v>
      </c>
      <c r="U295" s="35"/>
      <c r="V295" s="35"/>
      <c r="W295" s="35"/>
      <c r="X295" s="35"/>
      <c r="Y295" s="35"/>
      <c r="Z295" s="35"/>
      <c r="AA295" s="35"/>
      <c r="AB295" s="35"/>
      <c r="AC295" s="35"/>
      <c r="AD295" s="35"/>
      <c r="AE295" s="35"/>
      <c r="AR295" s="205" t="s">
        <v>364</v>
      </c>
      <c r="AT295" s="205" t="s">
        <v>583</v>
      </c>
      <c r="AU295" s="205" t="s">
        <v>86</v>
      </c>
      <c r="AY295" s="18" t="s">
        <v>321</v>
      </c>
      <c r="BE295" s="206">
        <f>IF(N295="základní",J295,0)</f>
        <v>0</v>
      </c>
      <c r="BF295" s="206">
        <f>IF(N295="snížená",J295,0)</f>
        <v>0</v>
      </c>
      <c r="BG295" s="206">
        <f>IF(N295="zákl. přenesená",J295,0)</f>
        <v>0</v>
      </c>
      <c r="BH295" s="206">
        <f>IF(N295="sníž. přenesená",J295,0)</f>
        <v>0</v>
      </c>
      <c r="BI295" s="206">
        <f>IF(N295="nulová",J295,0)</f>
        <v>0</v>
      </c>
      <c r="BJ295" s="18" t="s">
        <v>84</v>
      </c>
      <c r="BK295" s="206">
        <f>ROUND(I295*H295,2)</f>
        <v>0</v>
      </c>
      <c r="BL295" s="18" t="s">
        <v>328</v>
      </c>
      <c r="BM295" s="205" t="s">
        <v>1820</v>
      </c>
    </row>
    <row r="296" spans="1:65" s="2" customFormat="1" ht="24.2" customHeight="1">
      <c r="A296" s="35"/>
      <c r="B296" s="36"/>
      <c r="C296" s="194" t="s">
        <v>669</v>
      </c>
      <c r="D296" s="194" t="s">
        <v>323</v>
      </c>
      <c r="E296" s="195" t="s">
        <v>1821</v>
      </c>
      <c r="F296" s="196" t="s">
        <v>1822</v>
      </c>
      <c r="G296" s="197" t="s">
        <v>628</v>
      </c>
      <c r="H296" s="198">
        <v>113.925</v>
      </c>
      <c r="I296" s="199"/>
      <c r="J296" s="200">
        <f>ROUND(I296*H296,2)</f>
        <v>0</v>
      </c>
      <c r="K296" s="196" t="s">
        <v>350</v>
      </c>
      <c r="L296" s="40"/>
      <c r="M296" s="201" t="s">
        <v>1</v>
      </c>
      <c r="N296" s="202" t="s">
        <v>42</v>
      </c>
      <c r="O296" s="72"/>
      <c r="P296" s="203">
        <f>O296*H296</f>
        <v>0</v>
      </c>
      <c r="Q296" s="203">
        <v>0</v>
      </c>
      <c r="R296" s="203">
        <f>Q296*H296</f>
        <v>0</v>
      </c>
      <c r="S296" s="203">
        <v>0</v>
      </c>
      <c r="T296" s="204">
        <f>S296*H296</f>
        <v>0</v>
      </c>
      <c r="U296" s="35"/>
      <c r="V296" s="35"/>
      <c r="W296" s="35"/>
      <c r="X296" s="35"/>
      <c r="Y296" s="35"/>
      <c r="Z296" s="35"/>
      <c r="AA296" s="35"/>
      <c r="AB296" s="35"/>
      <c r="AC296" s="35"/>
      <c r="AD296" s="35"/>
      <c r="AE296" s="35"/>
      <c r="AR296" s="205" t="s">
        <v>328</v>
      </c>
      <c r="AT296" s="205" t="s">
        <v>323</v>
      </c>
      <c r="AU296" s="205" t="s">
        <v>86</v>
      </c>
      <c r="AY296" s="18" t="s">
        <v>321</v>
      </c>
      <c r="BE296" s="206">
        <f>IF(N296="základní",J296,0)</f>
        <v>0</v>
      </c>
      <c r="BF296" s="206">
        <f>IF(N296="snížená",J296,0)</f>
        <v>0</v>
      </c>
      <c r="BG296" s="206">
        <f>IF(N296="zákl. přenesená",J296,0)</f>
        <v>0</v>
      </c>
      <c r="BH296" s="206">
        <f>IF(N296="sníž. přenesená",J296,0)</f>
        <v>0</v>
      </c>
      <c r="BI296" s="206">
        <f>IF(N296="nulová",J296,0)</f>
        <v>0</v>
      </c>
      <c r="BJ296" s="18" t="s">
        <v>84</v>
      </c>
      <c r="BK296" s="206">
        <f>ROUND(I296*H296,2)</f>
        <v>0</v>
      </c>
      <c r="BL296" s="18" t="s">
        <v>328</v>
      </c>
      <c r="BM296" s="205" t="s">
        <v>1823</v>
      </c>
    </row>
    <row r="297" spans="1:65" s="13" customFormat="1" ht="11.25">
      <c r="B297" s="207"/>
      <c r="C297" s="208"/>
      <c r="D297" s="209" t="s">
        <v>339</v>
      </c>
      <c r="E297" s="210" t="s">
        <v>1</v>
      </c>
      <c r="F297" s="211" t="s">
        <v>1607</v>
      </c>
      <c r="G297" s="208"/>
      <c r="H297" s="212">
        <v>113.925</v>
      </c>
      <c r="I297" s="213"/>
      <c r="J297" s="208"/>
      <c r="K297" s="208"/>
      <c r="L297" s="214"/>
      <c r="M297" s="215"/>
      <c r="N297" s="216"/>
      <c r="O297" s="216"/>
      <c r="P297" s="216"/>
      <c r="Q297" s="216"/>
      <c r="R297" s="216"/>
      <c r="S297" s="216"/>
      <c r="T297" s="217"/>
      <c r="AT297" s="218" t="s">
        <v>339</v>
      </c>
      <c r="AU297" s="218" t="s">
        <v>86</v>
      </c>
      <c r="AV297" s="13" t="s">
        <v>86</v>
      </c>
      <c r="AW297" s="13" t="s">
        <v>31</v>
      </c>
      <c r="AX297" s="13" t="s">
        <v>84</v>
      </c>
      <c r="AY297" s="218" t="s">
        <v>321</v>
      </c>
    </row>
    <row r="298" spans="1:65" s="2" customFormat="1" ht="24.2" customHeight="1">
      <c r="A298" s="35"/>
      <c r="B298" s="36"/>
      <c r="C298" s="194" t="s">
        <v>674</v>
      </c>
      <c r="D298" s="194" t="s">
        <v>323</v>
      </c>
      <c r="E298" s="195" t="s">
        <v>1824</v>
      </c>
      <c r="F298" s="196" t="s">
        <v>1825</v>
      </c>
      <c r="G298" s="197" t="s">
        <v>692</v>
      </c>
      <c r="H298" s="198">
        <v>4</v>
      </c>
      <c r="I298" s="199"/>
      <c r="J298" s="200">
        <f t="shared" ref="J298:J310" si="0">ROUND(I298*H298,2)</f>
        <v>0</v>
      </c>
      <c r="K298" s="196" t="s">
        <v>350</v>
      </c>
      <c r="L298" s="40"/>
      <c r="M298" s="201" t="s">
        <v>1</v>
      </c>
      <c r="N298" s="202" t="s">
        <v>42</v>
      </c>
      <c r="O298" s="72"/>
      <c r="P298" s="203">
        <f t="shared" ref="P298:P310" si="1">O298*H298</f>
        <v>0</v>
      </c>
      <c r="Q298" s="203">
        <v>0</v>
      </c>
      <c r="R298" s="203">
        <f t="shared" ref="R298:R310" si="2">Q298*H298</f>
        <v>0</v>
      </c>
      <c r="S298" s="203">
        <v>0</v>
      </c>
      <c r="T298" s="204">
        <f t="shared" ref="T298:T310" si="3">S298*H298</f>
        <v>0</v>
      </c>
      <c r="U298" s="35"/>
      <c r="V298" s="35"/>
      <c r="W298" s="35"/>
      <c r="X298" s="35"/>
      <c r="Y298" s="35"/>
      <c r="Z298" s="35"/>
      <c r="AA298" s="35"/>
      <c r="AB298" s="35"/>
      <c r="AC298" s="35"/>
      <c r="AD298" s="35"/>
      <c r="AE298" s="35"/>
      <c r="AR298" s="205" t="s">
        <v>328</v>
      </c>
      <c r="AT298" s="205" t="s">
        <v>323</v>
      </c>
      <c r="AU298" s="205" t="s">
        <v>86</v>
      </c>
      <c r="AY298" s="18" t="s">
        <v>321</v>
      </c>
      <c r="BE298" s="206">
        <f t="shared" ref="BE298:BE310" si="4">IF(N298="základní",J298,0)</f>
        <v>0</v>
      </c>
      <c r="BF298" s="206">
        <f t="shared" ref="BF298:BF310" si="5">IF(N298="snížená",J298,0)</f>
        <v>0</v>
      </c>
      <c r="BG298" s="206">
        <f t="shared" ref="BG298:BG310" si="6">IF(N298="zákl. přenesená",J298,0)</f>
        <v>0</v>
      </c>
      <c r="BH298" s="206">
        <f t="shared" ref="BH298:BH310" si="7">IF(N298="sníž. přenesená",J298,0)</f>
        <v>0</v>
      </c>
      <c r="BI298" s="206">
        <f t="shared" ref="BI298:BI310" si="8">IF(N298="nulová",J298,0)</f>
        <v>0</v>
      </c>
      <c r="BJ298" s="18" t="s">
        <v>84</v>
      </c>
      <c r="BK298" s="206">
        <f t="shared" ref="BK298:BK310" si="9">ROUND(I298*H298,2)</f>
        <v>0</v>
      </c>
      <c r="BL298" s="18" t="s">
        <v>328</v>
      </c>
      <c r="BM298" s="205" t="s">
        <v>1826</v>
      </c>
    </row>
    <row r="299" spans="1:65" s="2" customFormat="1" ht="16.5" customHeight="1">
      <c r="A299" s="35"/>
      <c r="B299" s="36"/>
      <c r="C299" s="251" t="s">
        <v>680</v>
      </c>
      <c r="D299" s="251" t="s">
        <v>583</v>
      </c>
      <c r="E299" s="252" t="s">
        <v>1827</v>
      </c>
      <c r="F299" s="253" t="s">
        <v>1828</v>
      </c>
      <c r="G299" s="254" t="s">
        <v>692</v>
      </c>
      <c r="H299" s="255">
        <v>1</v>
      </c>
      <c r="I299" s="256"/>
      <c r="J299" s="257">
        <f t="shared" si="0"/>
        <v>0</v>
      </c>
      <c r="K299" s="253" t="s">
        <v>327</v>
      </c>
      <c r="L299" s="258"/>
      <c r="M299" s="259" t="s">
        <v>1</v>
      </c>
      <c r="N299" s="260" t="s">
        <v>42</v>
      </c>
      <c r="O299" s="72"/>
      <c r="P299" s="203">
        <f t="shared" si="1"/>
        <v>0</v>
      </c>
      <c r="Q299" s="203">
        <v>4.9700000000000001E-2</v>
      </c>
      <c r="R299" s="203">
        <f t="shared" si="2"/>
        <v>4.9700000000000001E-2</v>
      </c>
      <c r="S299" s="203">
        <v>0</v>
      </c>
      <c r="T299" s="204">
        <f t="shared" si="3"/>
        <v>0</v>
      </c>
      <c r="U299" s="35"/>
      <c r="V299" s="35"/>
      <c r="W299" s="35"/>
      <c r="X299" s="35"/>
      <c r="Y299" s="35"/>
      <c r="Z299" s="35"/>
      <c r="AA299" s="35"/>
      <c r="AB299" s="35"/>
      <c r="AC299" s="35"/>
      <c r="AD299" s="35"/>
      <c r="AE299" s="35"/>
      <c r="AR299" s="205" t="s">
        <v>364</v>
      </c>
      <c r="AT299" s="205" t="s">
        <v>583</v>
      </c>
      <c r="AU299" s="205" t="s">
        <v>86</v>
      </c>
      <c r="AY299" s="18" t="s">
        <v>321</v>
      </c>
      <c r="BE299" s="206">
        <f t="shared" si="4"/>
        <v>0</v>
      </c>
      <c r="BF299" s="206">
        <f t="shared" si="5"/>
        <v>0</v>
      </c>
      <c r="BG299" s="206">
        <f t="shared" si="6"/>
        <v>0</v>
      </c>
      <c r="BH299" s="206">
        <f t="shared" si="7"/>
        <v>0</v>
      </c>
      <c r="BI299" s="206">
        <f t="shared" si="8"/>
        <v>0</v>
      </c>
      <c r="BJ299" s="18" t="s">
        <v>84</v>
      </c>
      <c r="BK299" s="206">
        <f t="shared" si="9"/>
        <v>0</v>
      </c>
      <c r="BL299" s="18" t="s">
        <v>328</v>
      </c>
      <c r="BM299" s="205" t="s">
        <v>1829</v>
      </c>
    </row>
    <row r="300" spans="1:65" s="2" customFormat="1" ht="16.5" customHeight="1">
      <c r="A300" s="35"/>
      <c r="B300" s="36"/>
      <c r="C300" s="251" t="s">
        <v>685</v>
      </c>
      <c r="D300" s="251" t="s">
        <v>583</v>
      </c>
      <c r="E300" s="252" t="s">
        <v>1830</v>
      </c>
      <c r="F300" s="253" t="s">
        <v>1831</v>
      </c>
      <c r="G300" s="254" t="s">
        <v>692</v>
      </c>
      <c r="H300" s="255">
        <v>1</v>
      </c>
      <c r="I300" s="256"/>
      <c r="J300" s="257">
        <f t="shared" si="0"/>
        <v>0</v>
      </c>
      <c r="K300" s="253" t="s">
        <v>327</v>
      </c>
      <c r="L300" s="258"/>
      <c r="M300" s="259" t="s">
        <v>1</v>
      </c>
      <c r="N300" s="260" t="s">
        <v>42</v>
      </c>
      <c r="O300" s="72"/>
      <c r="P300" s="203">
        <f t="shared" si="1"/>
        <v>0</v>
      </c>
      <c r="Q300" s="203">
        <v>4.9700000000000001E-2</v>
      </c>
      <c r="R300" s="203">
        <f t="shared" si="2"/>
        <v>4.9700000000000001E-2</v>
      </c>
      <c r="S300" s="203">
        <v>0</v>
      </c>
      <c r="T300" s="204">
        <f t="shared" si="3"/>
        <v>0</v>
      </c>
      <c r="U300" s="35"/>
      <c r="V300" s="35"/>
      <c r="W300" s="35"/>
      <c r="X300" s="35"/>
      <c r="Y300" s="35"/>
      <c r="Z300" s="35"/>
      <c r="AA300" s="35"/>
      <c r="AB300" s="35"/>
      <c r="AC300" s="35"/>
      <c r="AD300" s="35"/>
      <c r="AE300" s="35"/>
      <c r="AR300" s="205" t="s">
        <v>364</v>
      </c>
      <c r="AT300" s="205" t="s">
        <v>583</v>
      </c>
      <c r="AU300" s="205" t="s">
        <v>86</v>
      </c>
      <c r="AY300" s="18" t="s">
        <v>321</v>
      </c>
      <c r="BE300" s="206">
        <f t="shared" si="4"/>
        <v>0</v>
      </c>
      <c r="BF300" s="206">
        <f t="shared" si="5"/>
        <v>0</v>
      </c>
      <c r="BG300" s="206">
        <f t="shared" si="6"/>
        <v>0</v>
      </c>
      <c r="BH300" s="206">
        <f t="shared" si="7"/>
        <v>0</v>
      </c>
      <c r="BI300" s="206">
        <f t="shared" si="8"/>
        <v>0</v>
      </c>
      <c r="BJ300" s="18" t="s">
        <v>84</v>
      </c>
      <c r="BK300" s="206">
        <f t="shared" si="9"/>
        <v>0</v>
      </c>
      <c r="BL300" s="18" t="s">
        <v>328</v>
      </c>
      <c r="BM300" s="205" t="s">
        <v>1832</v>
      </c>
    </row>
    <row r="301" spans="1:65" s="2" customFormat="1" ht="16.5" customHeight="1">
      <c r="A301" s="35"/>
      <c r="B301" s="36"/>
      <c r="C301" s="251" t="s">
        <v>689</v>
      </c>
      <c r="D301" s="251" t="s">
        <v>583</v>
      </c>
      <c r="E301" s="252" t="s">
        <v>1818</v>
      </c>
      <c r="F301" s="253" t="s">
        <v>1819</v>
      </c>
      <c r="G301" s="254" t="s">
        <v>692</v>
      </c>
      <c r="H301" s="255">
        <v>4</v>
      </c>
      <c r="I301" s="256"/>
      <c r="J301" s="257">
        <f t="shared" si="0"/>
        <v>0</v>
      </c>
      <c r="K301" s="253" t="s">
        <v>350</v>
      </c>
      <c r="L301" s="258"/>
      <c r="M301" s="259" t="s">
        <v>1</v>
      </c>
      <c r="N301" s="260" t="s">
        <v>42</v>
      </c>
      <c r="O301" s="72"/>
      <c r="P301" s="203">
        <f t="shared" si="1"/>
        <v>0</v>
      </c>
      <c r="Q301" s="203">
        <v>7.1999999999999998E-3</v>
      </c>
      <c r="R301" s="203">
        <f t="shared" si="2"/>
        <v>2.8799999999999999E-2</v>
      </c>
      <c r="S301" s="203">
        <v>0</v>
      </c>
      <c r="T301" s="204">
        <f t="shared" si="3"/>
        <v>0</v>
      </c>
      <c r="U301" s="35"/>
      <c r="V301" s="35"/>
      <c r="W301" s="35"/>
      <c r="X301" s="35"/>
      <c r="Y301" s="35"/>
      <c r="Z301" s="35"/>
      <c r="AA301" s="35"/>
      <c r="AB301" s="35"/>
      <c r="AC301" s="35"/>
      <c r="AD301" s="35"/>
      <c r="AE301" s="35"/>
      <c r="AR301" s="205" t="s">
        <v>364</v>
      </c>
      <c r="AT301" s="205" t="s">
        <v>583</v>
      </c>
      <c r="AU301" s="205" t="s">
        <v>86</v>
      </c>
      <c r="AY301" s="18" t="s">
        <v>321</v>
      </c>
      <c r="BE301" s="206">
        <f t="shared" si="4"/>
        <v>0</v>
      </c>
      <c r="BF301" s="206">
        <f t="shared" si="5"/>
        <v>0</v>
      </c>
      <c r="BG301" s="206">
        <f t="shared" si="6"/>
        <v>0</v>
      </c>
      <c r="BH301" s="206">
        <f t="shared" si="7"/>
        <v>0</v>
      </c>
      <c r="BI301" s="206">
        <f t="shared" si="8"/>
        <v>0</v>
      </c>
      <c r="BJ301" s="18" t="s">
        <v>84</v>
      </c>
      <c r="BK301" s="206">
        <f t="shared" si="9"/>
        <v>0</v>
      </c>
      <c r="BL301" s="18" t="s">
        <v>328</v>
      </c>
      <c r="BM301" s="205" t="s">
        <v>1833</v>
      </c>
    </row>
    <row r="302" spans="1:65" s="2" customFormat="1" ht="21.75" customHeight="1">
      <c r="A302" s="35"/>
      <c r="B302" s="36"/>
      <c r="C302" s="194" t="s">
        <v>694</v>
      </c>
      <c r="D302" s="194" t="s">
        <v>323</v>
      </c>
      <c r="E302" s="195" t="s">
        <v>1834</v>
      </c>
      <c r="F302" s="196" t="s">
        <v>1835</v>
      </c>
      <c r="G302" s="197" t="s">
        <v>692</v>
      </c>
      <c r="H302" s="198">
        <v>1</v>
      </c>
      <c r="I302" s="199"/>
      <c r="J302" s="200">
        <f t="shared" si="0"/>
        <v>0</v>
      </c>
      <c r="K302" s="196" t="s">
        <v>327</v>
      </c>
      <c r="L302" s="40"/>
      <c r="M302" s="201" t="s">
        <v>1</v>
      </c>
      <c r="N302" s="202" t="s">
        <v>42</v>
      </c>
      <c r="O302" s="72"/>
      <c r="P302" s="203">
        <f t="shared" si="1"/>
        <v>0</v>
      </c>
      <c r="Q302" s="203">
        <v>4.5399999999999998E-3</v>
      </c>
      <c r="R302" s="203">
        <f t="shared" si="2"/>
        <v>4.5399999999999998E-3</v>
      </c>
      <c r="S302" s="203">
        <v>0</v>
      </c>
      <c r="T302" s="204">
        <f t="shared" si="3"/>
        <v>0</v>
      </c>
      <c r="U302" s="35"/>
      <c r="V302" s="35"/>
      <c r="W302" s="35"/>
      <c r="X302" s="35"/>
      <c r="Y302" s="35"/>
      <c r="Z302" s="35"/>
      <c r="AA302" s="35"/>
      <c r="AB302" s="35"/>
      <c r="AC302" s="35"/>
      <c r="AD302" s="35"/>
      <c r="AE302" s="35"/>
      <c r="AR302" s="205" t="s">
        <v>328</v>
      </c>
      <c r="AT302" s="205" t="s">
        <v>323</v>
      </c>
      <c r="AU302" s="205" t="s">
        <v>86</v>
      </c>
      <c r="AY302" s="18" t="s">
        <v>321</v>
      </c>
      <c r="BE302" s="206">
        <f t="shared" si="4"/>
        <v>0</v>
      </c>
      <c r="BF302" s="206">
        <f t="shared" si="5"/>
        <v>0</v>
      </c>
      <c r="BG302" s="206">
        <f t="shared" si="6"/>
        <v>0</v>
      </c>
      <c r="BH302" s="206">
        <f t="shared" si="7"/>
        <v>0</v>
      </c>
      <c r="BI302" s="206">
        <f t="shared" si="8"/>
        <v>0</v>
      </c>
      <c r="BJ302" s="18" t="s">
        <v>84</v>
      </c>
      <c r="BK302" s="206">
        <f t="shared" si="9"/>
        <v>0</v>
      </c>
      <c r="BL302" s="18" t="s">
        <v>328</v>
      </c>
      <c r="BM302" s="205" t="s">
        <v>1836</v>
      </c>
    </row>
    <row r="303" spans="1:65" s="2" customFormat="1" ht="24.2" customHeight="1">
      <c r="A303" s="35"/>
      <c r="B303" s="36"/>
      <c r="C303" s="251" t="s">
        <v>699</v>
      </c>
      <c r="D303" s="251" t="s">
        <v>583</v>
      </c>
      <c r="E303" s="252" t="s">
        <v>1837</v>
      </c>
      <c r="F303" s="253" t="s">
        <v>1838</v>
      </c>
      <c r="G303" s="254" t="s">
        <v>692</v>
      </c>
      <c r="H303" s="255">
        <v>1</v>
      </c>
      <c r="I303" s="256"/>
      <c r="J303" s="257">
        <f t="shared" si="0"/>
        <v>0</v>
      </c>
      <c r="K303" s="253" t="s">
        <v>350</v>
      </c>
      <c r="L303" s="258"/>
      <c r="M303" s="259" t="s">
        <v>1</v>
      </c>
      <c r="N303" s="260" t="s">
        <v>42</v>
      </c>
      <c r="O303" s="72"/>
      <c r="P303" s="203">
        <f t="shared" si="1"/>
        <v>0</v>
      </c>
      <c r="Q303" s="203">
        <v>1.2E-2</v>
      </c>
      <c r="R303" s="203">
        <f t="shared" si="2"/>
        <v>1.2E-2</v>
      </c>
      <c r="S303" s="203">
        <v>0</v>
      </c>
      <c r="T303" s="204">
        <f t="shared" si="3"/>
        <v>0</v>
      </c>
      <c r="U303" s="35"/>
      <c r="V303" s="35"/>
      <c r="W303" s="35"/>
      <c r="X303" s="35"/>
      <c r="Y303" s="35"/>
      <c r="Z303" s="35"/>
      <c r="AA303" s="35"/>
      <c r="AB303" s="35"/>
      <c r="AC303" s="35"/>
      <c r="AD303" s="35"/>
      <c r="AE303" s="35"/>
      <c r="AR303" s="205" t="s">
        <v>364</v>
      </c>
      <c r="AT303" s="205" t="s">
        <v>583</v>
      </c>
      <c r="AU303" s="205" t="s">
        <v>86</v>
      </c>
      <c r="AY303" s="18" t="s">
        <v>321</v>
      </c>
      <c r="BE303" s="206">
        <f t="shared" si="4"/>
        <v>0</v>
      </c>
      <c r="BF303" s="206">
        <f t="shared" si="5"/>
        <v>0</v>
      </c>
      <c r="BG303" s="206">
        <f t="shared" si="6"/>
        <v>0</v>
      </c>
      <c r="BH303" s="206">
        <f t="shared" si="7"/>
        <v>0</v>
      </c>
      <c r="BI303" s="206">
        <f t="shared" si="8"/>
        <v>0</v>
      </c>
      <c r="BJ303" s="18" t="s">
        <v>84</v>
      </c>
      <c r="BK303" s="206">
        <f t="shared" si="9"/>
        <v>0</v>
      </c>
      <c r="BL303" s="18" t="s">
        <v>328</v>
      </c>
      <c r="BM303" s="205" t="s">
        <v>1839</v>
      </c>
    </row>
    <row r="304" spans="1:65" s="2" customFormat="1" ht="24.2" customHeight="1">
      <c r="A304" s="35"/>
      <c r="B304" s="36"/>
      <c r="C304" s="194" t="s">
        <v>706</v>
      </c>
      <c r="D304" s="194" t="s">
        <v>323</v>
      </c>
      <c r="E304" s="195" t="s">
        <v>1840</v>
      </c>
      <c r="F304" s="196" t="s">
        <v>1841</v>
      </c>
      <c r="G304" s="197" t="s">
        <v>692</v>
      </c>
      <c r="H304" s="198">
        <v>1</v>
      </c>
      <c r="I304" s="199"/>
      <c r="J304" s="200">
        <f t="shared" si="0"/>
        <v>0</v>
      </c>
      <c r="K304" s="196" t="s">
        <v>350</v>
      </c>
      <c r="L304" s="40"/>
      <c r="M304" s="201" t="s">
        <v>1</v>
      </c>
      <c r="N304" s="202" t="s">
        <v>42</v>
      </c>
      <c r="O304" s="72"/>
      <c r="P304" s="203">
        <f t="shared" si="1"/>
        <v>0</v>
      </c>
      <c r="Q304" s="203">
        <v>0.21734000000000001</v>
      </c>
      <c r="R304" s="203">
        <f t="shared" si="2"/>
        <v>0.21734000000000001</v>
      </c>
      <c r="S304" s="203">
        <v>0</v>
      </c>
      <c r="T304" s="204">
        <f t="shared" si="3"/>
        <v>0</v>
      </c>
      <c r="U304" s="35"/>
      <c r="V304" s="35"/>
      <c r="W304" s="35"/>
      <c r="X304" s="35"/>
      <c r="Y304" s="35"/>
      <c r="Z304" s="35"/>
      <c r="AA304" s="35"/>
      <c r="AB304" s="35"/>
      <c r="AC304" s="35"/>
      <c r="AD304" s="35"/>
      <c r="AE304" s="35"/>
      <c r="AR304" s="205" t="s">
        <v>328</v>
      </c>
      <c r="AT304" s="205" t="s">
        <v>323</v>
      </c>
      <c r="AU304" s="205" t="s">
        <v>86</v>
      </c>
      <c r="AY304" s="18" t="s">
        <v>321</v>
      </c>
      <c r="BE304" s="206">
        <f t="shared" si="4"/>
        <v>0</v>
      </c>
      <c r="BF304" s="206">
        <f t="shared" si="5"/>
        <v>0</v>
      </c>
      <c r="BG304" s="206">
        <f t="shared" si="6"/>
        <v>0</v>
      </c>
      <c r="BH304" s="206">
        <f t="shared" si="7"/>
        <v>0</v>
      </c>
      <c r="BI304" s="206">
        <f t="shared" si="8"/>
        <v>0</v>
      </c>
      <c r="BJ304" s="18" t="s">
        <v>84</v>
      </c>
      <c r="BK304" s="206">
        <f t="shared" si="9"/>
        <v>0</v>
      </c>
      <c r="BL304" s="18" t="s">
        <v>328</v>
      </c>
      <c r="BM304" s="205" t="s">
        <v>1842</v>
      </c>
    </row>
    <row r="305" spans="1:65" s="2" customFormat="1" ht="24.2" customHeight="1">
      <c r="A305" s="35"/>
      <c r="B305" s="36"/>
      <c r="C305" s="251" t="s">
        <v>718</v>
      </c>
      <c r="D305" s="251" t="s">
        <v>583</v>
      </c>
      <c r="E305" s="252" t="s">
        <v>1843</v>
      </c>
      <c r="F305" s="253" t="s">
        <v>1844</v>
      </c>
      <c r="G305" s="254" t="s">
        <v>692</v>
      </c>
      <c r="H305" s="255">
        <v>1</v>
      </c>
      <c r="I305" s="256"/>
      <c r="J305" s="257">
        <f t="shared" si="0"/>
        <v>0</v>
      </c>
      <c r="K305" s="253" t="s">
        <v>350</v>
      </c>
      <c r="L305" s="258"/>
      <c r="M305" s="259" t="s">
        <v>1</v>
      </c>
      <c r="N305" s="260" t="s">
        <v>42</v>
      </c>
      <c r="O305" s="72"/>
      <c r="P305" s="203">
        <f t="shared" si="1"/>
        <v>0</v>
      </c>
      <c r="Q305" s="203">
        <v>2.1999999999999999E-2</v>
      </c>
      <c r="R305" s="203">
        <f t="shared" si="2"/>
        <v>2.1999999999999999E-2</v>
      </c>
      <c r="S305" s="203">
        <v>0</v>
      </c>
      <c r="T305" s="204">
        <f t="shared" si="3"/>
        <v>0</v>
      </c>
      <c r="U305" s="35"/>
      <c r="V305" s="35"/>
      <c r="W305" s="35"/>
      <c r="X305" s="35"/>
      <c r="Y305" s="35"/>
      <c r="Z305" s="35"/>
      <c r="AA305" s="35"/>
      <c r="AB305" s="35"/>
      <c r="AC305" s="35"/>
      <c r="AD305" s="35"/>
      <c r="AE305" s="35"/>
      <c r="AR305" s="205" t="s">
        <v>364</v>
      </c>
      <c r="AT305" s="205" t="s">
        <v>583</v>
      </c>
      <c r="AU305" s="205" t="s">
        <v>86</v>
      </c>
      <c r="AY305" s="18" t="s">
        <v>321</v>
      </c>
      <c r="BE305" s="206">
        <f t="shared" si="4"/>
        <v>0</v>
      </c>
      <c r="BF305" s="206">
        <f t="shared" si="5"/>
        <v>0</v>
      </c>
      <c r="BG305" s="206">
        <f t="shared" si="6"/>
        <v>0</v>
      </c>
      <c r="BH305" s="206">
        <f t="shared" si="7"/>
        <v>0</v>
      </c>
      <c r="BI305" s="206">
        <f t="shared" si="8"/>
        <v>0</v>
      </c>
      <c r="BJ305" s="18" t="s">
        <v>84</v>
      </c>
      <c r="BK305" s="206">
        <f t="shared" si="9"/>
        <v>0</v>
      </c>
      <c r="BL305" s="18" t="s">
        <v>328</v>
      </c>
      <c r="BM305" s="205" t="s">
        <v>1845</v>
      </c>
    </row>
    <row r="306" spans="1:65" s="2" customFormat="1" ht="24.2" customHeight="1">
      <c r="A306" s="35"/>
      <c r="B306" s="36"/>
      <c r="C306" s="194" t="s">
        <v>727</v>
      </c>
      <c r="D306" s="194" t="s">
        <v>323</v>
      </c>
      <c r="E306" s="195" t="s">
        <v>1846</v>
      </c>
      <c r="F306" s="196" t="s">
        <v>1847</v>
      </c>
      <c r="G306" s="197" t="s">
        <v>692</v>
      </c>
      <c r="H306" s="198">
        <v>1</v>
      </c>
      <c r="I306" s="199"/>
      <c r="J306" s="200">
        <f t="shared" si="0"/>
        <v>0</v>
      </c>
      <c r="K306" s="196" t="s">
        <v>350</v>
      </c>
      <c r="L306" s="40"/>
      <c r="M306" s="201" t="s">
        <v>1</v>
      </c>
      <c r="N306" s="202" t="s">
        <v>42</v>
      </c>
      <c r="O306" s="72"/>
      <c r="P306" s="203">
        <f t="shared" si="1"/>
        <v>0</v>
      </c>
      <c r="Q306" s="203">
        <v>2.8539999999999999E-2</v>
      </c>
      <c r="R306" s="203">
        <f t="shared" si="2"/>
        <v>2.8539999999999999E-2</v>
      </c>
      <c r="S306" s="203">
        <v>0</v>
      </c>
      <c r="T306" s="204">
        <f t="shared" si="3"/>
        <v>0</v>
      </c>
      <c r="U306" s="35"/>
      <c r="V306" s="35"/>
      <c r="W306" s="35"/>
      <c r="X306" s="35"/>
      <c r="Y306" s="35"/>
      <c r="Z306" s="35"/>
      <c r="AA306" s="35"/>
      <c r="AB306" s="35"/>
      <c r="AC306" s="35"/>
      <c r="AD306" s="35"/>
      <c r="AE306" s="35"/>
      <c r="AR306" s="205" t="s">
        <v>328</v>
      </c>
      <c r="AT306" s="205" t="s">
        <v>323</v>
      </c>
      <c r="AU306" s="205" t="s">
        <v>86</v>
      </c>
      <c r="AY306" s="18" t="s">
        <v>321</v>
      </c>
      <c r="BE306" s="206">
        <f t="shared" si="4"/>
        <v>0</v>
      </c>
      <c r="BF306" s="206">
        <f t="shared" si="5"/>
        <v>0</v>
      </c>
      <c r="BG306" s="206">
        <f t="shared" si="6"/>
        <v>0</v>
      </c>
      <c r="BH306" s="206">
        <f t="shared" si="7"/>
        <v>0</v>
      </c>
      <c r="BI306" s="206">
        <f t="shared" si="8"/>
        <v>0</v>
      </c>
      <c r="BJ306" s="18" t="s">
        <v>84</v>
      </c>
      <c r="BK306" s="206">
        <f t="shared" si="9"/>
        <v>0</v>
      </c>
      <c r="BL306" s="18" t="s">
        <v>328</v>
      </c>
      <c r="BM306" s="205" t="s">
        <v>1848</v>
      </c>
    </row>
    <row r="307" spans="1:65" s="2" customFormat="1" ht="21.75" customHeight="1">
      <c r="A307" s="35"/>
      <c r="B307" s="36"/>
      <c r="C307" s="251" t="s">
        <v>741</v>
      </c>
      <c r="D307" s="251" t="s">
        <v>583</v>
      </c>
      <c r="E307" s="252" t="s">
        <v>1849</v>
      </c>
      <c r="F307" s="253" t="s">
        <v>1850</v>
      </c>
      <c r="G307" s="254" t="s">
        <v>692</v>
      </c>
      <c r="H307" s="255">
        <v>1.01</v>
      </c>
      <c r="I307" s="256"/>
      <c r="J307" s="257">
        <f t="shared" si="0"/>
        <v>0</v>
      </c>
      <c r="K307" s="253" t="s">
        <v>350</v>
      </c>
      <c r="L307" s="258"/>
      <c r="M307" s="259" t="s">
        <v>1</v>
      </c>
      <c r="N307" s="260" t="s">
        <v>42</v>
      </c>
      <c r="O307" s="72"/>
      <c r="P307" s="203">
        <f t="shared" si="1"/>
        <v>0</v>
      </c>
      <c r="Q307" s="203">
        <v>1.87</v>
      </c>
      <c r="R307" s="203">
        <f t="shared" si="2"/>
        <v>1.8887</v>
      </c>
      <c r="S307" s="203">
        <v>0</v>
      </c>
      <c r="T307" s="204">
        <f t="shared" si="3"/>
        <v>0</v>
      </c>
      <c r="U307" s="35"/>
      <c r="V307" s="35"/>
      <c r="W307" s="35"/>
      <c r="X307" s="35"/>
      <c r="Y307" s="35"/>
      <c r="Z307" s="35"/>
      <c r="AA307" s="35"/>
      <c r="AB307" s="35"/>
      <c r="AC307" s="35"/>
      <c r="AD307" s="35"/>
      <c r="AE307" s="35"/>
      <c r="AR307" s="205" t="s">
        <v>364</v>
      </c>
      <c r="AT307" s="205" t="s">
        <v>583</v>
      </c>
      <c r="AU307" s="205" t="s">
        <v>86</v>
      </c>
      <c r="AY307" s="18" t="s">
        <v>321</v>
      </c>
      <c r="BE307" s="206">
        <f t="shared" si="4"/>
        <v>0</v>
      </c>
      <c r="BF307" s="206">
        <f t="shared" si="5"/>
        <v>0</v>
      </c>
      <c r="BG307" s="206">
        <f t="shared" si="6"/>
        <v>0</v>
      </c>
      <c r="BH307" s="206">
        <f t="shared" si="7"/>
        <v>0</v>
      </c>
      <c r="BI307" s="206">
        <f t="shared" si="8"/>
        <v>0</v>
      </c>
      <c r="BJ307" s="18" t="s">
        <v>84</v>
      </c>
      <c r="BK307" s="206">
        <f t="shared" si="9"/>
        <v>0</v>
      </c>
      <c r="BL307" s="18" t="s">
        <v>328</v>
      </c>
      <c r="BM307" s="205" t="s">
        <v>1851</v>
      </c>
    </row>
    <row r="308" spans="1:65" s="2" customFormat="1" ht="24.2" customHeight="1">
      <c r="A308" s="35"/>
      <c r="B308" s="36"/>
      <c r="C308" s="194" t="s">
        <v>757</v>
      </c>
      <c r="D308" s="194" t="s">
        <v>323</v>
      </c>
      <c r="E308" s="195" t="s">
        <v>1852</v>
      </c>
      <c r="F308" s="196" t="s">
        <v>1853</v>
      </c>
      <c r="G308" s="197" t="s">
        <v>692</v>
      </c>
      <c r="H308" s="198">
        <v>1</v>
      </c>
      <c r="I308" s="199"/>
      <c r="J308" s="200">
        <f t="shared" si="0"/>
        <v>0</v>
      </c>
      <c r="K308" s="196" t="s">
        <v>350</v>
      </c>
      <c r="L308" s="40"/>
      <c r="M308" s="201" t="s">
        <v>1</v>
      </c>
      <c r="N308" s="202" t="s">
        <v>42</v>
      </c>
      <c r="O308" s="72"/>
      <c r="P308" s="203">
        <f t="shared" si="1"/>
        <v>0</v>
      </c>
      <c r="Q308" s="203">
        <v>1.0189999999999999E-2</v>
      </c>
      <c r="R308" s="203">
        <f t="shared" si="2"/>
        <v>1.0189999999999999E-2</v>
      </c>
      <c r="S308" s="203">
        <v>0</v>
      </c>
      <c r="T308" s="204">
        <f t="shared" si="3"/>
        <v>0</v>
      </c>
      <c r="U308" s="35"/>
      <c r="V308" s="35"/>
      <c r="W308" s="35"/>
      <c r="X308" s="35"/>
      <c r="Y308" s="35"/>
      <c r="Z308" s="35"/>
      <c r="AA308" s="35"/>
      <c r="AB308" s="35"/>
      <c r="AC308" s="35"/>
      <c r="AD308" s="35"/>
      <c r="AE308" s="35"/>
      <c r="AR308" s="205" t="s">
        <v>328</v>
      </c>
      <c r="AT308" s="205" t="s">
        <v>323</v>
      </c>
      <c r="AU308" s="205" t="s">
        <v>86</v>
      </c>
      <c r="AY308" s="18" t="s">
        <v>321</v>
      </c>
      <c r="BE308" s="206">
        <f t="shared" si="4"/>
        <v>0</v>
      </c>
      <c r="BF308" s="206">
        <f t="shared" si="5"/>
        <v>0</v>
      </c>
      <c r="BG308" s="206">
        <f t="shared" si="6"/>
        <v>0</v>
      </c>
      <c r="BH308" s="206">
        <f t="shared" si="7"/>
        <v>0</v>
      </c>
      <c r="BI308" s="206">
        <f t="shared" si="8"/>
        <v>0</v>
      </c>
      <c r="BJ308" s="18" t="s">
        <v>84</v>
      </c>
      <c r="BK308" s="206">
        <f t="shared" si="9"/>
        <v>0</v>
      </c>
      <c r="BL308" s="18" t="s">
        <v>328</v>
      </c>
      <c r="BM308" s="205" t="s">
        <v>1854</v>
      </c>
    </row>
    <row r="309" spans="1:65" s="2" customFormat="1" ht="21.75" customHeight="1">
      <c r="A309" s="35"/>
      <c r="B309" s="36"/>
      <c r="C309" s="251" t="s">
        <v>761</v>
      </c>
      <c r="D309" s="251" t="s">
        <v>583</v>
      </c>
      <c r="E309" s="252" t="s">
        <v>1855</v>
      </c>
      <c r="F309" s="253" t="s">
        <v>1856</v>
      </c>
      <c r="G309" s="254" t="s">
        <v>692</v>
      </c>
      <c r="H309" s="255">
        <v>1.01</v>
      </c>
      <c r="I309" s="256"/>
      <c r="J309" s="257">
        <f t="shared" si="0"/>
        <v>0</v>
      </c>
      <c r="K309" s="253" t="s">
        <v>350</v>
      </c>
      <c r="L309" s="258"/>
      <c r="M309" s="259" t="s">
        <v>1</v>
      </c>
      <c r="N309" s="260" t="s">
        <v>42</v>
      </c>
      <c r="O309" s="72"/>
      <c r="P309" s="203">
        <f t="shared" si="1"/>
        <v>0</v>
      </c>
      <c r="Q309" s="203">
        <v>0.254</v>
      </c>
      <c r="R309" s="203">
        <f t="shared" si="2"/>
        <v>0.25653999999999999</v>
      </c>
      <c r="S309" s="203">
        <v>0</v>
      </c>
      <c r="T309" s="204">
        <f t="shared" si="3"/>
        <v>0</v>
      </c>
      <c r="U309" s="35"/>
      <c r="V309" s="35"/>
      <c r="W309" s="35"/>
      <c r="X309" s="35"/>
      <c r="Y309" s="35"/>
      <c r="Z309" s="35"/>
      <c r="AA309" s="35"/>
      <c r="AB309" s="35"/>
      <c r="AC309" s="35"/>
      <c r="AD309" s="35"/>
      <c r="AE309" s="35"/>
      <c r="AR309" s="205" t="s">
        <v>364</v>
      </c>
      <c r="AT309" s="205" t="s">
        <v>583</v>
      </c>
      <c r="AU309" s="205" t="s">
        <v>86</v>
      </c>
      <c r="AY309" s="18" t="s">
        <v>321</v>
      </c>
      <c r="BE309" s="206">
        <f t="shared" si="4"/>
        <v>0</v>
      </c>
      <c r="BF309" s="206">
        <f t="shared" si="5"/>
        <v>0</v>
      </c>
      <c r="BG309" s="206">
        <f t="shared" si="6"/>
        <v>0</v>
      </c>
      <c r="BH309" s="206">
        <f t="shared" si="7"/>
        <v>0</v>
      </c>
      <c r="BI309" s="206">
        <f t="shared" si="8"/>
        <v>0</v>
      </c>
      <c r="BJ309" s="18" t="s">
        <v>84</v>
      </c>
      <c r="BK309" s="206">
        <f t="shared" si="9"/>
        <v>0</v>
      </c>
      <c r="BL309" s="18" t="s">
        <v>328</v>
      </c>
      <c r="BM309" s="205" t="s">
        <v>1857</v>
      </c>
    </row>
    <row r="310" spans="1:65" s="2" customFormat="1" ht="24.2" customHeight="1">
      <c r="A310" s="35"/>
      <c r="B310" s="36"/>
      <c r="C310" s="251" t="s">
        <v>774</v>
      </c>
      <c r="D310" s="251" t="s">
        <v>583</v>
      </c>
      <c r="E310" s="252" t="s">
        <v>1858</v>
      </c>
      <c r="F310" s="253" t="s">
        <v>1859</v>
      </c>
      <c r="G310" s="254" t="s">
        <v>692</v>
      </c>
      <c r="H310" s="255">
        <v>1.02</v>
      </c>
      <c r="I310" s="256"/>
      <c r="J310" s="257">
        <f t="shared" si="0"/>
        <v>0</v>
      </c>
      <c r="K310" s="253" t="s">
        <v>350</v>
      </c>
      <c r="L310" s="258"/>
      <c r="M310" s="259" t="s">
        <v>1</v>
      </c>
      <c r="N310" s="260" t="s">
        <v>42</v>
      </c>
      <c r="O310" s="72"/>
      <c r="P310" s="203">
        <f t="shared" si="1"/>
        <v>0</v>
      </c>
      <c r="Q310" s="203">
        <v>2E-3</v>
      </c>
      <c r="R310" s="203">
        <f t="shared" si="2"/>
        <v>2.0400000000000001E-3</v>
      </c>
      <c r="S310" s="203">
        <v>0</v>
      </c>
      <c r="T310" s="204">
        <f t="shared" si="3"/>
        <v>0</v>
      </c>
      <c r="U310" s="35"/>
      <c r="V310" s="35"/>
      <c r="W310" s="35"/>
      <c r="X310" s="35"/>
      <c r="Y310" s="35"/>
      <c r="Z310" s="35"/>
      <c r="AA310" s="35"/>
      <c r="AB310" s="35"/>
      <c r="AC310" s="35"/>
      <c r="AD310" s="35"/>
      <c r="AE310" s="35"/>
      <c r="AR310" s="205" t="s">
        <v>364</v>
      </c>
      <c r="AT310" s="205" t="s">
        <v>583</v>
      </c>
      <c r="AU310" s="205" t="s">
        <v>86</v>
      </c>
      <c r="AY310" s="18" t="s">
        <v>321</v>
      </c>
      <c r="BE310" s="206">
        <f t="shared" si="4"/>
        <v>0</v>
      </c>
      <c r="BF310" s="206">
        <f t="shared" si="5"/>
        <v>0</v>
      </c>
      <c r="BG310" s="206">
        <f t="shared" si="6"/>
        <v>0</v>
      </c>
      <c r="BH310" s="206">
        <f t="shared" si="7"/>
        <v>0</v>
      </c>
      <c r="BI310" s="206">
        <f t="shared" si="8"/>
        <v>0</v>
      </c>
      <c r="BJ310" s="18" t="s">
        <v>84</v>
      </c>
      <c r="BK310" s="206">
        <f t="shared" si="9"/>
        <v>0</v>
      </c>
      <c r="BL310" s="18" t="s">
        <v>328</v>
      </c>
      <c r="BM310" s="205" t="s">
        <v>1860</v>
      </c>
    </row>
    <row r="311" spans="1:65" s="13" customFormat="1" ht="11.25">
      <c r="B311" s="207"/>
      <c r="C311" s="208"/>
      <c r="D311" s="209" t="s">
        <v>339</v>
      </c>
      <c r="E311" s="208"/>
      <c r="F311" s="211" t="s">
        <v>1861</v>
      </c>
      <c r="G311" s="208"/>
      <c r="H311" s="212">
        <v>1.02</v>
      </c>
      <c r="I311" s="213"/>
      <c r="J311" s="208"/>
      <c r="K311" s="208"/>
      <c r="L311" s="214"/>
      <c r="M311" s="215"/>
      <c r="N311" s="216"/>
      <c r="O311" s="216"/>
      <c r="P311" s="216"/>
      <c r="Q311" s="216"/>
      <c r="R311" s="216"/>
      <c r="S311" s="216"/>
      <c r="T311" s="217"/>
      <c r="AT311" s="218" t="s">
        <v>339</v>
      </c>
      <c r="AU311" s="218" t="s">
        <v>86</v>
      </c>
      <c r="AV311" s="13" t="s">
        <v>86</v>
      </c>
      <c r="AW311" s="13" t="s">
        <v>4</v>
      </c>
      <c r="AX311" s="13" t="s">
        <v>84</v>
      </c>
      <c r="AY311" s="218" t="s">
        <v>321</v>
      </c>
    </row>
    <row r="312" spans="1:65" s="2" customFormat="1" ht="24.2" customHeight="1">
      <c r="A312" s="35"/>
      <c r="B312" s="36"/>
      <c r="C312" s="194" t="s">
        <v>778</v>
      </c>
      <c r="D312" s="194" t="s">
        <v>323</v>
      </c>
      <c r="E312" s="195" t="s">
        <v>1862</v>
      </c>
      <c r="F312" s="196" t="s">
        <v>1863</v>
      </c>
      <c r="G312" s="197" t="s">
        <v>692</v>
      </c>
      <c r="H312" s="198">
        <v>1</v>
      </c>
      <c r="I312" s="199"/>
      <c r="J312" s="200">
        <f>ROUND(I312*H312,2)</f>
        <v>0</v>
      </c>
      <c r="K312" s="196" t="s">
        <v>350</v>
      </c>
      <c r="L312" s="40"/>
      <c r="M312" s="201" t="s">
        <v>1</v>
      </c>
      <c r="N312" s="202" t="s">
        <v>42</v>
      </c>
      <c r="O312" s="72"/>
      <c r="P312" s="203">
        <f>O312*H312</f>
        <v>0</v>
      </c>
      <c r="Q312" s="203">
        <v>1.248E-2</v>
      </c>
      <c r="R312" s="203">
        <f>Q312*H312</f>
        <v>1.248E-2</v>
      </c>
      <c r="S312" s="203">
        <v>0</v>
      </c>
      <c r="T312" s="204">
        <f>S312*H312</f>
        <v>0</v>
      </c>
      <c r="U312" s="35"/>
      <c r="V312" s="35"/>
      <c r="W312" s="35"/>
      <c r="X312" s="35"/>
      <c r="Y312" s="35"/>
      <c r="Z312" s="35"/>
      <c r="AA312" s="35"/>
      <c r="AB312" s="35"/>
      <c r="AC312" s="35"/>
      <c r="AD312" s="35"/>
      <c r="AE312" s="35"/>
      <c r="AR312" s="205" t="s">
        <v>328</v>
      </c>
      <c r="AT312" s="205" t="s">
        <v>323</v>
      </c>
      <c r="AU312" s="205" t="s">
        <v>86</v>
      </c>
      <c r="AY312" s="18" t="s">
        <v>321</v>
      </c>
      <c r="BE312" s="206">
        <f>IF(N312="základní",J312,0)</f>
        <v>0</v>
      </c>
      <c r="BF312" s="206">
        <f>IF(N312="snížená",J312,0)</f>
        <v>0</v>
      </c>
      <c r="BG312" s="206">
        <f>IF(N312="zákl. přenesená",J312,0)</f>
        <v>0</v>
      </c>
      <c r="BH312" s="206">
        <f>IF(N312="sníž. přenesená",J312,0)</f>
        <v>0</v>
      </c>
      <c r="BI312" s="206">
        <f>IF(N312="nulová",J312,0)</f>
        <v>0</v>
      </c>
      <c r="BJ312" s="18" t="s">
        <v>84</v>
      </c>
      <c r="BK312" s="206">
        <f>ROUND(I312*H312,2)</f>
        <v>0</v>
      </c>
      <c r="BL312" s="18" t="s">
        <v>328</v>
      </c>
      <c r="BM312" s="205" t="s">
        <v>1864</v>
      </c>
    </row>
    <row r="313" spans="1:65" s="2" customFormat="1" ht="24.2" customHeight="1">
      <c r="A313" s="35"/>
      <c r="B313" s="36"/>
      <c r="C313" s="251" t="s">
        <v>783</v>
      </c>
      <c r="D313" s="251" t="s">
        <v>583</v>
      </c>
      <c r="E313" s="252" t="s">
        <v>1865</v>
      </c>
      <c r="F313" s="253" t="s">
        <v>1866</v>
      </c>
      <c r="G313" s="254" t="s">
        <v>692</v>
      </c>
      <c r="H313" s="255">
        <v>1</v>
      </c>
      <c r="I313" s="256"/>
      <c r="J313" s="257">
        <f>ROUND(I313*H313,2)</f>
        <v>0</v>
      </c>
      <c r="K313" s="253" t="s">
        <v>350</v>
      </c>
      <c r="L313" s="258"/>
      <c r="M313" s="259" t="s">
        <v>1</v>
      </c>
      <c r="N313" s="260" t="s">
        <v>42</v>
      </c>
      <c r="O313" s="72"/>
      <c r="P313" s="203">
        <f>O313*H313</f>
        <v>0</v>
      </c>
      <c r="Q313" s="203">
        <v>0.54800000000000004</v>
      </c>
      <c r="R313" s="203">
        <f>Q313*H313</f>
        <v>0.54800000000000004</v>
      </c>
      <c r="S313" s="203">
        <v>0</v>
      </c>
      <c r="T313" s="204">
        <f>S313*H313</f>
        <v>0</v>
      </c>
      <c r="U313" s="35"/>
      <c r="V313" s="35"/>
      <c r="W313" s="35"/>
      <c r="X313" s="35"/>
      <c r="Y313" s="35"/>
      <c r="Z313" s="35"/>
      <c r="AA313" s="35"/>
      <c r="AB313" s="35"/>
      <c r="AC313" s="35"/>
      <c r="AD313" s="35"/>
      <c r="AE313" s="35"/>
      <c r="AR313" s="205" t="s">
        <v>364</v>
      </c>
      <c r="AT313" s="205" t="s">
        <v>583</v>
      </c>
      <c r="AU313" s="205" t="s">
        <v>86</v>
      </c>
      <c r="AY313" s="18" t="s">
        <v>321</v>
      </c>
      <c r="BE313" s="206">
        <f>IF(N313="základní",J313,0)</f>
        <v>0</v>
      </c>
      <c r="BF313" s="206">
        <f>IF(N313="snížená",J313,0)</f>
        <v>0</v>
      </c>
      <c r="BG313" s="206">
        <f>IF(N313="zákl. přenesená",J313,0)</f>
        <v>0</v>
      </c>
      <c r="BH313" s="206">
        <f>IF(N313="sníž. přenesená",J313,0)</f>
        <v>0</v>
      </c>
      <c r="BI313" s="206">
        <f>IF(N313="nulová",J313,0)</f>
        <v>0</v>
      </c>
      <c r="BJ313" s="18" t="s">
        <v>84</v>
      </c>
      <c r="BK313" s="206">
        <f>ROUND(I313*H313,2)</f>
        <v>0</v>
      </c>
      <c r="BL313" s="18" t="s">
        <v>328</v>
      </c>
      <c r="BM313" s="205" t="s">
        <v>1867</v>
      </c>
    </row>
    <row r="314" spans="1:65" s="2" customFormat="1" ht="24.2" customHeight="1">
      <c r="A314" s="35"/>
      <c r="B314" s="36"/>
      <c r="C314" s="251" t="s">
        <v>787</v>
      </c>
      <c r="D314" s="251" t="s">
        <v>583</v>
      </c>
      <c r="E314" s="252" t="s">
        <v>1858</v>
      </c>
      <c r="F314" s="253" t="s">
        <v>1859</v>
      </c>
      <c r="G314" s="254" t="s">
        <v>692</v>
      </c>
      <c r="H314" s="255">
        <v>1.02</v>
      </c>
      <c r="I314" s="256"/>
      <c r="J314" s="257">
        <f>ROUND(I314*H314,2)</f>
        <v>0</v>
      </c>
      <c r="K314" s="253" t="s">
        <v>350</v>
      </c>
      <c r="L314" s="258"/>
      <c r="M314" s="259" t="s">
        <v>1</v>
      </c>
      <c r="N314" s="260" t="s">
        <v>42</v>
      </c>
      <c r="O314" s="72"/>
      <c r="P314" s="203">
        <f>O314*H314</f>
        <v>0</v>
      </c>
      <c r="Q314" s="203">
        <v>2E-3</v>
      </c>
      <c r="R314" s="203">
        <f>Q314*H314</f>
        <v>2.0400000000000001E-3</v>
      </c>
      <c r="S314" s="203">
        <v>0</v>
      </c>
      <c r="T314" s="204">
        <f>S314*H314</f>
        <v>0</v>
      </c>
      <c r="U314" s="35"/>
      <c r="V314" s="35"/>
      <c r="W314" s="35"/>
      <c r="X314" s="35"/>
      <c r="Y314" s="35"/>
      <c r="Z314" s="35"/>
      <c r="AA314" s="35"/>
      <c r="AB314" s="35"/>
      <c r="AC314" s="35"/>
      <c r="AD314" s="35"/>
      <c r="AE314" s="35"/>
      <c r="AR314" s="205" t="s">
        <v>364</v>
      </c>
      <c r="AT314" s="205" t="s">
        <v>583</v>
      </c>
      <c r="AU314" s="205" t="s">
        <v>86</v>
      </c>
      <c r="AY314" s="18" t="s">
        <v>321</v>
      </c>
      <c r="BE314" s="206">
        <f>IF(N314="základní",J314,0)</f>
        <v>0</v>
      </c>
      <c r="BF314" s="206">
        <f>IF(N314="snížená",J314,0)</f>
        <v>0</v>
      </c>
      <c r="BG314" s="206">
        <f>IF(N314="zákl. přenesená",J314,0)</f>
        <v>0</v>
      </c>
      <c r="BH314" s="206">
        <f>IF(N314="sníž. přenesená",J314,0)</f>
        <v>0</v>
      </c>
      <c r="BI314" s="206">
        <f>IF(N314="nulová",J314,0)</f>
        <v>0</v>
      </c>
      <c r="BJ314" s="18" t="s">
        <v>84</v>
      </c>
      <c r="BK314" s="206">
        <f>ROUND(I314*H314,2)</f>
        <v>0</v>
      </c>
      <c r="BL314" s="18" t="s">
        <v>328</v>
      </c>
      <c r="BM314" s="205" t="s">
        <v>1868</v>
      </c>
    </row>
    <row r="315" spans="1:65" s="13" customFormat="1" ht="11.25">
      <c r="B315" s="207"/>
      <c r="C315" s="208"/>
      <c r="D315" s="209" t="s">
        <v>339</v>
      </c>
      <c r="E315" s="208"/>
      <c r="F315" s="211" t="s">
        <v>1861</v>
      </c>
      <c r="G315" s="208"/>
      <c r="H315" s="212">
        <v>1.02</v>
      </c>
      <c r="I315" s="213"/>
      <c r="J315" s="208"/>
      <c r="K315" s="208"/>
      <c r="L315" s="214"/>
      <c r="M315" s="215"/>
      <c r="N315" s="216"/>
      <c r="O315" s="216"/>
      <c r="P315" s="216"/>
      <c r="Q315" s="216"/>
      <c r="R315" s="216"/>
      <c r="S315" s="216"/>
      <c r="T315" s="217"/>
      <c r="AT315" s="218" t="s">
        <v>339</v>
      </c>
      <c r="AU315" s="218" t="s">
        <v>86</v>
      </c>
      <c r="AV315" s="13" t="s">
        <v>86</v>
      </c>
      <c r="AW315" s="13" t="s">
        <v>4</v>
      </c>
      <c r="AX315" s="13" t="s">
        <v>84</v>
      </c>
      <c r="AY315" s="218" t="s">
        <v>321</v>
      </c>
    </row>
    <row r="316" spans="1:65" s="2" customFormat="1" ht="16.5" customHeight="1">
      <c r="A316" s="35"/>
      <c r="B316" s="36"/>
      <c r="C316" s="194" t="s">
        <v>791</v>
      </c>
      <c r="D316" s="194" t="s">
        <v>323</v>
      </c>
      <c r="E316" s="195" t="s">
        <v>1869</v>
      </c>
      <c r="F316" s="196" t="s">
        <v>1870</v>
      </c>
      <c r="G316" s="197" t="s">
        <v>628</v>
      </c>
      <c r="H316" s="198">
        <v>116.6</v>
      </c>
      <c r="I316" s="199"/>
      <c r="J316" s="200">
        <f>ROUND(I316*H316,2)</f>
        <v>0</v>
      </c>
      <c r="K316" s="196" t="s">
        <v>350</v>
      </c>
      <c r="L316" s="40"/>
      <c r="M316" s="201" t="s">
        <v>1</v>
      </c>
      <c r="N316" s="202" t="s">
        <v>42</v>
      </c>
      <c r="O316" s="72"/>
      <c r="P316" s="203">
        <f>O316*H316</f>
        <v>0</v>
      </c>
      <c r="Q316" s="203">
        <v>2.0000000000000001E-4</v>
      </c>
      <c r="R316" s="203">
        <f>Q316*H316</f>
        <v>2.332E-2</v>
      </c>
      <c r="S316" s="203">
        <v>0</v>
      </c>
      <c r="T316" s="204">
        <f>S316*H316</f>
        <v>0</v>
      </c>
      <c r="U316" s="35"/>
      <c r="V316" s="35"/>
      <c r="W316" s="35"/>
      <c r="X316" s="35"/>
      <c r="Y316" s="35"/>
      <c r="Z316" s="35"/>
      <c r="AA316" s="35"/>
      <c r="AB316" s="35"/>
      <c r="AC316" s="35"/>
      <c r="AD316" s="35"/>
      <c r="AE316" s="35"/>
      <c r="AR316" s="205" t="s">
        <v>328</v>
      </c>
      <c r="AT316" s="205" t="s">
        <v>323</v>
      </c>
      <c r="AU316" s="205" t="s">
        <v>86</v>
      </c>
      <c r="AY316" s="18" t="s">
        <v>321</v>
      </c>
      <c r="BE316" s="206">
        <f>IF(N316="základní",J316,0)</f>
        <v>0</v>
      </c>
      <c r="BF316" s="206">
        <f>IF(N316="snížená",J316,0)</f>
        <v>0</v>
      </c>
      <c r="BG316" s="206">
        <f>IF(N316="zákl. přenesená",J316,0)</f>
        <v>0</v>
      </c>
      <c r="BH316" s="206">
        <f>IF(N316="sníž. přenesená",J316,0)</f>
        <v>0</v>
      </c>
      <c r="BI316" s="206">
        <f>IF(N316="nulová",J316,0)</f>
        <v>0</v>
      </c>
      <c r="BJ316" s="18" t="s">
        <v>84</v>
      </c>
      <c r="BK316" s="206">
        <f>ROUND(I316*H316,2)</f>
        <v>0</v>
      </c>
      <c r="BL316" s="18" t="s">
        <v>328</v>
      </c>
      <c r="BM316" s="205" t="s">
        <v>1871</v>
      </c>
    </row>
    <row r="317" spans="1:65" s="13" customFormat="1" ht="11.25">
      <c r="B317" s="207"/>
      <c r="C317" s="208"/>
      <c r="D317" s="209" t="s">
        <v>339</v>
      </c>
      <c r="E317" s="210" t="s">
        <v>1</v>
      </c>
      <c r="F317" s="211" t="s">
        <v>1872</v>
      </c>
      <c r="G317" s="208"/>
      <c r="H317" s="212">
        <v>116.6</v>
      </c>
      <c r="I317" s="213"/>
      <c r="J317" s="208"/>
      <c r="K317" s="208"/>
      <c r="L317" s="214"/>
      <c r="M317" s="215"/>
      <c r="N317" s="216"/>
      <c r="O317" s="216"/>
      <c r="P317" s="216"/>
      <c r="Q317" s="216"/>
      <c r="R317" s="216"/>
      <c r="S317" s="216"/>
      <c r="T317" s="217"/>
      <c r="AT317" s="218" t="s">
        <v>339</v>
      </c>
      <c r="AU317" s="218" t="s">
        <v>86</v>
      </c>
      <c r="AV317" s="13" t="s">
        <v>86</v>
      </c>
      <c r="AW317" s="13" t="s">
        <v>31</v>
      </c>
      <c r="AX317" s="13" t="s">
        <v>84</v>
      </c>
      <c r="AY317" s="218" t="s">
        <v>321</v>
      </c>
    </row>
    <row r="318" spans="1:65" s="2" customFormat="1" ht="21.75" customHeight="1">
      <c r="A318" s="35"/>
      <c r="B318" s="36"/>
      <c r="C318" s="194" t="s">
        <v>800</v>
      </c>
      <c r="D318" s="194" t="s">
        <v>323</v>
      </c>
      <c r="E318" s="195" t="s">
        <v>1873</v>
      </c>
      <c r="F318" s="196" t="s">
        <v>1874</v>
      </c>
      <c r="G318" s="197" t="s">
        <v>628</v>
      </c>
      <c r="H318" s="198">
        <v>113.6</v>
      </c>
      <c r="I318" s="199"/>
      <c r="J318" s="200">
        <f>ROUND(I318*H318,2)</f>
        <v>0</v>
      </c>
      <c r="K318" s="196" t="s">
        <v>350</v>
      </c>
      <c r="L318" s="40"/>
      <c r="M318" s="201" t="s">
        <v>1</v>
      </c>
      <c r="N318" s="202" t="s">
        <v>42</v>
      </c>
      <c r="O318" s="72"/>
      <c r="P318" s="203">
        <f>O318*H318</f>
        <v>0</v>
      </c>
      <c r="Q318" s="203">
        <v>9.0000000000000006E-5</v>
      </c>
      <c r="R318" s="203">
        <f>Q318*H318</f>
        <v>1.0224E-2</v>
      </c>
      <c r="S318" s="203">
        <v>0</v>
      </c>
      <c r="T318" s="204">
        <f>S318*H318</f>
        <v>0</v>
      </c>
      <c r="U318" s="35"/>
      <c r="V318" s="35"/>
      <c r="W318" s="35"/>
      <c r="X318" s="35"/>
      <c r="Y318" s="35"/>
      <c r="Z318" s="35"/>
      <c r="AA318" s="35"/>
      <c r="AB318" s="35"/>
      <c r="AC318" s="35"/>
      <c r="AD318" s="35"/>
      <c r="AE318" s="35"/>
      <c r="AR318" s="205" t="s">
        <v>328</v>
      </c>
      <c r="AT318" s="205" t="s">
        <v>323</v>
      </c>
      <c r="AU318" s="205" t="s">
        <v>86</v>
      </c>
      <c r="AY318" s="18" t="s">
        <v>321</v>
      </c>
      <c r="BE318" s="206">
        <f>IF(N318="základní",J318,0)</f>
        <v>0</v>
      </c>
      <c r="BF318" s="206">
        <f>IF(N318="snížená",J318,0)</f>
        <v>0</v>
      </c>
      <c r="BG318" s="206">
        <f>IF(N318="zákl. přenesená",J318,0)</f>
        <v>0</v>
      </c>
      <c r="BH318" s="206">
        <f>IF(N318="sníž. přenesená",J318,0)</f>
        <v>0</v>
      </c>
      <c r="BI318" s="206">
        <f>IF(N318="nulová",J318,0)</f>
        <v>0</v>
      </c>
      <c r="BJ318" s="18" t="s">
        <v>84</v>
      </c>
      <c r="BK318" s="206">
        <f>ROUND(I318*H318,2)</f>
        <v>0</v>
      </c>
      <c r="BL318" s="18" t="s">
        <v>328</v>
      </c>
      <c r="BM318" s="205" t="s">
        <v>1875</v>
      </c>
    </row>
    <row r="319" spans="1:65" s="13" customFormat="1" ht="11.25">
      <c r="B319" s="207"/>
      <c r="C319" s="208"/>
      <c r="D319" s="209" t="s">
        <v>339</v>
      </c>
      <c r="E319" s="210" t="s">
        <v>1</v>
      </c>
      <c r="F319" s="211" t="s">
        <v>1605</v>
      </c>
      <c r="G319" s="208"/>
      <c r="H319" s="212">
        <v>113.6</v>
      </c>
      <c r="I319" s="213"/>
      <c r="J319" s="208"/>
      <c r="K319" s="208"/>
      <c r="L319" s="214"/>
      <c r="M319" s="215"/>
      <c r="N319" s="216"/>
      <c r="O319" s="216"/>
      <c r="P319" s="216"/>
      <c r="Q319" s="216"/>
      <c r="R319" s="216"/>
      <c r="S319" s="216"/>
      <c r="T319" s="217"/>
      <c r="AT319" s="218" t="s">
        <v>339</v>
      </c>
      <c r="AU319" s="218" t="s">
        <v>86</v>
      </c>
      <c r="AV319" s="13" t="s">
        <v>86</v>
      </c>
      <c r="AW319" s="13" t="s">
        <v>31</v>
      </c>
      <c r="AX319" s="13" t="s">
        <v>84</v>
      </c>
      <c r="AY319" s="218" t="s">
        <v>321</v>
      </c>
    </row>
    <row r="320" spans="1:65" s="2" customFormat="1" ht="33" customHeight="1">
      <c r="A320" s="35"/>
      <c r="B320" s="36"/>
      <c r="C320" s="194" t="s">
        <v>807</v>
      </c>
      <c r="D320" s="194" t="s">
        <v>323</v>
      </c>
      <c r="E320" s="195" t="s">
        <v>1876</v>
      </c>
      <c r="F320" s="196" t="s">
        <v>1877</v>
      </c>
      <c r="G320" s="197" t="s">
        <v>692</v>
      </c>
      <c r="H320" s="198">
        <v>4</v>
      </c>
      <c r="I320" s="199"/>
      <c r="J320" s="200">
        <f>ROUND(I320*H320,2)</f>
        <v>0</v>
      </c>
      <c r="K320" s="196" t="s">
        <v>327</v>
      </c>
      <c r="L320" s="40"/>
      <c r="M320" s="201" t="s">
        <v>1</v>
      </c>
      <c r="N320" s="202" t="s">
        <v>42</v>
      </c>
      <c r="O320" s="72"/>
      <c r="P320" s="203">
        <f>O320*H320</f>
        <v>0</v>
      </c>
      <c r="Q320" s="203">
        <v>0.111</v>
      </c>
      <c r="R320" s="203">
        <f>Q320*H320</f>
        <v>0.44400000000000001</v>
      </c>
      <c r="S320" s="203">
        <v>0</v>
      </c>
      <c r="T320" s="204">
        <f>S320*H320</f>
        <v>0</v>
      </c>
      <c r="U320" s="35"/>
      <c r="V320" s="35"/>
      <c r="W320" s="35"/>
      <c r="X320" s="35"/>
      <c r="Y320" s="35"/>
      <c r="Z320" s="35"/>
      <c r="AA320" s="35"/>
      <c r="AB320" s="35"/>
      <c r="AC320" s="35"/>
      <c r="AD320" s="35"/>
      <c r="AE320" s="35"/>
      <c r="AR320" s="205" t="s">
        <v>328</v>
      </c>
      <c r="AT320" s="205" t="s">
        <v>323</v>
      </c>
      <c r="AU320" s="205" t="s">
        <v>86</v>
      </c>
      <c r="AY320" s="18" t="s">
        <v>321</v>
      </c>
      <c r="BE320" s="206">
        <f>IF(N320="základní",J320,0)</f>
        <v>0</v>
      </c>
      <c r="BF320" s="206">
        <f>IF(N320="snížená",J320,0)</f>
        <v>0</v>
      </c>
      <c r="BG320" s="206">
        <f>IF(N320="zákl. přenesená",J320,0)</f>
        <v>0</v>
      </c>
      <c r="BH320" s="206">
        <f>IF(N320="sníž. přenesená",J320,0)</f>
        <v>0</v>
      </c>
      <c r="BI320" s="206">
        <f>IF(N320="nulová",J320,0)</f>
        <v>0</v>
      </c>
      <c r="BJ320" s="18" t="s">
        <v>84</v>
      </c>
      <c r="BK320" s="206">
        <f>ROUND(I320*H320,2)</f>
        <v>0</v>
      </c>
      <c r="BL320" s="18" t="s">
        <v>328</v>
      </c>
      <c r="BM320" s="205" t="s">
        <v>1878</v>
      </c>
    </row>
    <row r="321" spans="1:65" s="2" customFormat="1" ht="16.5" customHeight="1">
      <c r="A321" s="35"/>
      <c r="B321" s="36"/>
      <c r="C321" s="194" t="s">
        <v>812</v>
      </c>
      <c r="D321" s="194" t="s">
        <v>323</v>
      </c>
      <c r="E321" s="195" t="s">
        <v>1879</v>
      </c>
      <c r="F321" s="196" t="s">
        <v>1880</v>
      </c>
      <c r="G321" s="197" t="s">
        <v>692</v>
      </c>
      <c r="H321" s="198">
        <v>1</v>
      </c>
      <c r="I321" s="199"/>
      <c r="J321" s="200">
        <f>ROUND(I321*H321,2)</f>
        <v>0</v>
      </c>
      <c r="K321" s="196" t="s">
        <v>327</v>
      </c>
      <c r="L321" s="40"/>
      <c r="M321" s="201" t="s">
        <v>1</v>
      </c>
      <c r="N321" s="202" t="s">
        <v>42</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328</v>
      </c>
      <c r="AT321" s="205" t="s">
        <v>323</v>
      </c>
      <c r="AU321" s="205" t="s">
        <v>86</v>
      </c>
      <c r="AY321" s="18" t="s">
        <v>321</v>
      </c>
      <c r="BE321" s="206">
        <f>IF(N321="základní",J321,0)</f>
        <v>0</v>
      </c>
      <c r="BF321" s="206">
        <f>IF(N321="snížená",J321,0)</f>
        <v>0</v>
      </c>
      <c r="BG321" s="206">
        <f>IF(N321="zákl. přenesená",J321,0)</f>
        <v>0</v>
      </c>
      <c r="BH321" s="206">
        <f>IF(N321="sníž. přenesená",J321,0)</f>
        <v>0</v>
      </c>
      <c r="BI321" s="206">
        <f>IF(N321="nulová",J321,0)</f>
        <v>0</v>
      </c>
      <c r="BJ321" s="18" t="s">
        <v>84</v>
      </c>
      <c r="BK321" s="206">
        <f>ROUND(I321*H321,2)</f>
        <v>0</v>
      </c>
      <c r="BL321" s="18" t="s">
        <v>328</v>
      </c>
      <c r="BM321" s="205" t="s">
        <v>1881</v>
      </c>
    </row>
    <row r="322" spans="1:65" s="2" customFormat="1" ht="16.5" customHeight="1">
      <c r="A322" s="35"/>
      <c r="B322" s="36"/>
      <c r="C322" s="194" t="s">
        <v>817</v>
      </c>
      <c r="D322" s="194" t="s">
        <v>323</v>
      </c>
      <c r="E322" s="195" t="s">
        <v>1882</v>
      </c>
      <c r="F322" s="196" t="s">
        <v>1883</v>
      </c>
      <c r="G322" s="197" t="s">
        <v>692</v>
      </c>
      <c r="H322" s="198">
        <v>1</v>
      </c>
      <c r="I322" s="199"/>
      <c r="J322" s="200">
        <f>ROUND(I322*H322,2)</f>
        <v>0</v>
      </c>
      <c r="K322" s="196" t="s">
        <v>327</v>
      </c>
      <c r="L322" s="40"/>
      <c r="M322" s="201" t="s">
        <v>1</v>
      </c>
      <c r="N322" s="202" t="s">
        <v>42</v>
      </c>
      <c r="O322" s="72"/>
      <c r="P322" s="203">
        <f>O322*H322</f>
        <v>0</v>
      </c>
      <c r="Q322" s="203">
        <v>0</v>
      </c>
      <c r="R322" s="203">
        <f>Q322*H322</f>
        <v>0</v>
      </c>
      <c r="S322" s="203">
        <v>0</v>
      </c>
      <c r="T322" s="204">
        <f>S322*H322</f>
        <v>0</v>
      </c>
      <c r="U322" s="35"/>
      <c r="V322" s="35"/>
      <c r="W322" s="35"/>
      <c r="X322" s="35"/>
      <c r="Y322" s="35"/>
      <c r="Z322" s="35"/>
      <c r="AA322" s="35"/>
      <c r="AB322" s="35"/>
      <c r="AC322" s="35"/>
      <c r="AD322" s="35"/>
      <c r="AE322" s="35"/>
      <c r="AR322" s="205" t="s">
        <v>328</v>
      </c>
      <c r="AT322" s="205" t="s">
        <v>323</v>
      </c>
      <c r="AU322" s="205" t="s">
        <v>86</v>
      </c>
      <c r="AY322" s="18" t="s">
        <v>321</v>
      </c>
      <c r="BE322" s="206">
        <f>IF(N322="základní",J322,0)</f>
        <v>0</v>
      </c>
      <c r="BF322" s="206">
        <f>IF(N322="snížená",J322,0)</f>
        <v>0</v>
      </c>
      <c r="BG322" s="206">
        <f>IF(N322="zákl. přenesená",J322,0)</f>
        <v>0</v>
      </c>
      <c r="BH322" s="206">
        <f>IF(N322="sníž. přenesená",J322,0)</f>
        <v>0</v>
      </c>
      <c r="BI322" s="206">
        <f>IF(N322="nulová",J322,0)</f>
        <v>0</v>
      </c>
      <c r="BJ322" s="18" t="s">
        <v>84</v>
      </c>
      <c r="BK322" s="206">
        <f>ROUND(I322*H322,2)</f>
        <v>0</v>
      </c>
      <c r="BL322" s="18" t="s">
        <v>328</v>
      </c>
      <c r="BM322" s="205" t="s">
        <v>1884</v>
      </c>
    </row>
    <row r="323" spans="1:65" s="2" customFormat="1" ht="16.5" customHeight="1">
      <c r="A323" s="35"/>
      <c r="B323" s="36"/>
      <c r="C323" s="194" t="s">
        <v>823</v>
      </c>
      <c r="D323" s="194" t="s">
        <v>323</v>
      </c>
      <c r="E323" s="195" t="s">
        <v>1885</v>
      </c>
      <c r="F323" s="196" t="s">
        <v>1886</v>
      </c>
      <c r="G323" s="197" t="s">
        <v>628</v>
      </c>
      <c r="H323" s="198">
        <v>115</v>
      </c>
      <c r="I323" s="199"/>
      <c r="J323" s="200">
        <f>ROUND(I323*H323,2)</f>
        <v>0</v>
      </c>
      <c r="K323" s="196" t="s">
        <v>327</v>
      </c>
      <c r="L323" s="40"/>
      <c r="M323" s="201" t="s">
        <v>1</v>
      </c>
      <c r="N323" s="202" t="s">
        <v>42</v>
      </c>
      <c r="O323" s="72"/>
      <c r="P323" s="203">
        <f>O323*H323</f>
        <v>0</v>
      </c>
      <c r="Q323" s="203">
        <v>0</v>
      </c>
      <c r="R323" s="203">
        <f>Q323*H323</f>
        <v>0</v>
      </c>
      <c r="S323" s="203">
        <v>0</v>
      </c>
      <c r="T323" s="204">
        <f>S323*H323</f>
        <v>0</v>
      </c>
      <c r="U323" s="35"/>
      <c r="V323" s="35"/>
      <c r="W323" s="35"/>
      <c r="X323" s="35"/>
      <c r="Y323" s="35"/>
      <c r="Z323" s="35"/>
      <c r="AA323" s="35"/>
      <c r="AB323" s="35"/>
      <c r="AC323" s="35"/>
      <c r="AD323" s="35"/>
      <c r="AE323" s="35"/>
      <c r="AR323" s="205" t="s">
        <v>328</v>
      </c>
      <c r="AT323" s="205" t="s">
        <v>323</v>
      </c>
      <c r="AU323" s="205" t="s">
        <v>86</v>
      </c>
      <c r="AY323" s="18" t="s">
        <v>321</v>
      </c>
      <c r="BE323" s="206">
        <f>IF(N323="základní",J323,0)</f>
        <v>0</v>
      </c>
      <c r="BF323" s="206">
        <f>IF(N323="snížená",J323,0)</f>
        <v>0</v>
      </c>
      <c r="BG323" s="206">
        <f>IF(N323="zákl. přenesená",J323,0)</f>
        <v>0</v>
      </c>
      <c r="BH323" s="206">
        <f>IF(N323="sníž. přenesená",J323,0)</f>
        <v>0</v>
      </c>
      <c r="BI323" s="206">
        <f>IF(N323="nulová",J323,0)</f>
        <v>0</v>
      </c>
      <c r="BJ323" s="18" t="s">
        <v>84</v>
      </c>
      <c r="BK323" s="206">
        <f>ROUND(I323*H323,2)</f>
        <v>0</v>
      </c>
      <c r="BL323" s="18" t="s">
        <v>328</v>
      </c>
      <c r="BM323" s="205" t="s">
        <v>1887</v>
      </c>
    </row>
    <row r="324" spans="1:65" s="2" customFormat="1" ht="21.75" customHeight="1">
      <c r="A324" s="35"/>
      <c r="B324" s="36"/>
      <c r="C324" s="194" t="s">
        <v>830</v>
      </c>
      <c r="D324" s="194" t="s">
        <v>323</v>
      </c>
      <c r="E324" s="195" t="s">
        <v>1888</v>
      </c>
      <c r="F324" s="196" t="s">
        <v>1889</v>
      </c>
      <c r="G324" s="197" t="s">
        <v>628</v>
      </c>
      <c r="H324" s="198">
        <v>115</v>
      </c>
      <c r="I324" s="199"/>
      <c r="J324" s="200">
        <f>ROUND(I324*H324,2)</f>
        <v>0</v>
      </c>
      <c r="K324" s="196" t="s">
        <v>350</v>
      </c>
      <c r="L324" s="40"/>
      <c r="M324" s="201" t="s">
        <v>1</v>
      </c>
      <c r="N324" s="202" t="s">
        <v>42</v>
      </c>
      <c r="O324" s="72"/>
      <c r="P324" s="203">
        <f>O324*H324</f>
        <v>0</v>
      </c>
      <c r="Q324" s="203">
        <v>0</v>
      </c>
      <c r="R324" s="203">
        <f>Q324*H324</f>
        <v>0</v>
      </c>
      <c r="S324" s="203">
        <v>0</v>
      </c>
      <c r="T324" s="204">
        <f>S324*H324</f>
        <v>0</v>
      </c>
      <c r="U324" s="35"/>
      <c r="V324" s="35"/>
      <c r="W324" s="35"/>
      <c r="X324" s="35"/>
      <c r="Y324" s="35"/>
      <c r="Z324" s="35"/>
      <c r="AA324" s="35"/>
      <c r="AB324" s="35"/>
      <c r="AC324" s="35"/>
      <c r="AD324" s="35"/>
      <c r="AE324" s="35"/>
      <c r="AR324" s="205" t="s">
        <v>328</v>
      </c>
      <c r="AT324" s="205" t="s">
        <v>323</v>
      </c>
      <c r="AU324" s="205" t="s">
        <v>86</v>
      </c>
      <c r="AY324" s="18" t="s">
        <v>321</v>
      </c>
      <c r="BE324" s="206">
        <f>IF(N324="základní",J324,0)</f>
        <v>0</v>
      </c>
      <c r="BF324" s="206">
        <f>IF(N324="snížená",J324,0)</f>
        <v>0</v>
      </c>
      <c r="BG324" s="206">
        <f>IF(N324="zákl. přenesená",J324,0)</f>
        <v>0</v>
      </c>
      <c r="BH324" s="206">
        <f>IF(N324="sníž. přenesená",J324,0)</f>
        <v>0</v>
      </c>
      <c r="BI324" s="206">
        <f>IF(N324="nulová",J324,0)</f>
        <v>0</v>
      </c>
      <c r="BJ324" s="18" t="s">
        <v>84</v>
      </c>
      <c r="BK324" s="206">
        <f>ROUND(I324*H324,2)</f>
        <v>0</v>
      </c>
      <c r="BL324" s="18" t="s">
        <v>328</v>
      </c>
      <c r="BM324" s="205" t="s">
        <v>1890</v>
      </c>
    </row>
    <row r="325" spans="1:65" s="12" customFormat="1" ht="22.9" customHeight="1">
      <c r="B325" s="178"/>
      <c r="C325" s="179"/>
      <c r="D325" s="180" t="s">
        <v>76</v>
      </c>
      <c r="E325" s="192" t="s">
        <v>407</v>
      </c>
      <c r="F325" s="192" t="s">
        <v>1053</v>
      </c>
      <c r="G325" s="179"/>
      <c r="H325" s="179"/>
      <c r="I325" s="182"/>
      <c r="J325" s="193">
        <f>BK325</f>
        <v>0</v>
      </c>
      <c r="K325" s="179"/>
      <c r="L325" s="184"/>
      <c r="M325" s="185"/>
      <c r="N325" s="186"/>
      <c r="O325" s="186"/>
      <c r="P325" s="187">
        <f>SUM(P326:P328)</f>
        <v>0</v>
      </c>
      <c r="Q325" s="186"/>
      <c r="R325" s="187">
        <f>SUM(R326:R328)</f>
        <v>1.4759999999999999E-3</v>
      </c>
      <c r="S325" s="186"/>
      <c r="T325" s="188">
        <f>SUM(T326:T328)</f>
        <v>2.0400000000000001E-2</v>
      </c>
      <c r="AR325" s="189" t="s">
        <v>84</v>
      </c>
      <c r="AT325" s="190" t="s">
        <v>76</v>
      </c>
      <c r="AU325" s="190" t="s">
        <v>84</v>
      </c>
      <c r="AY325" s="189" t="s">
        <v>321</v>
      </c>
      <c r="BK325" s="191">
        <f>SUM(BK326:BK328)</f>
        <v>0</v>
      </c>
    </row>
    <row r="326" spans="1:65" s="2" customFormat="1" ht="24.2" customHeight="1">
      <c r="A326" s="35"/>
      <c r="B326" s="36"/>
      <c r="C326" s="194" t="s">
        <v>834</v>
      </c>
      <c r="D326" s="194" t="s">
        <v>323</v>
      </c>
      <c r="E326" s="195" t="s">
        <v>1891</v>
      </c>
      <c r="F326" s="196" t="s">
        <v>1892</v>
      </c>
      <c r="G326" s="197" t="s">
        <v>628</v>
      </c>
      <c r="H326" s="198">
        <v>1.2</v>
      </c>
      <c r="I326" s="199"/>
      <c r="J326" s="200">
        <f>ROUND(I326*H326,2)</f>
        <v>0</v>
      </c>
      <c r="K326" s="196" t="s">
        <v>350</v>
      </c>
      <c r="L326" s="40"/>
      <c r="M326" s="201" t="s">
        <v>1</v>
      </c>
      <c r="N326" s="202" t="s">
        <v>42</v>
      </c>
      <c r="O326" s="72"/>
      <c r="P326" s="203">
        <f>O326*H326</f>
        <v>0</v>
      </c>
      <c r="Q326" s="203">
        <v>1.23E-3</v>
      </c>
      <c r="R326" s="203">
        <f>Q326*H326</f>
        <v>1.4759999999999999E-3</v>
      </c>
      <c r="S326" s="203">
        <v>1.7000000000000001E-2</v>
      </c>
      <c r="T326" s="204">
        <f>S326*H326</f>
        <v>2.0400000000000001E-2</v>
      </c>
      <c r="U326" s="35"/>
      <c r="V326" s="35"/>
      <c r="W326" s="35"/>
      <c r="X326" s="35"/>
      <c r="Y326" s="35"/>
      <c r="Z326" s="35"/>
      <c r="AA326" s="35"/>
      <c r="AB326" s="35"/>
      <c r="AC326" s="35"/>
      <c r="AD326" s="35"/>
      <c r="AE326" s="35"/>
      <c r="AR326" s="205" t="s">
        <v>328</v>
      </c>
      <c r="AT326" s="205" t="s">
        <v>323</v>
      </c>
      <c r="AU326" s="205" t="s">
        <v>86</v>
      </c>
      <c r="AY326" s="18" t="s">
        <v>321</v>
      </c>
      <c r="BE326" s="206">
        <f>IF(N326="základní",J326,0)</f>
        <v>0</v>
      </c>
      <c r="BF326" s="206">
        <f>IF(N326="snížená",J326,0)</f>
        <v>0</v>
      </c>
      <c r="BG326" s="206">
        <f>IF(N326="zákl. přenesená",J326,0)</f>
        <v>0</v>
      </c>
      <c r="BH326" s="206">
        <f>IF(N326="sníž. přenesená",J326,0)</f>
        <v>0</v>
      </c>
      <c r="BI326" s="206">
        <f>IF(N326="nulová",J326,0)</f>
        <v>0</v>
      </c>
      <c r="BJ326" s="18" t="s">
        <v>84</v>
      </c>
      <c r="BK326" s="206">
        <f>ROUND(I326*H326,2)</f>
        <v>0</v>
      </c>
      <c r="BL326" s="18" t="s">
        <v>328</v>
      </c>
      <c r="BM326" s="205" t="s">
        <v>1893</v>
      </c>
    </row>
    <row r="327" spans="1:65" s="13" customFormat="1" ht="11.25">
      <c r="B327" s="207"/>
      <c r="C327" s="208"/>
      <c r="D327" s="209" t="s">
        <v>339</v>
      </c>
      <c r="E327" s="210" t="s">
        <v>1</v>
      </c>
      <c r="F327" s="211" t="s">
        <v>1894</v>
      </c>
      <c r="G327" s="208"/>
      <c r="H327" s="212">
        <v>1.2</v>
      </c>
      <c r="I327" s="213"/>
      <c r="J327" s="208"/>
      <c r="K327" s="208"/>
      <c r="L327" s="214"/>
      <c r="M327" s="215"/>
      <c r="N327" s="216"/>
      <c r="O327" s="216"/>
      <c r="P327" s="216"/>
      <c r="Q327" s="216"/>
      <c r="R327" s="216"/>
      <c r="S327" s="216"/>
      <c r="T327" s="217"/>
      <c r="AT327" s="218" t="s">
        <v>339</v>
      </c>
      <c r="AU327" s="218" t="s">
        <v>86</v>
      </c>
      <c r="AV327" s="13" t="s">
        <v>86</v>
      </c>
      <c r="AW327" s="13" t="s">
        <v>31</v>
      </c>
      <c r="AX327" s="13" t="s">
        <v>84</v>
      </c>
      <c r="AY327" s="218" t="s">
        <v>321</v>
      </c>
    </row>
    <row r="328" spans="1:65" s="2" customFormat="1" ht="33" customHeight="1">
      <c r="A328" s="35"/>
      <c r="B328" s="36"/>
      <c r="C328" s="194" t="s">
        <v>840</v>
      </c>
      <c r="D328" s="194" t="s">
        <v>323</v>
      </c>
      <c r="E328" s="195" t="s">
        <v>1895</v>
      </c>
      <c r="F328" s="196" t="s">
        <v>1896</v>
      </c>
      <c r="G328" s="197" t="s">
        <v>692</v>
      </c>
      <c r="H328" s="198">
        <v>1</v>
      </c>
      <c r="I328" s="199"/>
      <c r="J328" s="200">
        <f>ROUND(I328*H328,2)</f>
        <v>0</v>
      </c>
      <c r="K328" s="196" t="s">
        <v>327</v>
      </c>
      <c r="L328" s="40"/>
      <c r="M328" s="201" t="s">
        <v>1</v>
      </c>
      <c r="N328" s="202" t="s">
        <v>42</v>
      </c>
      <c r="O328" s="72"/>
      <c r="P328" s="203">
        <f>O328*H328</f>
        <v>0</v>
      </c>
      <c r="Q328" s="203">
        <v>0</v>
      </c>
      <c r="R328" s="203">
        <f>Q328*H328</f>
        <v>0</v>
      </c>
      <c r="S328" s="203">
        <v>0</v>
      </c>
      <c r="T328" s="204">
        <f>S328*H328</f>
        <v>0</v>
      </c>
      <c r="U328" s="35"/>
      <c r="V328" s="35"/>
      <c r="W328" s="35"/>
      <c r="X328" s="35"/>
      <c r="Y328" s="35"/>
      <c r="Z328" s="35"/>
      <c r="AA328" s="35"/>
      <c r="AB328" s="35"/>
      <c r="AC328" s="35"/>
      <c r="AD328" s="35"/>
      <c r="AE328" s="35"/>
      <c r="AR328" s="205" t="s">
        <v>328</v>
      </c>
      <c r="AT328" s="205" t="s">
        <v>323</v>
      </c>
      <c r="AU328" s="205" t="s">
        <v>86</v>
      </c>
      <c r="AY328" s="18" t="s">
        <v>321</v>
      </c>
      <c r="BE328" s="206">
        <f>IF(N328="základní",J328,0)</f>
        <v>0</v>
      </c>
      <c r="BF328" s="206">
        <f>IF(N328="snížená",J328,0)</f>
        <v>0</v>
      </c>
      <c r="BG328" s="206">
        <f>IF(N328="zákl. přenesená",J328,0)</f>
        <v>0</v>
      </c>
      <c r="BH328" s="206">
        <f>IF(N328="sníž. přenesená",J328,0)</f>
        <v>0</v>
      </c>
      <c r="BI328" s="206">
        <f>IF(N328="nulová",J328,0)</f>
        <v>0</v>
      </c>
      <c r="BJ328" s="18" t="s">
        <v>84</v>
      </c>
      <c r="BK328" s="206">
        <f>ROUND(I328*H328,2)</f>
        <v>0</v>
      </c>
      <c r="BL328" s="18" t="s">
        <v>328</v>
      </c>
      <c r="BM328" s="205" t="s">
        <v>1897</v>
      </c>
    </row>
    <row r="329" spans="1:65" s="12" customFormat="1" ht="22.9" customHeight="1">
      <c r="B329" s="178"/>
      <c r="C329" s="179"/>
      <c r="D329" s="180" t="s">
        <v>76</v>
      </c>
      <c r="E329" s="192" t="s">
        <v>1163</v>
      </c>
      <c r="F329" s="192" t="s">
        <v>1164</v>
      </c>
      <c r="G329" s="179"/>
      <c r="H329" s="179"/>
      <c r="I329" s="182"/>
      <c r="J329" s="193">
        <f>BK329</f>
        <v>0</v>
      </c>
      <c r="K329" s="179"/>
      <c r="L329" s="184"/>
      <c r="M329" s="185"/>
      <c r="N329" s="186"/>
      <c r="O329" s="186"/>
      <c r="P329" s="187">
        <f>P330</f>
        <v>0</v>
      </c>
      <c r="Q329" s="186"/>
      <c r="R329" s="187">
        <f>R330</f>
        <v>0</v>
      </c>
      <c r="S329" s="186"/>
      <c r="T329" s="188">
        <f>T330</f>
        <v>0</v>
      </c>
      <c r="AR329" s="189" t="s">
        <v>84</v>
      </c>
      <c r="AT329" s="190" t="s">
        <v>76</v>
      </c>
      <c r="AU329" s="190" t="s">
        <v>84</v>
      </c>
      <c r="AY329" s="189" t="s">
        <v>321</v>
      </c>
      <c r="BK329" s="191">
        <f>BK330</f>
        <v>0</v>
      </c>
    </row>
    <row r="330" spans="1:65" s="2" customFormat="1" ht="24.2" customHeight="1">
      <c r="A330" s="35"/>
      <c r="B330" s="36"/>
      <c r="C330" s="194" t="s">
        <v>859</v>
      </c>
      <c r="D330" s="194" t="s">
        <v>323</v>
      </c>
      <c r="E330" s="195" t="s">
        <v>1898</v>
      </c>
      <c r="F330" s="196" t="s">
        <v>1899</v>
      </c>
      <c r="G330" s="197" t="s">
        <v>542</v>
      </c>
      <c r="H330" s="198">
        <v>21.788</v>
      </c>
      <c r="I330" s="199"/>
      <c r="J330" s="200">
        <f>ROUND(I330*H330,2)</f>
        <v>0</v>
      </c>
      <c r="K330" s="196" t="s">
        <v>350</v>
      </c>
      <c r="L330" s="40"/>
      <c r="M330" s="266" t="s">
        <v>1</v>
      </c>
      <c r="N330" s="267" t="s">
        <v>42</v>
      </c>
      <c r="O330" s="268"/>
      <c r="P330" s="269">
        <f>O330*H330</f>
        <v>0</v>
      </c>
      <c r="Q330" s="269">
        <v>0</v>
      </c>
      <c r="R330" s="269">
        <f>Q330*H330</f>
        <v>0</v>
      </c>
      <c r="S330" s="269">
        <v>0</v>
      </c>
      <c r="T330" s="270">
        <f>S330*H330</f>
        <v>0</v>
      </c>
      <c r="U330" s="35"/>
      <c r="V330" s="35"/>
      <c r="W330" s="35"/>
      <c r="X330" s="35"/>
      <c r="Y330" s="35"/>
      <c r="Z330" s="35"/>
      <c r="AA330" s="35"/>
      <c r="AB330" s="35"/>
      <c r="AC330" s="35"/>
      <c r="AD330" s="35"/>
      <c r="AE330" s="35"/>
      <c r="AR330" s="205" t="s">
        <v>328</v>
      </c>
      <c r="AT330" s="205" t="s">
        <v>323</v>
      </c>
      <c r="AU330" s="205" t="s">
        <v>86</v>
      </c>
      <c r="AY330" s="18" t="s">
        <v>321</v>
      </c>
      <c r="BE330" s="206">
        <f>IF(N330="základní",J330,0)</f>
        <v>0</v>
      </c>
      <c r="BF330" s="206">
        <f>IF(N330="snížená",J330,0)</f>
        <v>0</v>
      </c>
      <c r="BG330" s="206">
        <f>IF(N330="zákl. přenesená",J330,0)</f>
        <v>0</v>
      </c>
      <c r="BH330" s="206">
        <f>IF(N330="sníž. přenesená",J330,0)</f>
        <v>0</v>
      </c>
      <c r="BI330" s="206">
        <f>IF(N330="nulová",J330,0)</f>
        <v>0</v>
      </c>
      <c r="BJ330" s="18" t="s">
        <v>84</v>
      </c>
      <c r="BK330" s="206">
        <f>ROUND(I330*H330,2)</f>
        <v>0</v>
      </c>
      <c r="BL330" s="18" t="s">
        <v>328</v>
      </c>
      <c r="BM330" s="205" t="s">
        <v>1900</v>
      </c>
    </row>
    <row r="331" spans="1:65" s="2" customFormat="1" ht="6.95" customHeight="1">
      <c r="A331" s="35"/>
      <c r="B331" s="55"/>
      <c r="C331" s="56"/>
      <c r="D331" s="56"/>
      <c r="E331" s="56"/>
      <c r="F331" s="56"/>
      <c r="G331" s="56"/>
      <c r="H331" s="56"/>
      <c r="I331" s="56"/>
      <c r="J331" s="56"/>
      <c r="K331" s="56"/>
      <c r="L331" s="40"/>
      <c r="M331" s="35"/>
      <c r="O331" s="35"/>
      <c r="P331" s="35"/>
      <c r="Q331" s="35"/>
      <c r="R331" s="35"/>
      <c r="S331" s="35"/>
      <c r="T331" s="35"/>
      <c r="U331" s="35"/>
      <c r="V331" s="35"/>
      <c r="W331" s="35"/>
      <c r="X331" s="35"/>
      <c r="Y331" s="35"/>
      <c r="Z331" s="35"/>
      <c r="AA331" s="35"/>
      <c r="AB331" s="35"/>
      <c r="AC331" s="35"/>
      <c r="AD331" s="35"/>
      <c r="AE331" s="35"/>
    </row>
  </sheetData>
  <sheetProtection algorithmName="SHA-512" hashValue="QJJYjTTTT7kgndENC9VCROSzrccHF8uhcS+6W/3hMPp8A+kc6hUpkE1sZ/mL3jWT5Wp/iHOnUomdLtx/6YNU5g==" saltValue="kfaX2lj+/nPsl4K+/c70KAHagnJ2JA2k8oFh0/BMU6eMXWwu/3JVU7qz26HCbQ2cqFMnjJrqWamT/Dpfl92OjQ==" spinCount="100000" sheet="1" objects="1" scenarios="1" formatColumns="0" formatRows="0" autoFilter="0"/>
  <autoFilter ref="C126:K330"/>
  <mergeCells count="12">
    <mergeCell ref="E119:H119"/>
    <mergeCell ref="L2:V2"/>
    <mergeCell ref="E85:H85"/>
    <mergeCell ref="E87:H87"/>
    <mergeCell ref="E89:H89"/>
    <mergeCell ref="E115:H115"/>
    <mergeCell ref="E117:H117"/>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6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99</v>
      </c>
      <c r="AZ2" s="116" t="s">
        <v>1901</v>
      </c>
      <c r="BA2" s="116" t="s">
        <v>1</v>
      </c>
      <c r="BB2" s="116" t="s">
        <v>1</v>
      </c>
      <c r="BC2" s="116" t="s">
        <v>84</v>
      </c>
      <c r="BD2" s="116" t="s">
        <v>86</v>
      </c>
    </row>
    <row r="3" spans="1:56" s="1" customFormat="1" ht="6.95" customHeight="1">
      <c r="B3" s="117"/>
      <c r="C3" s="118"/>
      <c r="D3" s="118"/>
      <c r="E3" s="118"/>
      <c r="F3" s="118"/>
      <c r="G3" s="118"/>
      <c r="H3" s="118"/>
      <c r="I3" s="118"/>
      <c r="J3" s="118"/>
      <c r="K3" s="118"/>
      <c r="L3" s="21"/>
      <c r="AT3" s="18" t="s">
        <v>86</v>
      </c>
      <c r="AZ3" s="116" t="s">
        <v>1902</v>
      </c>
      <c r="BA3" s="116" t="s">
        <v>1</v>
      </c>
      <c r="BB3" s="116" t="s">
        <v>1</v>
      </c>
      <c r="BC3" s="116" t="s">
        <v>1069</v>
      </c>
      <c r="BD3" s="116" t="s">
        <v>86</v>
      </c>
    </row>
    <row r="4" spans="1:56" s="1" customFormat="1" ht="24.95" customHeight="1">
      <c r="B4" s="21"/>
      <c r="D4" s="119" t="s">
        <v>189</v>
      </c>
      <c r="L4" s="21"/>
      <c r="M4" s="120" t="s">
        <v>10</v>
      </c>
      <c r="AT4" s="18" t="s">
        <v>4</v>
      </c>
      <c r="AZ4" s="116" t="s">
        <v>1903</v>
      </c>
      <c r="BA4" s="116" t="s">
        <v>1</v>
      </c>
      <c r="BB4" s="116" t="s">
        <v>1</v>
      </c>
      <c r="BC4" s="116" t="s">
        <v>1904</v>
      </c>
      <c r="BD4" s="116" t="s">
        <v>86</v>
      </c>
    </row>
    <row r="5" spans="1:56" s="1" customFormat="1" ht="6.95" customHeight="1">
      <c r="B5" s="21"/>
      <c r="L5" s="21"/>
      <c r="AZ5" s="116" t="s">
        <v>1905</v>
      </c>
      <c r="BA5" s="116" t="s">
        <v>1</v>
      </c>
      <c r="BB5" s="116" t="s">
        <v>1</v>
      </c>
      <c r="BC5" s="116" t="s">
        <v>783</v>
      </c>
      <c r="BD5" s="116" t="s">
        <v>86</v>
      </c>
    </row>
    <row r="6" spans="1:56" s="1" customFormat="1" ht="12" customHeight="1">
      <c r="B6" s="21"/>
      <c r="D6" s="121" t="s">
        <v>16</v>
      </c>
      <c r="L6" s="21"/>
      <c r="AZ6" s="116" t="s">
        <v>1906</v>
      </c>
      <c r="BA6" s="116" t="s">
        <v>1</v>
      </c>
      <c r="BB6" s="116" t="s">
        <v>1</v>
      </c>
      <c r="BC6" s="116" t="s">
        <v>1907</v>
      </c>
      <c r="BD6" s="116" t="s">
        <v>86</v>
      </c>
    </row>
    <row r="7" spans="1:56" s="1" customFormat="1" ht="16.5" customHeight="1">
      <c r="B7" s="21"/>
      <c r="E7" s="322" t="str">
        <f>'Rekapitulace stavby'!K6</f>
        <v>VODOJEM POUZDŘANY</v>
      </c>
      <c r="F7" s="323"/>
      <c r="G7" s="323"/>
      <c r="H7" s="323"/>
      <c r="L7" s="21"/>
      <c r="AZ7" s="116" t="s">
        <v>1908</v>
      </c>
      <c r="BA7" s="116" t="s">
        <v>1</v>
      </c>
      <c r="BB7" s="116" t="s">
        <v>1</v>
      </c>
      <c r="BC7" s="116" t="s">
        <v>1909</v>
      </c>
      <c r="BD7" s="116" t="s">
        <v>86</v>
      </c>
    </row>
    <row r="8" spans="1:56" s="1" customFormat="1" ht="12" customHeight="1">
      <c r="B8" s="21"/>
      <c r="D8" s="121" t="s">
        <v>197</v>
      </c>
      <c r="L8" s="21"/>
      <c r="AZ8" s="116" t="s">
        <v>1910</v>
      </c>
      <c r="BA8" s="116" t="s">
        <v>1</v>
      </c>
      <c r="BB8" s="116" t="s">
        <v>1</v>
      </c>
      <c r="BC8" s="116" t="s">
        <v>1911</v>
      </c>
      <c r="BD8" s="116" t="s">
        <v>86</v>
      </c>
    </row>
    <row r="9" spans="1:56" s="2" customFormat="1" ht="16.5" customHeight="1">
      <c r="A9" s="35"/>
      <c r="B9" s="40"/>
      <c r="C9" s="35"/>
      <c r="D9" s="35"/>
      <c r="E9" s="322" t="s">
        <v>200</v>
      </c>
      <c r="F9" s="324"/>
      <c r="G9" s="324"/>
      <c r="H9" s="324"/>
      <c r="I9" s="35"/>
      <c r="J9" s="35"/>
      <c r="K9" s="35"/>
      <c r="L9" s="52"/>
      <c r="S9" s="35"/>
      <c r="T9" s="35"/>
      <c r="U9" s="35"/>
      <c r="V9" s="35"/>
      <c r="W9" s="35"/>
      <c r="X9" s="35"/>
      <c r="Y9" s="35"/>
      <c r="Z9" s="35"/>
      <c r="AA9" s="35"/>
      <c r="AB9" s="35"/>
      <c r="AC9" s="35"/>
      <c r="AD9" s="35"/>
      <c r="AE9" s="35"/>
      <c r="AZ9" s="116" t="s">
        <v>1912</v>
      </c>
      <c r="BA9" s="116" t="s">
        <v>1</v>
      </c>
      <c r="BB9" s="116" t="s">
        <v>1</v>
      </c>
      <c r="BC9" s="116" t="s">
        <v>1913</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1914</v>
      </c>
      <c r="BA10" s="116" t="s">
        <v>1</v>
      </c>
      <c r="BB10" s="116" t="s">
        <v>1</v>
      </c>
      <c r="BC10" s="116" t="s">
        <v>533</v>
      </c>
      <c r="BD10" s="116" t="s">
        <v>86</v>
      </c>
    </row>
    <row r="11" spans="1:56" s="2" customFormat="1" ht="16.5" customHeight="1">
      <c r="A11" s="35"/>
      <c r="B11" s="40"/>
      <c r="C11" s="35"/>
      <c r="D11" s="35"/>
      <c r="E11" s="325" t="s">
        <v>1915</v>
      </c>
      <c r="F11" s="324"/>
      <c r="G11" s="324"/>
      <c r="H11" s="324"/>
      <c r="I11" s="35"/>
      <c r="J11" s="35"/>
      <c r="K11" s="35"/>
      <c r="L11" s="52"/>
      <c r="S11" s="35"/>
      <c r="T11" s="35"/>
      <c r="U11" s="35"/>
      <c r="V11" s="35"/>
      <c r="W11" s="35"/>
      <c r="X11" s="35"/>
      <c r="Y11" s="35"/>
      <c r="Z11" s="35"/>
      <c r="AA11" s="35"/>
      <c r="AB11" s="35"/>
      <c r="AC11" s="35"/>
      <c r="AD11" s="35"/>
      <c r="AE11" s="35"/>
      <c r="AZ11" s="116" t="s">
        <v>1916</v>
      </c>
      <c r="BA11" s="116" t="s">
        <v>1</v>
      </c>
      <c r="BB11" s="116" t="s">
        <v>1</v>
      </c>
      <c r="BC11" s="116" t="s">
        <v>1917</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1918</v>
      </c>
      <c r="BA12" s="116" t="s">
        <v>1</v>
      </c>
      <c r="BB12" s="116" t="s">
        <v>1</v>
      </c>
      <c r="BC12" s="116" t="s">
        <v>1919</v>
      </c>
      <c r="BD12" s="116" t="s">
        <v>86</v>
      </c>
    </row>
    <row r="13" spans="1:56" s="2" customFormat="1" ht="12" customHeight="1">
      <c r="A13" s="35"/>
      <c r="B13" s="40"/>
      <c r="C13" s="35"/>
      <c r="D13" s="121" t="s">
        <v>18</v>
      </c>
      <c r="E13" s="35"/>
      <c r="F13" s="111" t="s">
        <v>100</v>
      </c>
      <c r="G13" s="35"/>
      <c r="H13" s="35"/>
      <c r="I13" s="121" t="s">
        <v>19</v>
      </c>
      <c r="J13" s="111" t="s">
        <v>1920</v>
      </c>
      <c r="K13" s="35"/>
      <c r="L13" s="52"/>
      <c r="S13" s="35"/>
      <c r="T13" s="35"/>
      <c r="U13" s="35"/>
      <c r="V13" s="35"/>
      <c r="W13" s="35"/>
      <c r="X13" s="35"/>
      <c r="Y13" s="35"/>
      <c r="Z13" s="35"/>
      <c r="AA13" s="35"/>
      <c r="AB13" s="35"/>
      <c r="AC13" s="35"/>
      <c r="AD13" s="35"/>
      <c r="AE13" s="35"/>
      <c r="AZ13" s="116" t="s">
        <v>1921</v>
      </c>
      <c r="BA13" s="116" t="s">
        <v>1</v>
      </c>
      <c r="BB13" s="116" t="s">
        <v>1</v>
      </c>
      <c r="BC13" s="116" t="s">
        <v>1919</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c r="AZ14" s="116" t="s">
        <v>1922</v>
      </c>
      <c r="BA14" s="116" t="s">
        <v>1</v>
      </c>
      <c r="BB14" s="116" t="s">
        <v>1</v>
      </c>
      <c r="BC14" s="116" t="s">
        <v>1923</v>
      </c>
      <c r="BD14" s="116" t="s">
        <v>86</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116" t="s">
        <v>1924</v>
      </c>
      <c r="BA15" s="116" t="s">
        <v>1</v>
      </c>
      <c r="BB15" s="116" t="s">
        <v>1</v>
      </c>
      <c r="BC15" s="116" t="s">
        <v>1925</v>
      </c>
      <c r="BD15" s="116" t="s">
        <v>86</v>
      </c>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c r="AZ16" s="116" t="s">
        <v>1926</v>
      </c>
      <c r="BA16" s="116" t="s">
        <v>1</v>
      </c>
      <c r="BB16" s="116" t="s">
        <v>1</v>
      </c>
      <c r="BC16" s="116" t="s">
        <v>1927</v>
      </c>
      <c r="BD16" s="116" t="s">
        <v>86</v>
      </c>
    </row>
    <row r="17" spans="1:56"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c r="AZ17" s="116" t="s">
        <v>1928</v>
      </c>
      <c r="BA17" s="116" t="s">
        <v>1</v>
      </c>
      <c r="BB17" s="116" t="s">
        <v>1</v>
      </c>
      <c r="BC17" s="116" t="s">
        <v>1929</v>
      </c>
      <c r="BD17" s="116" t="s">
        <v>86</v>
      </c>
    </row>
    <row r="18" spans="1:56"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c r="AZ18" s="116" t="s">
        <v>1930</v>
      </c>
      <c r="BA18" s="116" t="s">
        <v>1</v>
      </c>
      <c r="BB18" s="116" t="s">
        <v>1</v>
      </c>
      <c r="BC18" s="116" t="s">
        <v>1931</v>
      </c>
      <c r="BD18" s="116" t="s">
        <v>86</v>
      </c>
    </row>
    <row r="19" spans="1:56"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c r="AZ19" s="116" t="s">
        <v>1932</v>
      </c>
      <c r="BA19" s="116" t="s">
        <v>1</v>
      </c>
      <c r="BB19" s="116" t="s">
        <v>1</v>
      </c>
      <c r="BC19" s="116" t="s">
        <v>864</v>
      </c>
      <c r="BD19" s="116" t="s">
        <v>86</v>
      </c>
    </row>
    <row r="20" spans="1:56"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c r="AZ20" s="116" t="s">
        <v>1933</v>
      </c>
      <c r="BA20" s="116" t="s">
        <v>1</v>
      </c>
      <c r="BB20" s="116" t="s">
        <v>1</v>
      </c>
      <c r="BC20" s="116" t="s">
        <v>1919</v>
      </c>
      <c r="BD20" s="116" t="s">
        <v>86</v>
      </c>
    </row>
    <row r="21" spans="1:56"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c r="AZ21" s="116" t="s">
        <v>1934</v>
      </c>
      <c r="BA21" s="116" t="s">
        <v>1</v>
      </c>
      <c r="BB21" s="116" t="s">
        <v>1</v>
      </c>
      <c r="BC21" s="116" t="s">
        <v>1923</v>
      </c>
      <c r="BD21" s="116" t="s">
        <v>86</v>
      </c>
    </row>
    <row r="22" spans="1:56"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c r="AZ22" s="116" t="s">
        <v>1935</v>
      </c>
      <c r="BA22" s="116" t="s">
        <v>1</v>
      </c>
      <c r="BB22" s="116" t="s">
        <v>1</v>
      </c>
      <c r="BC22" s="116" t="s">
        <v>840</v>
      </c>
      <c r="BD22" s="116" t="s">
        <v>86</v>
      </c>
    </row>
    <row r="23" spans="1:56"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c r="AZ23" s="116" t="s">
        <v>1936</v>
      </c>
      <c r="BA23" s="116" t="s">
        <v>1</v>
      </c>
      <c r="BB23" s="116" t="s">
        <v>1</v>
      </c>
      <c r="BC23" s="116" t="s">
        <v>1937</v>
      </c>
      <c r="BD23" s="116" t="s">
        <v>86</v>
      </c>
    </row>
    <row r="24" spans="1:56"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c r="AZ24" s="116" t="s">
        <v>1938</v>
      </c>
      <c r="BA24" s="116" t="s">
        <v>1</v>
      </c>
      <c r="BB24" s="116" t="s">
        <v>1</v>
      </c>
      <c r="BC24" s="116" t="s">
        <v>1939</v>
      </c>
      <c r="BD24" s="116" t="s">
        <v>86</v>
      </c>
    </row>
    <row r="25" spans="1:56"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c r="AZ25" s="116" t="s">
        <v>1940</v>
      </c>
      <c r="BA25" s="116" t="s">
        <v>1</v>
      </c>
      <c r="BB25" s="116" t="s">
        <v>1</v>
      </c>
      <c r="BC25" s="116" t="s">
        <v>1941</v>
      </c>
      <c r="BD25" s="116" t="s">
        <v>86</v>
      </c>
    </row>
    <row r="26" spans="1:56" s="2" customFormat="1" ht="18" customHeight="1">
      <c r="A26" s="35"/>
      <c r="B26" s="40"/>
      <c r="C26" s="35"/>
      <c r="D26" s="35"/>
      <c r="E26" s="111" t="s">
        <v>1942</v>
      </c>
      <c r="F26" s="35"/>
      <c r="G26" s="35"/>
      <c r="H26" s="35"/>
      <c r="I26" s="121" t="s">
        <v>27</v>
      </c>
      <c r="J26" s="111" t="s">
        <v>1</v>
      </c>
      <c r="K26" s="35"/>
      <c r="L26" s="52"/>
      <c r="S26" s="35"/>
      <c r="T26" s="35"/>
      <c r="U26" s="35"/>
      <c r="V26" s="35"/>
      <c r="W26" s="35"/>
      <c r="X26" s="35"/>
      <c r="Y26" s="35"/>
      <c r="Z26" s="35"/>
      <c r="AA26" s="35"/>
      <c r="AB26" s="35"/>
      <c r="AC26" s="35"/>
      <c r="AD26" s="35"/>
      <c r="AE26" s="35"/>
      <c r="AZ26" s="116" t="s">
        <v>1943</v>
      </c>
      <c r="BA26" s="116" t="s">
        <v>1</v>
      </c>
      <c r="BB26" s="116" t="s">
        <v>1</v>
      </c>
      <c r="BC26" s="116" t="s">
        <v>1944</v>
      </c>
      <c r="BD26" s="116" t="s">
        <v>86</v>
      </c>
    </row>
    <row r="27" spans="1:56"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c r="AZ27" s="116" t="s">
        <v>1945</v>
      </c>
      <c r="BA27" s="116" t="s">
        <v>1</v>
      </c>
      <c r="BB27" s="116" t="s">
        <v>1</v>
      </c>
      <c r="BC27" s="116" t="s">
        <v>1946</v>
      </c>
      <c r="BD27" s="116" t="s">
        <v>86</v>
      </c>
    </row>
    <row r="28" spans="1:56"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c r="AZ28" s="116" t="s">
        <v>1947</v>
      </c>
      <c r="BA28" s="116" t="s">
        <v>1</v>
      </c>
      <c r="BB28" s="116" t="s">
        <v>1</v>
      </c>
      <c r="BC28" s="116" t="s">
        <v>1948</v>
      </c>
      <c r="BD28" s="116" t="s">
        <v>86</v>
      </c>
    </row>
    <row r="29" spans="1:56"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c r="AZ29" s="126" t="s">
        <v>1949</v>
      </c>
      <c r="BA29" s="126" t="s">
        <v>1</v>
      </c>
      <c r="BB29" s="126" t="s">
        <v>1</v>
      </c>
      <c r="BC29" s="126" t="s">
        <v>1950</v>
      </c>
      <c r="BD29" s="126" t="s">
        <v>86</v>
      </c>
    </row>
    <row r="30" spans="1:56"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c r="AZ30" s="116" t="s">
        <v>1951</v>
      </c>
      <c r="BA30" s="116" t="s">
        <v>1</v>
      </c>
      <c r="BB30" s="116" t="s">
        <v>1</v>
      </c>
      <c r="BC30" s="116" t="s">
        <v>1392</v>
      </c>
      <c r="BD30" s="116" t="s">
        <v>86</v>
      </c>
    </row>
    <row r="31" spans="1:56"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c r="AZ31" s="116" t="s">
        <v>1952</v>
      </c>
      <c r="BA31" s="116" t="s">
        <v>1</v>
      </c>
      <c r="BB31" s="116" t="s">
        <v>1</v>
      </c>
      <c r="BC31" s="116" t="s">
        <v>1953</v>
      </c>
      <c r="BD31" s="116" t="s">
        <v>86</v>
      </c>
    </row>
    <row r="32" spans="1:56" s="2" customFormat="1" ht="25.35" customHeight="1">
      <c r="A32" s="35"/>
      <c r="B32" s="40"/>
      <c r="C32" s="35"/>
      <c r="D32" s="128" t="s">
        <v>37</v>
      </c>
      <c r="E32" s="35"/>
      <c r="F32" s="35"/>
      <c r="G32" s="35"/>
      <c r="H32" s="35"/>
      <c r="I32" s="35"/>
      <c r="J32" s="129">
        <f>ROUND(J134, 2)</f>
        <v>0</v>
      </c>
      <c r="K32" s="35"/>
      <c r="L32" s="52"/>
      <c r="S32" s="35"/>
      <c r="T32" s="35"/>
      <c r="U32" s="35"/>
      <c r="V32" s="35"/>
      <c r="W32" s="35"/>
      <c r="X32" s="35"/>
      <c r="Y32" s="35"/>
      <c r="Z32" s="35"/>
      <c r="AA32" s="35"/>
      <c r="AB32" s="35"/>
      <c r="AC32" s="35"/>
      <c r="AD32" s="35"/>
      <c r="AE32" s="35"/>
      <c r="AZ32" s="116" t="s">
        <v>1954</v>
      </c>
      <c r="BA32" s="116" t="s">
        <v>1</v>
      </c>
      <c r="BB32" s="116" t="s">
        <v>1</v>
      </c>
      <c r="BC32" s="116" t="s">
        <v>1955</v>
      </c>
      <c r="BD32" s="116" t="s">
        <v>86</v>
      </c>
    </row>
    <row r="33" spans="1:56"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c r="AZ33" s="116" t="s">
        <v>1956</v>
      </c>
      <c r="BA33" s="116" t="s">
        <v>1</v>
      </c>
      <c r="BB33" s="116" t="s">
        <v>1</v>
      </c>
      <c r="BC33" s="116" t="s">
        <v>1957</v>
      </c>
      <c r="BD33" s="116" t="s">
        <v>86</v>
      </c>
    </row>
    <row r="34" spans="1:56"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56" s="2" customFormat="1" ht="14.45" customHeight="1">
      <c r="A35" s="35"/>
      <c r="B35" s="40"/>
      <c r="C35" s="35"/>
      <c r="D35" s="131" t="s">
        <v>41</v>
      </c>
      <c r="E35" s="121" t="s">
        <v>42</v>
      </c>
      <c r="F35" s="132">
        <f>ROUND((SUM(BE134:BE654)),  2)</f>
        <v>0</v>
      </c>
      <c r="G35" s="35"/>
      <c r="H35" s="35"/>
      <c r="I35" s="133">
        <v>0.21</v>
      </c>
      <c r="J35" s="132">
        <f>ROUND(((SUM(BE134:BE654))*I35),  2)</f>
        <v>0</v>
      </c>
      <c r="K35" s="35"/>
      <c r="L35" s="52"/>
      <c r="S35" s="35"/>
      <c r="T35" s="35"/>
      <c r="U35" s="35"/>
      <c r="V35" s="35"/>
      <c r="W35" s="35"/>
      <c r="X35" s="35"/>
      <c r="Y35" s="35"/>
      <c r="Z35" s="35"/>
      <c r="AA35" s="35"/>
      <c r="AB35" s="35"/>
      <c r="AC35" s="35"/>
      <c r="AD35" s="35"/>
      <c r="AE35" s="35"/>
    </row>
    <row r="36" spans="1:56" s="2" customFormat="1" ht="14.45" customHeight="1">
      <c r="A36" s="35"/>
      <c r="B36" s="40"/>
      <c r="C36" s="35"/>
      <c r="D36" s="35"/>
      <c r="E36" s="121" t="s">
        <v>43</v>
      </c>
      <c r="F36" s="132">
        <f>ROUND((SUM(BF134:BF654)),  2)</f>
        <v>0</v>
      </c>
      <c r="G36" s="35"/>
      <c r="H36" s="35"/>
      <c r="I36" s="133">
        <v>0.15</v>
      </c>
      <c r="J36" s="132">
        <f>ROUND(((SUM(BF134:BF654))*I36),  2)</f>
        <v>0</v>
      </c>
      <c r="K36" s="35"/>
      <c r="L36" s="52"/>
      <c r="S36" s="35"/>
      <c r="T36" s="35"/>
      <c r="U36" s="35"/>
      <c r="V36" s="35"/>
      <c r="W36" s="35"/>
      <c r="X36" s="35"/>
      <c r="Y36" s="35"/>
      <c r="Z36" s="35"/>
      <c r="AA36" s="35"/>
      <c r="AB36" s="35"/>
      <c r="AC36" s="35"/>
      <c r="AD36" s="35"/>
      <c r="AE36" s="35"/>
    </row>
    <row r="37" spans="1:56" s="2" customFormat="1" ht="14.45" hidden="1" customHeight="1">
      <c r="A37" s="35"/>
      <c r="B37" s="40"/>
      <c r="C37" s="35"/>
      <c r="D37" s="35"/>
      <c r="E37" s="121" t="s">
        <v>44</v>
      </c>
      <c r="F37" s="132">
        <f>ROUND((SUM(BG134:BG654)),  2)</f>
        <v>0</v>
      </c>
      <c r="G37" s="35"/>
      <c r="H37" s="35"/>
      <c r="I37" s="133">
        <v>0.21</v>
      </c>
      <c r="J37" s="132">
        <f>0</f>
        <v>0</v>
      </c>
      <c r="K37" s="35"/>
      <c r="L37" s="52"/>
      <c r="S37" s="35"/>
      <c r="T37" s="35"/>
      <c r="U37" s="35"/>
      <c r="V37" s="35"/>
      <c r="W37" s="35"/>
      <c r="X37" s="35"/>
      <c r="Y37" s="35"/>
      <c r="Z37" s="35"/>
      <c r="AA37" s="35"/>
      <c r="AB37" s="35"/>
      <c r="AC37" s="35"/>
      <c r="AD37" s="35"/>
      <c r="AE37" s="35"/>
    </row>
    <row r="38" spans="1:56" s="2" customFormat="1" ht="14.45" hidden="1" customHeight="1">
      <c r="A38" s="35"/>
      <c r="B38" s="40"/>
      <c r="C38" s="35"/>
      <c r="D38" s="35"/>
      <c r="E38" s="121" t="s">
        <v>45</v>
      </c>
      <c r="F38" s="132">
        <f>ROUND((SUM(BH134:BH654)),  2)</f>
        <v>0</v>
      </c>
      <c r="G38" s="35"/>
      <c r="H38" s="35"/>
      <c r="I38" s="133">
        <v>0.15</v>
      </c>
      <c r="J38" s="132">
        <f>0</f>
        <v>0</v>
      </c>
      <c r="K38" s="35"/>
      <c r="L38" s="52"/>
      <c r="S38" s="35"/>
      <c r="T38" s="35"/>
      <c r="U38" s="35"/>
      <c r="V38" s="35"/>
      <c r="W38" s="35"/>
      <c r="X38" s="35"/>
      <c r="Y38" s="35"/>
      <c r="Z38" s="35"/>
      <c r="AA38" s="35"/>
      <c r="AB38" s="35"/>
      <c r="AC38" s="35"/>
      <c r="AD38" s="35"/>
      <c r="AE38" s="35"/>
    </row>
    <row r="39" spans="1:56" s="2" customFormat="1" ht="14.45" hidden="1" customHeight="1">
      <c r="A39" s="35"/>
      <c r="B39" s="40"/>
      <c r="C39" s="35"/>
      <c r="D39" s="35"/>
      <c r="E39" s="121" t="s">
        <v>46</v>
      </c>
      <c r="F39" s="132">
        <f>ROUND((SUM(BI134:BI654)),  2)</f>
        <v>0</v>
      </c>
      <c r="G39" s="35"/>
      <c r="H39" s="35"/>
      <c r="I39" s="133">
        <v>0</v>
      </c>
      <c r="J39" s="132">
        <f>0</f>
        <v>0</v>
      </c>
      <c r="K39" s="35"/>
      <c r="L39" s="52"/>
      <c r="S39" s="35"/>
      <c r="T39" s="35"/>
      <c r="U39" s="35"/>
      <c r="V39" s="35"/>
      <c r="W39" s="35"/>
      <c r="X39" s="35"/>
      <c r="Y39" s="35"/>
      <c r="Z39" s="35"/>
      <c r="AA39" s="35"/>
      <c r="AB39" s="35"/>
      <c r="AC39" s="35"/>
      <c r="AD39" s="35"/>
      <c r="AE39" s="35"/>
    </row>
    <row r="40" spans="1:56"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56"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56"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56" s="1" customFormat="1" ht="14.45" customHeight="1">
      <c r="B43" s="21"/>
      <c r="L43" s="21"/>
    </row>
    <row r="44" spans="1:56" s="1" customFormat="1" ht="14.45" customHeight="1">
      <c r="B44" s="21"/>
      <c r="L44" s="21"/>
    </row>
    <row r="45" spans="1:56" s="1" customFormat="1" ht="14.45" customHeight="1">
      <c r="B45" s="21"/>
      <c r="L45" s="21"/>
    </row>
    <row r="46" spans="1:56" s="1" customFormat="1" ht="14.45" customHeight="1">
      <c r="B46" s="21"/>
      <c r="L46" s="21"/>
    </row>
    <row r="47" spans="1:56" s="1" customFormat="1" ht="14.45" customHeight="1">
      <c r="B47" s="21"/>
      <c r="L47" s="21"/>
    </row>
    <row r="48" spans="1:56"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200</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03.3 - zpevněné plochy, sadové a terénní úpravy</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Obrtelová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J134</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J135</f>
        <v>0</v>
      </c>
      <c r="K99" s="157"/>
      <c r="L99" s="161"/>
    </row>
    <row r="100" spans="1:47" s="10" customFormat="1" ht="19.899999999999999" customHeight="1">
      <c r="B100" s="162"/>
      <c r="C100" s="105"/>
      <c r="D100" s="163" t="s">
        <v>289</v>
      </c>
      <c r="E100" s="164"/>
      <c r="F100" s="164"/>
      <c r="G100" s="164"/>
      <c r="H100" s="164"/>
      <c r="I100" s="164"/>
      <c r="J100" s="165">
        <f>J136</f>
        <v>0</v>
      </c>
      <c r="K100" s="105"/>
      <c r="L100" s="166"/>
    </row>
    <row r="101" spans="1:47" s="10" customFormat="1" ht="19.899999999999999" customHeight="1">
      <c r="B101" s="162"/>
      <c r="C101" s="105"/>
      <c r="D101" s="163" t="s">
        <v>1958</v>
      </c>
      <c r="E101" s="164"/>
      <c r="F101" s="164"/>
      <c r="G101" s="164"/>
      <c r="H101" s="164"/>
      <c r="I101" s="164"/>
      <c r="J101" s="165">
        <f>J331</f>
        <v>0</v>
      </c>
      <c r="K101" s="105"/>
      <c r="L101" s="166"/>
    </row>
    <row r="102" spans="1:47" s="10" customFormat="1" ht="19.899999999999999" customHeight="1">
      <c r="B102" s="162"/>
      <c r="C102" s="105"/>
      <c r="D102" s="163" t="s">
        <v>1959</v>
      </c>
      <c r="E102" s="164"/>
      <c r="F102" s="164"/>
      <c r="G102" s="164"/>
      <c r="H102" s="164"/>
      <c r="I102" s="164"/>
      <c r="J102" s="165">
        <f>J363</f>
        <v>0</v>
      </c>
      <c r="K102" s="105"/>
      <c r="L102" s="166"/>
    </row>
    <row r="103" spans="1:47" s="10" customFormat="1" ht="19.899999999999999" customHeight="1">
      <c r="B103" s="162"/>
      <c r="C103" s="105"/>
      <c r="D103" s="163" t="s">
        <v>290</v>
      </c>
      <c r="E103" s="164"/>
      <c r="F103" s="164"/>
      <c r="G103" s="164"/>
      <c r="H103" s="164"/>
      <c r="I103" s="164"/>
      <c r="J103" s="165">
        <f>J404</f>
        <v>0</v>
      </c>
      <c r="K103" s="105"/>
      <c r="L103" s="166"/>
    </row>
    <row r="104" spans="1:47" s="10" customFormat="1" ht="19.899999999999999" customHeight="1">
      <c r="B104" s="162"/>
      <c r="C104" s="105"/>
      <c r="D104" s="163" t="s">
        <v>291</v>
      </c>
      <c r="E104" s="164"/>
      <c r="F104" s="164"/>
      <c r="G104" s="164"/>
      <c r="H104" s="164"/>
      <c r="I104" s="164"/>
      <c r="J104" s="165">
        <f>J427</f>
        <v>0</v>
      </c>
      <c r="K104" s="105"/>
      <c r="L104" s="166"/>
    </row>
    <row r="105" spans="1:47" s="10" customFormat="1" ht="19.899999999999999" customHeight="1">
      <c r="B105" s="162"/>
      <c r="C105" s="105"/>
      <c r="D105" s="163" t="s">
        <v>1615</v>
      </c>
      <c r="E105" s="164"/>
      <c r="F105" s="164"/>
      <c r="G105" s="164"/>
      <c r="H105" s="164"/>
      <c r="I105" s="164"/>
      <c r="J105" s="165">
        <f>J468</f>
        <v>0</v>
      </c>
      <c r="K105" s="105"/>
      <c r="L105" s="166"/>
    </row>
    <row r="106" spans="1:47" s="10" customFormat="1" ht="19.899999999999999" customHeight="1">
      <c r="B106" s="162"/>
      <c r="C106" s="105"/>
      <c r="D106" s="163" t="s">
        <v>1960</v>
      </c>
      <c r="E106" s="164"/>
      <c r="F106" s="164"/>
      <c r="G106" s="164"/>
      <c r="H106" s="164"/>
      <c r="I106" s="164"/>
      <c r="J106" s="165">
        <f>J481</f>
        <v>0</v>
      </c>
      <c r="K106" s="105"/>
      <c r="L106" s="166"/>
    </row>
    <row r="107" spans="1:47" s="10" customFormat="1" ht="19.899999999999999" customHeight="1">
      <c r="B107" s="162"/>
      <c r="C107" s="105"/>
      <c r="D107" s="163" t="s">
        <v>294</v>
      </c>
      <c r="E107" s="164"/>
      <c r="F107" s="164"/>
      <c r="G107" s="164"/>
      <c r="H107" s="164"/>
      <c r="I107" s="164"/>
      <c r="J107" s="165">
        <f>J537</f>
        <v>0</v>
      </c>
      <c r="K107" s="105"/>
      <c r="L107" s="166"/>
    </row>
    <row r="108" spans="1:47" s="10" customFormat="1" ht="19.899999999999999" customHeight="1">
      <c r="B108" s="162"/>
      <c r="C108" s="105"/>
      <c r="D108" s="163" t="s">
        <v>1961</v>
      </c>
      <c r="E108" s="164"/>
      <c r="F108" s="164"/>
      <c r="G108" s="164"/>
      <c r="H108" s="164"/>
      <c r="I108" s="164"/>
      <c r="J108" s="165">
        <f>J578</f>
        <v>0</v>
      </c>
      <c r="K108" s="105"/>
      <c r="L108" s="166"/>
    </row>
    <row r="109" spans="1:47" s="10" customFormat="1" ht="19.899999999999999" customHeight="1">
      <c r="B109" s="162"/>
      <c r="C109" s="105"/>
      <c r="D109" s="163" t="s">
        <v>295</v>
      </c>
      <c r="E109" s="164"/>
      <c r="F109" s="164"/>
      <c r="G109" s="164"/>
      <c r="H109" s="164"/>
      <c r="I109" s="164"/>
      <c r="J109" s="165">
        <f>J613</f>
        <v>0</v>
      </c>
      <c r="K109" s="105"/>
      <c r="L109" s="166"/>
    </row>
    <row r="110" spans="1:47" s="9" customFormat="1" ht="24.95" customHeight="1">
      <c r="B110" s="156"/>
      <c r="C110" s="157"/>
      <c r="D110" s="158" t="s">
        <v>296</v>
      </c>
      <c r="E110" s="159"/>
      <c r="F110" s="159"/>
      <c r="G110" s="159"/>
      <c r="H110" s="159"/>
      <c r="I110" s="159"/>
      <c r="J110" s="160">
        <f>J634</f>
        <v>0</v>
      </c>
      <c r="K110" s="157"/>
      <c r="L110" s="161"/>
    </row>
    <row r="111" spans="1:47" s="10" customFormat="1" ht="19.899999999999999" customHeight="1">
      <c r="B111" s="162"/>
      <c r="C111" s="105"/>
      <c r="D111" s="163" t="s">
        <v>297</v>
      </c>
      <c r="E111" s="164"/>
      <c r="F111" s="164"/>
      <c r="G111" s="164"/>
      <c r="H111" s="164"/>
      <c r="I111" s="164"/>
      <c r="J111" s="165">
        <f>J635</f>
        <v>0</v>
      </c>
      <c r="K111" s="105"/>
      <c r="L111" s="166"/>
    </row>
    <row r="112" spans="1:47" s="10" customFormat="1" ht="19.899999999999999" customHeight="1">
      <c r="B112" s="162"/>
      <c r="C112" s="105"/>
      <c r="D112" s="163" t="s">
        <v>1962</v>
      </c>
      <c r="E112" s="164"/>
      <c r="F112" s="164"/>
      <c r="G112" s="164"/>
      <c r="H112" s="164"/>
      <c r="I112" s="164"/>
      <c r="J112" s="165">
        <f>J650</f>
        <v>0</v>
      </c>
      <c r="K112" s="105"/>
      <c r="L112" s="166"/>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306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9" t="str">
        <f>E7</f>
        <v>VODOJEM POUZDŘANY</v>
      </c>
      <c r="F122" s="330"/>
      <c r="G122" s="330"/>
      <c r="H122" s="330"/>
      <c r="I122" s="37"/>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197</v>
      </c>
      <c r="D123" s="23"/>
      <c r="E123" s="23"/>
      <c r="F123" s="23"/>
      <c r="G123" s="23"/>
      <c r="H123" s="23"/>
      <c r="I123" s="23"/>
      <c r="J123" s="23"/>
      <c r="K123" s="23"/>
      <c r="L123" s="21"/>
    </row>
    <row r="124" spans="1:31" s="2" customFormat="1" ht="16.5" customHeight="1">
      <c r="A124" s="35"/>
      <c r="B124" s="36"/>
      <c r="C124" s="37"/>
      <c r="D124" s="37"/>
      <c r="E124" s="329" t="s">
        <v>200</v>
      </c>
      <c r="F124" s="331"/>
      <c r="G124" s="331"/>
      <c r="H124" s="331"/>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203</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02" t="str">
        <f>E11</f>
        <v>SO 03.3 - zpevněné plochy, sadové a terénní úpravy</v>
      </c>
      <c r="F126" s="331"/>
      <c r="G126" s="331"/>
      <c r="H126" s="331"/>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Pouzdřany</v>
      </c>
      <c r="G128" s="37"/>
      <c r="H128" s="37"/>
      <c r="I128" s="30" t="s">
        <v>22</v>
      </c>
      <c r="J128" s="67" t="str">
        <f>IF(J14="","",J14)</f>
        <v>6. 1. 2022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24</v>
      </c>
      <c r="D130" s="37"/>
      <c r="E130" s="37"/>
      <c r="F130" s="28" t="str">
        <f>E17</f>
        <v>VAK BŘECLAV a.s.</v>
      </c>
      <c r="G130" s="37"/>
      <c r="H130" s="37"/>
      <c r="I130" s="30" t="s">
        <v>30</v>
      </c>
      <c r="J130" s="33" t="str">
        <f>E23</f>
        <v>AQUA PROCON s.r.o.Palackého tř. 12, 612 00 Brno</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IF(E20="","",E20)</f>
        <v>Vyplň údaj</v>
      </c>
      <c r="G131" s="37"/>
      <c r="H131" s="37"/>
      <c r="I131" s="30" t="s">
        <v>33</v>
      </c>
      <c r="J131" s="33" t="str">
        <f>E26</f>
        <v>Obrtelová M.</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7"/>
      <c r="B133" s="168"/>
      <c r="C133" s="169" t="s">
        <v>307</v>
      </c>
      <c r="D133" s="170" t="s">
        <v>62</v>
      </c>
      <c r="E133" s="170" t="s">
        <v>58</v>
      </c>
      <c r="F133" s="170" t="s">
        <v>59</v>
      </c>
      <c r="G133" s="170" t="s">
        <v>308</v>
      </c>
      <c r="H133" s="170" t="s">
        <v>309</v>
      </c>
      <c r="I133" s="170" t="s">
        <v>310</v>
      </c>
      <c r="J133" s="170" t="s">
        <v>285</v>
      </c>
      <c r="K133" s="171" t="s">
        <v>311</v>
      </c>
      <c r="L133" s="172"/>
      <c r="M133" s="76" t="s">
        <v>1</v>
      </c>
      <c r="N133" s="77" t="s">
        <v>41</v>
      </c>
      <c r="O133" s="77" t="s">
        <v>312</v>
      </c>
      <c r="P133" s="77" t="s">
        <v>313</v>
      </c>
      <c r="Q133" s="77" t="s">
        <v>314</v>
      </c>
      <c r="R133" s="77" t="s">
        <v>315</v>
      </c>
      <c r="S133" s="77" t="s">
        <v>316</v>
      </c>
      <c r="T133" s="78" t="s">
        <v>317</v>
      </c>
      <c r="U133" s="167"/>
      <c r="V133" s="167"/>
      <c r="W133" s="167"/>
      <c r="X133" s="167"/>
      <c r="Y133" s="167"/>
      <c r="Z133" s="167"/>
      <c r="AA133" s="167"/>
      <c r="AB133" s="167"/>
      <c r="AC133" s="167"/>
      <c r="AD133" s="167"/>
      <c r="AE133" s="167"/>
    </row>
    <row r="134" spans="1:65" s="2" customFormat="1" ht="22.9" customHeight="1">
      <c r="A134" s="35"/>
      <c r="B134" s="36"/>
      <c r="C134" s="83" t="s">
        <v>318</v>
      </c>
      <c r="D134" s="37"/>
      <c r="E134" s="37"/>
      <c r="F134" s="37"/>
      <c r="G134" s="37"/>
      <c r="H134" s="37"/>
      <c r="I134" s="37"/>
      <c r="J134" s="173">
        <f>BK134</f>
        <v>0</v>
      </c>
      <c r="K134" s="37"/>
      <c r="L134" s="40"/>
      <c r="M134" s="79"/>
      <c r="N134" s="174"/>
      <c r="O134" s="80"/>
      <c r="P134" s="175">
        <f>P135+P634</f>
        <v>0</v>
      </c>
      <c r="Q134" s="80"/>
      <c r="R134" s="175">
        <f>R135+R634</f>
        <v>404.83951425000004</v>
      </c>
      <c r="S134" s="80"/>
      <c r="T134" s="176">
        <f>T135+T634</f>
        <v>27.774999999999999</v>
      </c>
      <c r="U134" s="35"/>
      <c r="V134" s="35"/>
      <c r="W134" s="35"/>
      <c r="X134" s="35"/>
      <c r="Y134" s="35"/>
      <c r="Z134" s="35"/>
      <c r="AA134" s="35"/>
      <c r="AB134" s="35"/>
      <c r="AC134" s="35"/>
      <c r="AD134" s="35"/>
      <c r="AE134" s="35"/>
      <c r="AT134" s="18" t="s">
        <v>76</v>
      </c>
      <c r="AU134" s="18" t="s">
        <v>287</v>
      </c>
      <c r="BK134" s="177">
        <f>BK135+BK634</f>
        <v>0</v>
      </c>
    </row>
    <row r="135" spans="1:65" s="12" customFormat="1" ht="25.9" customHeight="1">
      <c r="B135" s="178"/>
      <c r="C135" s="179"/>
      <c r="D135" s="180" t="s">
        <v>76</v>
      </c>
      <c r="E135" s="181" t="s">
        <v>319</v>
      </c>
      <c r="F135" s="181" t="s">
        <v>320</v>
      </c>
      <c r="G135" s="179"/>
      <c r="H135" s="179"/>
      <c r="I135" s="182"/>
      <c r="J135" s="183">
        <f>BK135</f>
        <v>0</v>
      </c>
      <c r="K135" s="179"/>
      <c r="L135" s="184"/>
      <c r="M135" s="185"/>
      <c r="N135" s="186"/>
      <c r="O135" s="186"/>
      <c r="P135" s="187">
        <f>P136+P331+P363+P404+P427+P468+P481+P537+P578+P613</f>
        <v>0</v>
      </c>
      <c r="Q135" s="186"/>
      <c r="R135" s="187">
        <f>R136+R331+R363+R404+R427+R468+R481+R537+R578+R613</f>
        <v>404.70121425000002</v>
      </c>
      <c r="S135" s="186"/>
      <c r="T135" s="188">
        <f>T136+T331+T363+T404+T427+T468+T481+T537+T578+T613</f>
        <v>27.774999999999999</v>
      </c>
      <c r="AR135" s="189" t="s">
        <v>84</v>
      </c>
      <c r="AT135" s="190" t="s">
        <v>76</v>
      </c>
      <c r="AU135" s="190" t="s">
        <v>77</v>
      </c>
      <c r="AY135" s="189" t="s">
        <v>321</v>
      </c>
      <c r="BK135" s="191">
        <f>BK136+BK331+BK363+BK404+BK427+BK468+BK481+BK537+BK578+BK613</f>
        <v>0</v>
      </c>
    </row>
    <row r="136" spans="1:65" s="12" customFormat="1" ht="22.9" customHeight="1">
      <c r="B136" s="178"/>
      <c r="C136" s="179"/>
      <c r="D136" s="180" t="s">
        <v>76</v>
      </c>
      <c r="E136" s="192" t="s">
        <v>84</v>
      </c>
      <c r="F136" s="192" t="s">
        <v>322</v>
      </c>
      <c r="G136" s="179"/>
      <c r="H136" s="179"/>
      <c r="I136" s="182"/>
      <c r="J136" s="193">
        <f>BK136</f>
        <v>0</v>
      </c>
      <c r="K136" s="179"/>
      <c r="L136" s="184"/>
      <c r="M136" s="185"/>
      <c r="N136" s="186"/>
      <c r="O136" s="186"/>
      <c r="P136" s="187">
        <f>SUM(P137:P330)</f>
        <v>0</v>
      </c>
      <c r="Q136" s="186"/>
      <c r="R136" s="187">
        <f>SUM(R137:R330)</f>
        <v>8.8994999999999994E-3</v>
      </c>
      <c r="S136" s="186"/>
      <c r="T136" s="188">
        <f>SUM(T137:T330)</f>
        <v>27.774999999999999</v>
      </c>
      <c r="AR136" s="189" t="s">
        <v>84</v>
      </c>
      <c r="AT136" s="190" t="s">
        <v>76</v>
      </c>
      <c r="AU136" s="190" t="s">
        <v>84</v>
      </c>
      <c r="AY136" s="189" t="s">
        <v>321</v>
      </c>
      <c r="BK136" s="191">
        <f>SUM(BK137:BK330)</f>
        <v>0</v>
      </c>
    </row>
    <row r="137" spans="1:65" s="2" customFormat="1" ht="24.2" customHeight="1">
      <c r="A137" s="35"/>
      <c r="B137" s="36"/>
      <c r="C137" s="194" t="s">
        <v>84</v>
      </c>
      <c r="D137" s="194" t="s">
        <v>323</v>
      </c>
      <c r="E137" s="195" t="s">
        <v>1963</v>
      </c>
      <c r="F137" s="196" t="s">
        <v>1964</v>
      </c>
      <c r="G137" s="197" t="s">
        <v>337</v>
      </c>
      <c r="H137" s="198">
        <v>20</v>
      </c>
      <c r="I137" s="199"/>
      <c r="J137" s="200">
        <f>ROUND(I137*H137,2)</f>
        <v>0</v>
      </c>
      <c r="K137" s="196" t="s">
        <v>350</v>
      </c>
      <c r="L137" s="40"/>
      <c r="M137" s="201" t="s">
        <v>1</v>
      </c>
      <c r="N137" s="202" t="s">
        <v>42</v>
      </c>
      <c r="O137" s="72"/>
      <c r="P137" s="203">
        <f>O137*H137</f>
        <v>0</v>
      </c>
      <c r="Q137" s="203">
        <v>0</v>
      </c>
      <c r="R137" s="203">
        <f>Q137*H137</f>
        <v>0</v>
      </c>
      <c r="S137" s="203">
        <v>0.29499999999999998</v>
      </c>
      <c r="T137" s="204">
        <f>S137*H137</f>
        <v>5.8999999999999995</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1965</v>
      </c>
    </row>
    <row r="138" spans="1:65" s="15" customFormat="1" ht="11.25">
      <c r="B138" s="230"/>
      <c r="C138" s="231"/>
      <c r="D138" s="209" t="s">
        <v>339</v>
      </c>
      <c r="E138" s="232" t="s">
        <v>1</v>
      </c>
      <c r="F138" s="233" t="s">
        <v>1966</v>
      </c>
      <c r="G138" s="231"/>
      <c r="H138" s="232" t="s">
        <v>1</v>
      </c>
      <c r="I138" s="234"/>
      <c r="J138" s="231"/>
      <c r="K138" s="231"/>
      <c r="L138" s="235"/>
      <c r="M138" s="236"/>
      <c r="N138" s="237"/>
      <c r="O138" s="237"/>
      <c r="P138" s="237"/>
      <c r="Q138" s="237"/>
      <c r="R138" s="237"/>
      <c r="S138" s="237"/>
      <c r="T138" s="238"/>
      <c r="AT138" s="239" t="s">
        <v>339</v>
      </c>
      <c r="AU138" s="239" t="s">
        <v>86</v>
      </c>
      <c r="AV138" s="15" t="s">
        <v>84</v>
      </c>
      <c r="AW138" s="15" t="s">
        <v>31</v>
      </c>
      <c r="AX138" s="15" t="s">
        <v>77</v>
      </c>
      <c r="AY138" s="239" t="s">
        <v>321</v>
      </c>
    </row>
    <row r="139" spans="1:65" s="15" customFormat="1" ht="11.25">
      <c r="B139" s="230"/>
      <c r="C139" s="231"/>
      <c r="D139" s="209" t="s">
        <v>339</v>
      </c>
      <c r="E139" s="232" t="s">
        <v>1</v>
      </c>
      <c r="F139" s="233" t="s">
        <v>1967</v>
      </c>
      <c r="G139" s="231"/>
      <c r="H139" s="232" t="s">
        <v>1</v>
      </c>
      <c r="I139" s="234"/>
      <c r="J139" s="231"/>
      <c r="K139" s="231"/>
      <c r="L139" s="235"/>
      <c r="M139" s="236"/>
      <c r="N139" s="237"/>
      <c r="O139" s="237"/>
      <c r="P139" s="237"/>
      <c r="Q139" s="237"/>
      <c r="R139" s="237"/>
      <c r="S139" s="237"/>
      <c r="T139" s="238"/>
      <c r="AT139" s="239" t="s">
        <v>339</v>
      </c>
      <c r="AU139" s="239" t="s">
        <v>86</v>
      </c>
      <c r="AV139" s="15" t="s">
        <v>84</v>
      </c>
      <c r="AW139" s="15" t="s">
        <v>31</v>
      </c>
      <c r="AX139" s="15" t="s">
        <v>77</v>
      </c>
      <c r="AY139" s="239" t="s">
        <v>321</v>
      </c>
    </row>
    <row r="140" spans="1:65" s="15" customFormat="1" ht="22.5">
      <c r="B140" s="230"/>
      <c r="C140" s="231"/>
      <c r="D140" s="209" t="s">
        <v>339</v>
      </c>
      <c r="E140" s="232" t="s">
        <v>1</v>
      </c>
      <c r="F140" s="233" t="s">
        <v>1968</v>
      </c>
      <c r="G140" s="231"/>
      <c r="H140" s="232" t="s">
        <v>1</v>
      </c>
      <c r="I140" s="234"/>
      <c r="J140" s="231"/>
      <c r="K140" s="231"/>
      <c r="L140" s="235"/>
      <c r="M140" s="236"/>
      <c r="N140" s="237"/>
      <c r="O140" s="237"/>
      <c r="P140" s="237"/>
      <c r="Q140" s="237"/>
      <c r="R140" s="237"/>
      <c r="S140" s="237"/>
      <c r="T140" s="238"/>
      <c r="AT140" s="239" t="s">
        <v>339</v>
      </c>
      <c r="AU140" s="239" t="s">
        <v>86</v>
      </c>
      <c r="AV140" s="15" t="s">
        <v>84</v>
      </c>
      <c r="AW140" s="15" t="s">
        <v>31</v>
      </c>
      <c r="AX140" s="15" t="s">
        <v>77</v>
      </c>
      <c r="AY140" s="239" t="s">
        <v>321</v>
      </c>
    </row>
    <row r="141" spans="1:65" s="15" customFormat="1" ht="22.5">
      <c r="B141" s="230"/>
      <c r="C141" s="231"/>
      <c r="D141" s="209" t="s">
        <v>339</v>
      </c>
      <c r="E141" s="232" t="s">
        <v>1</v>
      </c>
      <c r="F141" s="233" t="s">
        <v>1969</v>
      </c>
      <c r="G141" s="231"/>
      <c r="H141" s="232" t="s">
        <v>1</v>
      </c>
      <c r="I141" s="234"/>
      <c r="J141" s="231"/>
      <c r="K141" s="231"/>
      <c r="L141" s="235"/>
      <c r="M141" s="236"/>
      <c r="N141" s="237"/>
      <c r="O141" s="237"/>
      <c r="P141" s="237"/>
      <c r="Q141" s="237"/>
      <c r="R141" s="237"/>
      <c r="S141" s="237"/>
      <c r="T141" s="238"/>
      <c r="AT141" s="239" t="s">
        <v>339</v>
      </c>
      <c r="AU141" s="239" t="s">
        <v>86</v>
      </c>
      <c r="AV141" s="15" t="s">
        <v>84</v>
      </c>
      <c r="AW141" s="15" t="s">
        <v>31</v>
      </c>
      <c r="AX141" s="15" t="s">
        <v>77</v>
      </c>
      <c r="AY141" s="239" t="s">
        <v>321</v>
      </c>
    </row>
    <row r="142" spans="1:65" s="15" customFormat="1" ht="22.5">
      <c r="B142" s="230"/>
      <c r="C142" s="231"/>
      <c r="D142" s="209" t="s">
        <v>339</v>
      </c>
      <c r="E142" s="232" t="s">
        <v>1</v>
      </c>
      <c r="F142" s="233" t="s">
        <v>1970</v>
      </c>
      <c r="G142" s="231"/>
      <c r="H142" s="232" t="s">
        <v>1</v>
      </c>
      <c r="I142" s="234"/>
      <c r="J142" s="231"/>
      <c r="K142" s="231"/>
      <c r="L142" s="235"/>
      <c r="M142" s="236"/>
      <c r="N142" s="237"/>
      <c r="O142" s="237"/>
      <c r="P142" s="237"/>
      <c r="Q142" s="237"/>
      <c r="R142" s="237"/>
      <c r="S142" s="237"/>
      <c r="T142" s="238"/>
      <c r="AT142" s="239" t="s">
        <v>339</v>
      </c>
      <c r="AU142" s="239" t="s">
        <v>86</v>
      </c>
      <c r="AV142" s="15" t="s">
        <v>84</v>
      </c>
      <c r="AW142" s="15" t="s">
        <v>31</v>
      </c>
      <c r="AX142" s="15" t="s">
        <v>77</v>
      </c>
      <c r="AY142" s="239" t="s">
        <v>321</v>
      </c>
    </row>
    <row r="143" spans="1:65" s="15" customFormat="1" ht="22.5">
      <c r="B143" s="230"/>
      <c r="C143" s="231"/>
      <c r="D143" s="209" t="s">
        <v>339</v>
      </c>
      <c r="E143" s="232" t="s">
        <v>1</v>
      </c>
      <c r="F143" s="233" t="s">
        <v>1971</v>
      </c>
      <c r="G143" s="231"/>
      <c r="H143" s="232" t="s">
        <v>1</v>
      </c>
      <c r="I143" s="234"/>
      <c r="J143" s="231"/>
      <c r="K143" s="231"/>
      <c r="L143" s="235"/>
      <c r="M143" s="236"/>
      <c r="N143" s="237"/>
      <c r="O143" s="237"/>
      <c r="P143" s="237"/>
      <c r="Q143" s="237"/>
      <c r="R143" s="237"/>
      <c r="S143" s="237"/>
      <c r="T143" s="238"/>
      <c r="AT143" s="239" t="s">
        <v>339</v>
      </c>
      <c r="AU143" s="239" t="s">
        <v>86</v>
      </c>
      <c r="AV143" s="15" t="s">
        <v>84</v>
      </c>
      <c r="AW143" s="15" t="s">
        <v>31</v>
      </c>
      <c r="AX143" s="15" t="s">
        <v>77</v>
      </c>
      <c r="AY143" s="239" t="s">
        <v>321</v>
      </c>
    </row>
    <row r="144" spans="1:65" s="16" customFormat="1" ht="11.25">
      <c r="B144" s="240"/>
      <c r="C144" s="241"/>
      <c r="D144" s="209" t="s">
        <v>339</v>
      </c>
      <c r="E144" s="242" t="s">
        <v>1</v>
      </c>
      <c r="F144" s="243" t="s">
        <v>1972</v>
      </c>
      <c r="G144" s="241"/>
      <c r="H144" s="244">
        <v>0</v>
      </c>
      <c r="I144" s="245"/>
      <c r="J144" s="241"/>
      <c r="K144" s="241"/>
      <c r="L144" s="246"/>
      <c r="M144" s="247"/>
      <c r="N144" s="248"/>
      <c r="O144" s="248"/>
      <c r="P144" s="248"/>
      <c r="Q144" s="248"/>
      <c r="R144" s="248"/>
      <c r="S144" s="248"/>
      <c r="T144" s="249"/>
      <c r="AT144" s="250" t="s">
        <v>339</v>
      </c>
      <c r="AU144" s="250" t="s">
        <v>86</v>
      </c>
      <c r="AV144" s="16" t="s">
        <v>334</v>
      </c>
      <c r="AW144" s="16" t="s">
        <v>31</v>
      </c>
      <c r="AX144" s="16" t="s">
        <v>77</v>
      </c>
      <c r="AY144" s="250" t="s">
        <v>321</v>
      </c>
    </row>
    <row r="145" spans="1:65" s="15" customFormat="1" ht="22.5">
      <c r="B145" s="230"/>
      <c r="C145" s="231"/>
      <c r="D145" s="209" t="s">
        <v>339</v>
      </c>
      <c r="E145" s="232" t="s">
        <v>1</v>
      </c>
      <c r="F145" s="233" t="s">
        <v>1973</v>
      </c>
      <c r="G145" s="231"/>
      <c r="H145" s="232" t="s">
        <v>1</v>
      </c>
      <c r="I145" s="234"/>
      <c r="J145" s="231"/>
      <c r="K145" s="231"/>
      <c r="L145" s="235"/>
      <c r="M145" s="236"/>
      <c r="N145" s="237"/>
      <c r="O145" s="237"/>
      <c r="P145" s="237"/>
      <c r="Q145" s="237"/>
      <c r="R145" s="237"/>
      <c r="S145" s="237"/>
      <c r="T145" s="238"/>
      <c r="AT145" s="239" t="s">
        <v>339</v>
      </c>
      <c r="AU145" s="239" t="s">
        <v>86</v>
      </c>
      <c r="AV145" s="15" t="s">
        <v>84</v>
      </c>
      <c r="AW145" s="15" t="s">
        <v>31</v>
      </c>
      <c r="AX145" s="15" t="s">
        <v>77</v>
      </c>
      <c r="AY145" s="239" t="s">
        <v>321</v>
      </c>
    </row>
    <row r="146" spans="1:65" s="13" customFormat="1" ht="11.25">
      <c r="B146" s="207"/>
      <c r="C146" s="208"/>
      <c r="D146" s="209" t="s">
        <v>339</v>
      </c>
      <c r="E146" s="210" t="s">
        <v>1</v>
      </c>
      <c r="F146" s="211" t="s">
        <v>1974</v>
      </c>
      <c r="G146" s="208"/>
      <c r="H146" s="212">
        <v>20</v>
      </c>
      <c r="I146" s="213"/>
      <c r="J146" s="208"/>
      <c r="K146" s="208"/>
      <c r="L146" s="214"/>
      <c r="M146" s="215"/>
      <c r="N146" s="216"/>
      <c r="O146" s="216"/>
      <c r="P146" s="216"/>
      <c r="Q146" s="216"/>
      <c r="R146" s="216"/>
      <c r="S146" s="216"/>
      <c r="T146" s="217"/>
      <c r="AT146" s="218" t="s">
        <v>339</v>
      </c>
      <c r="AU146" s="218" t="s">
        <v>86</v>
      </c>
      <c r="AV146" s="13" t="s">
        <v>86</v>
      </c>
      <c r="AW146" s="13" t="s">
        <v>31</v>
      </c>
      <c r="AX146" s="13" t="s">
        <v>77</v>
      </c>
      <c r="AY146" s="218" t="s">
        <v>321</v>
      </c>
    </row>
    <row r="147" spans="1:65" s="14" customFormat="1" ht="11.25">
      <c r="B147" s="219"/>
      <c r="C147" s="220"/>
      <c r="D147" s="209" t="s">
        <v>339</v>
      </c>
      <c r="E147" s="221" t="s">
        <v>1</v>
      </c>
      <c r="F147" s="222" t="s">
        <v>346</v>
      </c>
      <c r="G147" s="220"/>
      <c r="H147" s="223">
        <v>20</v>
      </c>
      <c r="I147" s="224"/>
      <c r="J147" s="220"/>
      <c r="K147" s="220"/>
      <c r="L147" s="225"/>
      <c r="M147" s="226"/>
      <c r="N147" s="227"/>
      <c r="O147" s="227"/>
      <c r="P147" s="227"/>
      <c r="Q147" s="227"/>
      <c r="R147" s="227"/>
      <c r="S147" s="227"/>
      <c r="T147" s="228"/>
      <c r="AT147" s="229" t="s">
        <v>339</v>
      </c>
      <c r="AU147" s="229" t="s">
        <v>86</v>
      </c>
      <c r="AV147" s="14" t="s">
        <v>328</v>
      </c>
      <c r="AW147" s="14" t="s">
        <v>31</v>
      </c>
      <c r="AX147" s="14" t="s">
        <v>84</v>
      </c>
      <c r="AY147" s="229" t="s">
        <v>321</v>
      </c>
    </row>
    <row r="148" spans="1:65" s="2" customFormat="1" ht="24.2" customHeight="1">
      <c r="A148" s="35"/>
      <c r="B148" s="36"/>
      <c r="C148" s="194" t="s">
        <v>86</v>
      </c>
      <c r="D148" s="194" t="s">
        <v>323</v>
      </c>
      <c r="E148" s="195" t="s">
        <v>1975</v>
      </c>
      <c r="F148" s="196" t="s">
        <v>1976</v>
      </c>
      <c r="G148" s="197" t="s">
        <v>337</v>
      </c>
      <c r="H148" s="198">
        <v>35</v>
      </c>
      <c r="I148" s="199"/>
      <c r="J148" s="200">
        <f>ROUND(I148*H148,2)</f>
        <v>0</v>
      </c>
      <c r="K148" s="196" t="s">
        <v>350</v>
      </c>
      <c r="L148" s="40"/>
      <c r="M148" s="201" t="s">
        <v>1</v>
      </c>
      <c r="N148" s="202" t="s">
        <v>42</v>
      </c>
      <c r="O148" s="72"/>
      <c r="P148" s="203">
        <f>O148*H148</f>
        <v>0</v>
      </c>
      <c r="Q148" s="203">
        <v>0</v>
      </c>
      <c r="R148" s="203">
        <f>Q148*H148</f>
        <v>0</v>
      </c>
      <c r="S148" s="203">
        <v>0.625</v>
      </c>
      <c r="T148" s="204">
        <f>S148*H148</f>
        <v>21.875</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1977</v>
      </c>
    </row>
    <row r="149" spans="1:65" s="15" customFormat="1" ht="22.5">
      <c r="B149" s="230"/>
      <c r="C149" s="231"/>
      <c r="D149" s="209" t="s">
        <v>339</v>
      </c>
      <c r="E149" s="232" t="s">
        <v>1</v>
      </c>
      <c r="F149" s="233" t="s">
        <v>1978</v>
      </c>
      <c r="G149" s="231"/>
      <c r="H149" s="232" t="s">
        <v>1</v>
      </c>
      <c r="I149" s="234"/>
      <c r="J149" s="231"/>
      <c r="K149" s="231"/>
      <c r="L149" s="235"/>
      <c r="M149" s="236"/>
      <c r="N149" s="237"/>
      <c r="O149" s="237"/>
      <c r="P149" s="237"/>
      <c r="Q149" s="237"/>
      <c r="R149" s="237"/>
      <c r="S149" s="237"/>
      <c r="T149" s="238"/>
      <c r="AT149" s="239" t="s">
        <v>339</v>
      </c>
      <c r="AU149" s="239" t="s">
        <v>86</v>
      </c>
      <c r="AV149" s="15" t="s">
        <v>84</v>
      </c>
      <c r="AW149" s="15" t="s">
        <v>31</v>
      </c>
      <c r="AX149" s="15" t="s">
        <v>77</v>
      </c>
      <c r="AY149" s="239" t="s">
        <v>321</v>
      </c>
    </row>
    <row r="150" spans="1:65" s="13" customFormat="1" ht="11.25">
      <c r="B150" s="207"/>
      <c r="C150" s="208"/>
      <c r="D150" s="209" t="s">
        <v>339</v>
      </c>
      <c r="E150" s="210" t="s">
        <v>1</v>
      </c>
      <c r="F150" s="211" t="s">
        <v>1979</v>
      </c>
      <c r="G150" s="208"/>
      <c r="H150" s="212">
        <v>35</v>
      </c>
      <c r="I150" s="213"/>
      <c r="J150" s="208"/>
      <c r="K150" s="208"/>
      <c r="L150" s="214"/>
      <c r="M150" s="215"/>
      <c r="N150" s="216"/>
      <c r="O150" s="216"/>
      <c r="P150" s="216"/>
      <c r="Q150" s="216"/>
      <c r="R150" s="216"/>
      <c r="S150" s="216"/>
      <c r="T150" s="217"/>
      <c r="AT150" s="218" t="s">
        <v>339</v>
      </c>
      <c r="AU150" s="218" t="s">
        <v>86</v>
      </c>
      <c r="AV150" s="13" t="s">
        <v>86</v>
      </c>
      <c r="AW150" s="13" t="s">
        <v>31</v>
      </c>
      <c r="AX150" s="13" t="s">
        <v>84</v>
      </c>
      <c r="AY150" s="218" t="s">
        <v>321</v>
      </c>
    </row>
    <row r="151" spans="1:65" s="2" customFormat="1" ht="24.2" customHeight="1">
      <c r="A151" s="35"/>
      <c r="B151" s="36"/>
      <c r="C151" s="194" t="s">
        <v>334</v>
      </c>
      <c r="D151" s="194" t="s">
        <v>323</v>
      </c>
      <c r="E151" s="195" t="s">
        <v>1980</v>
      </c>
      <c r="F151" s="196" t="s">
        <v>1981</v>
      </c>
      <c r="G151" s="197" t="s">
        <v>337</v>
      </c>
      <c r="H151" s="198">
        <v>1526</v>
      </c>
      <c r="I151" s="199"/>
      <c r="J151" s="200">
        <f>ROUND(I151*H151,2)</f>
        <v>0</v>
      </c>
      <c r="K151" s="196" t="s">
        <v>350</v>
      </c>
      <c r="L151" s="40"/>
      <c r="M151" s="201" t="s">
        <v>1</v>
      </c>
      <c r="N151" s="202" t="s">
        <v>42</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328</v>
      </c>
      <c r="AT151" s="205" t="s">
        <v>323</v>
      </c>
      <c r="AU151" s="205" t="s">
        <v>86</v>
      </c>
      <c r="AY151" s="18" t="s">
        <v>321</v>
      </c>
      <c r="BE151" s="206">
        <f>IF(N151="základní",J151,0)</f>
        <v>0</v>
      </c>
      <c r="BF151" s="206">
        <f>IF(N151="snížená",J151,0)</f>
        <v>0</v>
      </c>
      <c r="BG151" s="206">
        <f>IF(N151="zákl. přenesená",J151,0)</f>
        <v>0</v>
      </c>
      <c r="BH151" s="206">
        <f>IF(N151="sníž. přenesená",J151,0)</f>
        <v>0</v>
      </c>
      <c r="BI151" s="206">
        <f>IF(N151="nulová",J151,0)</f>
        <v>0</v>
      </c>
      <c r="BJ151" s="18" t="s">
        <v>84</v>
      </c>
      <c r="BK151" s="206">
        <f>ROUND(I151*H151,2)</f>
        <v>0</v>
      </c>
      <c r="BL151" s="18" t="s">
        <v>328</v>
      </c>
      <c r="BM151" s="205" t="s">
        <v>1982</v>
      </c>
    </row>
    <row r="152" spans="1:65" s="15" customFormat="1" ht="11.25">
      <c r="B152" s="230"/>
      <c r="C152" s="231"/>
      <c r="D152" s="209" t="s">
        <v>339</v>
      </c>
      <c r="E152" s="232" t="s">
        <v>1</v>
      </c>
      <c r="F152" s="233" t="s">
        <v>1966</v>
      </c>
      <c r="G152" s="231"/>
      <c r="H152" s="232" t="s">
        <v>1</v>
      </c>
      <c r="I152" s="234"/>
      <c r="J152" s="231"/>
      <c r="K152" s="231"/>
      <c r="L152" s="235"/>
      <c r="M152" s="236"/>
      <c r="N152" s="237"/>
      <c r="O152" s="237"/>
      <c r="P152" s="237"/>
      <c r="Q152" s="237"/>
      <c r="R152" s="237"/>
      <c r="S152" s="237"/>
      <c r="T152" s="238"/>
      <c r="AT152" s="239" t="s">
        <v>339</v>
      </c>
      <c r="AU152" s="239" t="s">
        <v>86</v>
      </c>
      <c r="AV152" s="15" t="s">
        <v>84</v>
      </c>
      <c r="AW152" s="15" t="s">
        <v>31</v>
      </c>
      <c r="AX152" s="15" t="s">
        <v>77</v>
      </c>
      <c r="AY152" s="239" t="s">
        <v>321</v>
      </c>
    </row>
    <row r="153" spans="1:65" s="15" customFormat="1" ht="11.25">
      <c r="B153" s="230"/>
      <c r="C153" s="231"/>
      <c r="D153" s="209" t="s">
        <v>339</v>
      </c>
      <c r="E153" s="232" t="s">
        <v>1</v>
      </c>
      <c r="F153" s="233" t="s">
        <v>1967</v>
      </c>
      <c r="G153" s="231"/>
      <c r="H153" s="232" t="s">
        <v>1</v>
      </c>
      <c r="I153" s="234"/>
      <c r="J153" s="231"/>
      <c r="K153" s="231"/>
      <c r="L153" s="235"/>
      <c r="M153" s="236"/>
      <c r="N153" s="237"/>
      <c r="O153" s="237"/>
      <c r="P153" s="237"/>
      <c r="Q153" s="237"/>
      <c r="R153" s="237"/>
      <c r="S153" s="237"/>
      <c r="T153" s="238"/>
      <c r="AT153" s="239" t="s">
        <v>339</v>
      </c>
      <c r="AU153" s="239" t="s">
        <v>86</v>
      </c>
      <c r="AV153" s="15" t="s">
        <v>84</v>
      </c>
      <c r="AW153" s="15" t="s">
        <v>31</v>
      </c>
      <c r="AX153" s="15" t="s">
        <v>77</v>
      </c>
      <c r="AY153" s="239" t="s">
        <v>321</v>
      </c>
    </row>
    <row r="154" spans="1:65" s="15" customFormat="1" ht="22.5">
      <c r="B154" s="230"/>
      <c r="C154" s="231"/>
      <c r="D154" s="209" t="s">
        <v>339</v>
      </c>
      <c r="E154" s="232" t="s">
        <v>1</v>
      </c>
      <c r="F154" s="233" t="s">
        <v>1968</v>
      </c>
      <c r="G154" s="231"/>
      <c r="H154" s="232" t="s">
        <v>1</v>
      </c>
      <c r="I154" s="234"/>
      <c r="J154" s="231"/>
      <c r="K154" s="231"/>
      <c r="L154" s="235"/>
      <c r="M154" s="236"/>
      <c r="N154" s="237"/>
      <c r="O154" s="237"/>
      <c r="P154" s="237"/>
      <c r="Q154" s="237"/>
      <c r="R154" s="237"/>
      <c r="S154" s="237"/>
      <c r="T154" s="238"/>
      <c r="AT154" s="239" t="s">
        <v>339</v>
      </c>
      <c r="AU154" s="239" t="s">
        <v>86</v>
      </c>
      <c r="AV154" s="15" t="s">
        <v>84</v>
      </c>
      <c r="AW154" s="15" t="s">
        <v>31</v>
      </c>
      <c r="AX154" s="15" t="s">
        <v>77</v>
      </c>
      <c r="AY154" s="239" t="s">
        <v>321</v>
      </c>
    </row>
    <row r="155" spans="1:65" s="15" customFormat="1" ht="22.5">
      <c r="B155" s="230"/>
      <c r="C155" s="231"/>
      <c r="D155" s="209" t="s">
        <v>339</v>
      </c>
      <c r="E155" s="232" t="s">
        <v>1</v>
      </c>
      <c r="F155" s="233" t="s">
        <v>1969</v>
      </c>
      <c r="G155" s="231"/>
      <c r="H155" s="232" t="s">
        <v>1</v>
      </c>
      <c r="I155" s="234"/>
      <c r="J155" s="231"/>
      <c r="K155" s="231"/>
      <c r="L155" s="235"/>
      <c r="M155" s="236"/>
      <c r="N155" s="237"/>
      <c r="O155" s="237"/>
      <c r="P155" s="237"/>
      <c r="Q155" s="237"/>
      <c r="R155" s="237"/>
      <c r="S155" s="237"/>
      <c r="T155" s="238"/>
      <c r="AT155" s="239" t="s">
        <v>339</v>
      </c>
      <c r="AU155" s="239" t="s">
        <v>86</v>
      </c>
      <c r="AV155" s="15" t="s">
        <v>84</v>
      </c>
      <c r="AW155" s="15" t="s">
        <v>31</v>
      </c>
      <c r="AX155" s="15" t="s">
        <v>77</v>
      </c>
      <c r="AY155" s="239" t="s">
        <v>321</v>
      </c>
    </row>
    <row r="156" spans="1:65" s="15" customFormat="1" ht="22.5">
      <c r="B156" s="230"/>
      <c r="C156" s="231"/>
      <c r="D156" s="209" t="s">
        <v>339</v>
      </c>
      <c r="E156" s="232" t="s">
        <v>1</v>
      </c>
      <c r="F156" s="233" t="s">
        <v>1970</v>
      </c>
      <c r="G156" s="231"/>
      <c r="H156" s="232" t="s">
        <v>1</v>
      </c>
      <c r="I156" s="234"/>
      <c r="J156" s="231"/>
      <c r="K156" s="231"/>
      <c r="L156" s="235"/>
      <c r="M156" s="236"/>
      <c r="N156" s="237"/>
      <c r="O156" s="237"/>
      <c r="P156" s="237"/>
      <c r="Q156" s="237"/>
      <c r="R156" s="237"/>
      <c r="S156" s="237"/>
      <c r="T156" s="238"/>
      <c r="AT156" s="239" t="s">
        <v>339</v>
      </c>
      <c r="AU156" s="239" t="s">
        <v>86</v>
      </c>
      <c r="AV156" s="15" t="s">
        <v>84</v>
      </c>
      <c r="AW156" s="15" t="s">
        <v>31</v>
      </c>
      <c r="AX156" s="15" t="s">
        <v>77</v>
      </c>
      <c r="AY156" s="239" t="s">
        <v>321</v>
      </c>
    </row>
    <row r="157" spans="1:65" s="15" customFormat="1" ht="22.5">
      <c r="B157" s="230"/>
      <c r="C157" s="231"/>
      <c r="D157" s="209" t="s">
        <v>339</v>
      </c>
      <c r="E157" s="232" t="s">
        <v>1</v>
      </c>
      <c r="F157" s="233" t="s">
        <v>1971</v>
      </c>
      <c r="G157" s="231"/>
      <c r="H157" s="232" t="s">
        <v>1</v>
      </c>
      <c r="I157" s="234"/>
      <c r="J157" s="231"/>
      <c r="K157" s="231"/>
      <c r="L157" s="235"/>
      <c r="M157" s="236"/>
      <c r="N157" s="237"/>
      <c r="O157" s="237"/>
      <c r="P157" s="237"/>
      <c r="Q157" s="237"/>
      <c r="R157" s="237"/>
      <c r="S157" s="237"/>
      <c r="T157" s="238"/>
      <c r="AT157" s="239" t="s">
        <v>339</v>
      </c>
      <c r="AU157" s="239" t="s">
        <v>86</v>
      </c>
      <c r="AV157" s="15" t="s">
        <v>84</v>
      </c>
      <c r="AW157" s="15" t="s">
        <v>31</v>
      </c>
      <c r="AX157" s="15" t="s">
        <v>77</v>
      </c>
      <c r="AY157" s="239" t="s">
        <v>321</v>
      </c>
    </row>
    <row r="158" spans="1:65" s="16" customFormat="1" ht="11.25">
      <c r="B158" s="240"/>
      <c r="C158" s="241"/>
      <c r="D158" s="209" t="s">
        <v>339</v>
      </c>
      <c r="E158" s="242" t="s">
        <v>1</v>
      </c>
      <c r="F158" s="243" t="s">
        <v>1972</v>
      </c>
      <c r="G158" s="241"/>
      <c r="H158" s="244">
        <v>0</v>
      </c>
      <c r="I158" s="245"/>
      <c r="J158" s="241"/>
      <c r="K158" s="241"/>
      <c r="L158" s="246"/>
      <c r="M158" s="247"/>
      <c r="N158" s="248"/>
      <c r="O158" s="248"/>
      <c r="P158" s="248"/>
      <c r="Q158" s="248"/>
      <c r="R158" s="248"/>
      <c r="S158" s="248"/>
      <c r="T158" s="249"/>
      <c r="AT158" s="250" t="s">
        <v>339</v>
      </c>
      <c r="AU158" s="250" t="s">
        <v>86</v>
      </c>
      <c r="AV158" s="16" t="s">
        <v>334</v>
      </c>
      <c r="AW158" s="16" t="s">
        <v>31</v>
      </c>
      <c r="AX158" s="16" t="s">
        <v>77</v>
      </c>
      <c r="AY158" s="250" t="s">
        <v>321</v>
      </c>
    </row>
    <row r="159" spans="1:65" s="13" customFormat="1" ht="22.5">
      <c r="B159" s="207"/>
      <c r="C159" s="208"/>
      <c r="D159" s="209" t="s">
        <v>339</v>
      </c>
      <c r="E159" s="210" t="s">
        <v>1</v>
      </c>
      <c r="F159" s="211" t="s">
        <v>1983</v>
      </c>
      <c r="G159" s="208"/>
      <c r="H159" s="212">
        <v>1526</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1:65" s="15" customFormat="1" ht="11.25">
      <c r="B160" s="230"/>
      <c r="C160" s="231"/>
      <c r="D160" s="209" t="s">
        <v>339</v>
      </c>
      <c r="E160" s="232" t="s">
        <v>1</v>
      </c>
      <c r="F160" s="233" t="s">
        <v>1984</v>
      </c>
      <c r="G160" s="231"/>
      <c r="H160" s="232" t="s">
        <v>1</v>
      </c>
      <c r="I160" s="234"/>
      <c r="J160" s="231"/>
      <c r="K160" s="231"/>
      <c r="L160" s="235"/>
      <c r="M160" s="236"/>
      <c r="N160" s="237"/>
      <c r="O160" s="237"/>
      <c r="P160" s="237"/>
      <c r="Q160" s="237"/>
      <c r="R160" s="237"/>
      <c r="S160" s="237"/>
      <c r="T160" s="238"/>
      <c r="AT160" s="239" t="s">
        <v>339</v>
      </c>
      <c r="AU160" s="239" t="s">
        <v>86</v>
      </c>
      <c r="AV160" s="15" t="s">
        <v>84</v>
      </c>
      <c r="AW160" s="15" t="s">
        <v>31</v>
      </c>
      <c r="AX160" s="15" t="s">
        <v>77</v>
      </c>
      <c r="AY160" s="239" t="s">
        <v>321</v>
      </c>
    </row>
    <row r="161" spans="1:65" s="15" customFormat="1" ht="22.5">
      <c r="B161" s="230"/>
      <c r="C161" s="231"/>
      <c r="D161" s="209" t="s">
        <v>339</v>
      </c>
      <c r="E161" s="232" t="s">
        <v>1</v>
      </c>
      <c r="F161" s="233" t="s">
        <v>1985</v>
      </c>
      <c r="G161" s="231"/>
      <c r="H161" s="232" t="s">
        <v>1</v>
      </c>
      <c r="I161" s="234"/>
      <c r="J161" s="231"/>
      <c r="K161" s="231"/>
      <c r="L161" s="235"/>
      <c r="M161" s="236"/>
      <c r="N161" s="237"/>
      <c r="O161" s="237"/>
      <c r="P161" s="237"/>
      <c r="Q161" s="237"/>
      <c r="R161" s="237"/>
      <c r="S161" s="237"/>
      <c r="T161" s="238"/>
      <c r="AT161" s="239" t="s">
        <v>339</v>
      </c>
      <c r="AU161" s="239" t="s">
        <v>86</v>
      </c>
      <c r="AV161" s="15" t="s">
        <v>84</v>
      </c>
      <c r="AW161" s="15" t="s">
        <v>31</v>
      </c>
      <c r="AX161" s="15" t="s">
        <v>77</v>
      </c>
      <c r="AY161" s="239" t="s">
        <v>321</v>
      </c>
    </row>
    <row r="162" spans="1:65" s="15" customFormat="1" ht="22.5">
      <c r="B162" s="230"/>
      <c r="C162" s="231"/>
      <c r="D162" s="209" t="s">
        <v>339</v>
      </c>
      <c r="E162" s="232" t="s">
        <v>1</v>
      </c>
      <c r="F162" s="233" t="s">
        <v>1986</v>
      </c>
      <c r="G162" s="231"/>
      <c r="H162" s="232" t="s">
        <v>1</v>
      </c>
      <c r="I162" s="234"/>
      <c r="J162" s="231"/>
      <c r="K162" s="231"/>
      <c r="L162" s="235"/>
      <c r="M162" s="236"/>
      <c r="N162" s="237"/>
      <c r="O162" s="237"/>
      <c r="P162" s="237"/>
      <c r="Q162" s="237"/>
      <c r="R162" s="237"/>
      <c r="S162" s="237"/>
      <c r="T162" s="238"/>
      <c r="AT162" s="239" t="s">
        <v>339</v>
      </c>
      <c r="AU162" s="239" t="s">
        <v>86</v>
      </c>
      <c r="AV162" s="15" t="s">
        <v>84</v>
      </c>
      <c r="AW162" s="15" t="s">
        <v>31</v>
      </c>
      <c r="AX162" s="15" t="s">
        <v>77</v>
      </c>
      <c r="AY162" s="239" t="s">
        <v>321</v>
      </c>
    </row>
    <row r="163" spans="1:65" s="16" customFormat="1" ht="11.25">
      <c r="B163" s="240"/>
      <c r="C163" s="241"/>
      <c r="D163" s="209" t="s">
        <v>339</v>
      </c>
      <c r="E163" s="242" t="s">
        <v>1</v>
      </c>
      <c r="F163" s="243" t="s">
        <v>391</v>
      </c>
      <c r="G163" s="241"/>
      <c r="H163" s="244">
        <v>1526</v>
      </c>
      <c r="I163" s="245"/>
      <c r="J163" s="241"/>
      <c r="K163" s="241"/>
      <c r="L163" s="246"/>
      <c r="M163" s="247"/>
      <c r="N163" s="248"/>
      <c r="O163" s="248"/>
      <c r="P163" s="248"/>
      <c r="Q163" s="248"/>
      <c r="R163" s="248"/>
      <c r="S163" s="248"/>
      <c r="T163" s="249"/>
      <c r="AT163" s="250" t="s">
        <v>339</v>
      </c>
      <c r="AU163" s="250" t="s">
        <v>86</v>
      </c>
      <c r="AV163" s="16" t="s">
        <v>334</v>
      </c>
      <c r="AW163" s="16" t="s">
        <v>31</v>
      </c>
      <c r="AX163" s="16" t="s">
        <v>77</v>
      </c>
      <c r="AY163" s="250" t="s">
        <v>321</v>
      </c>
    </row>
    <row r="164" spans="1:65" s="14" customFormat="1" ht="11.25">
      <c r="B164" s="219"/>
      <c r="C164" s="220"/>
      <c r="D164" s="209" t="s">
        <v>339</v>
      </c>
      <c r="E164" s="221" t="s">
        <v>1906</v>
      </c>
      <c r="F164" s="222" t="s">
        <v>346</v>
      </c>
      <c r="G164" s="220"/>
      <c r="H164" s="223">
        <v>1526</v>
      </c>
      <c r="I164" s="224"/>
      <c r="J164" s="220"/>
      <c r="K164" s="220"/>
      <c r="L164" s="225"/>
      <c r="M164" s="226"/>
      <c r="N164" s="227"/>
      <c r="O164" s="227"/>
      <c r="P164" s="227"/>
      <c r="Q164" s="227"/>
      <c r="R164" s="227"/>
      <c r="S164" s="227"/>
      <c r="T164" s="228"/>
      <c r="AT164" s="229" t="s">
        <v>339</v>
      </c>
      <c r="AU164" s="229" t="s">
        <v>86</v>
      </c>
      <c r="AV164" s="14" t="s">
        <v>328</v>
      </c>
      <c r="AW164" s="14" t="s">
        <v>31</v>
      </c>
      <c r="AX164" s="14" t="s">
        <v>84</v>
      </c>
      <c r="AY164" s="229" t="s">
        <v>321</v>
      </c>
    </row>
    <row r="165" spans="1:65" s="2" customFormat="1" ht="37.9" customHeight="1">
      <c r="A165" s="35"/>
      <c r="B165" s="36"/>
      <c r="C165" s="194" t="s">
        <v>328</v>
      </c>
      <c r="D165" s="194" t="s">
        <v>323</v>
      </c>
      <c r="E165" s="195" t="s">
        <v>1987</v>
      </c>
      <c r="F165" s="196" t="s">
        <v>1988</v>
      </c>
      <c r="G165" s="197" t="s">
        <v>355</v>
      </c>
      <c r="H165" s="198">
        <v>70</v>
      </c>
      <c r="I165" s="199"/>
      <c r="J165" s="200">
        <f>ROUND(I165*H165,2)</f>
        <v>0</v>
      </c>
      <c r="K165" s="196" t="s">
        <v>350</v>
      </c>
      <c r="L165" s="40"/>
      <c r="M165" s="201" t="s">
        <v>1</v>
      </c>
      <c r="N165" s="202" t="s">
        <v>42</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328</v>
      </c>
      <c r="AT165" s="205" t="s">
        <v>323</v>
      </c>
      <c r="AU165" s="205" t="s">
        <v>86</v>
      </c>
      <c r="AY165" s="18" t="s">
        <v>321</v>
      </c>
      <c r="BE165" s="206">
        <f>IF(N165="základní",J165,0)</f>
        <v>0</v>
      </c>
      <c r="BF165" s="206">
        <f>IF(N165="snížená",J165,0)</f>
        <v>0</v>
      </c>
      <c r="BG165" s="206">
        <f>IF(N165="zákl. přenesená",J165,0)</f>
        <v>0</v>
      </c>
      <c r="BH165" s="206">
        <f>IF(N165="sníž. přenesená",J165,0)</f>
        <v>0</v>
      </c>
      <c r="BI165" s="206">
        <f>IF(N165="nulová",J165,0)</f>
        <v>0</v>
      </c>
      <c r="BJ165" s="18" t="s">
        <v>84</v>
      </c>
      <c r="BK165" s="206">
        <f>ROUND(I165*H165,2)</f>
        <v>0</v>
      </c>
      <c r="BL165" s="18" t="s">
        <v>328</v>
      </c>
      <c r="BM165" s="205" t="s">
        <v>1989</v>
      </c>
    </row>
    <row r="166" spans="1:65" s="15" customFormat="1" ht="11.25">
      <c r="B166" s="230"/>
      <c r="C166" s="231"/>
      <c r="D166" s="209" t="s">
        <v>339</v>
      </c>
      <c r="E166" s="232" t="s">
        <v>1</v>
      </c>
      <c r="F166" s="233" t="s">
        <v>1990</v>
      </c>
      <c r="G166" s="231"/>
      <c r="H166" s="232" t="s">
        <v>1</v>
      </c>
      <c r="I166" s="234"/>
      <c r="J166" s="231"/>
      <c r="K166" s="231"/>
      <c r="L166" s="235"/>
      <c r="M166" s="236"/>
      <c r="N166" s="237"/>
      <c r="O166" s="237"/>
      <c r="P166" s="237"/>
      <c r="Q166" s="237"/>
      <c r="R166" s="237"/>
      <c r="S166" s="237"/>
      <c r="T166" s="238"/>
      <c r="AT166" s="239" t="s">
        <v>339</v>
      </c>
      <c r="AU166" s="239" t="s">
        <v>86</v>
      </c>
      <c r="AV166" s="15" t="s">
        <v>84</v>
      </c>
      <c r="AW166" s="15" t="s">
        <v>31</v>
      </c>
      <c r="AX166" s="15" t="s">
        <v>77</v>
      </c>
      <c r="AY166" s="239" t="s">
        <v>321</v>
      </c>
    </row>
    <row r="167" spans="1:65" s="13" customFormat="1" ht="11.25">
      <c r="B167" s="207"/>
      <c r="C167" s="208"/>
      <c r="D167" s="209" t="s">
        <v>339</v>
      </c>
      <c r="E167" s="210" t="s">
        <v>1</v>
      </c>
      <c r="F167" s="211" t="s">
        <v>1991</v>
      </c>
      <c r="G167" s="208"/>
      <c r="H167" s="212">
        <v>70</v>
      </c>
      <c r="I167" s="213"/>
      <c r="J167" s="208"/>
      <c r="K167" s="208"/>
      <c r="L167" s="214"/>
      <c r="M167" s="215"/>
      <c r="N167" s="216"/>
      <c r="O167" s="216"/>
      <c r="P167" s="216"/>
      <c r="Q167" s="216"/>
      <c r="R167" s="216"/>
      <c r="S167" s="216"/>
      <c r="T167" s="217"/>
      <c r="AT167" s="218" t="s">
        <v>339</v>
      </c>
      <c r="AU167" s="218" t="s">
        <v>86</v>
      </c>
      <c r="AV167" s="13" t="s">
        <v>86</v>
      </c>
      <c r="AW167" s="13" t="s">
        <v>31</v>
      </c>
      <c r="AX167" s="13" t="s">
        <v>77</v>
      </c>
      <c r="AY167" s="218" t="s">
        <v>321</v>
      </c>
    </row>
    <row r="168" spans="1:65" s="15" customFormat="1" ht="22.5">
      <c r="B168" s="230"/>
      <c r="C168" s="231"/>
      <c r="D168" s="209" t="s">
        <v>339</v>
      </c>
      <c r="E168" s="232" t="s">
        <v>1</v>
      </c>
      <c r="F168" s="233" t="s">
        <v>1992</v>
      </c>
      <c r="G168" s="231"/>
      <c r="H168" s="232" t="s">
        <v>1</v>
      </c>
      <c r="I168" s="234"/>
      <c r="J168" s="231"/>
      <c r="K168" s="231"/>
      <c r="L168" s="235"/>
      <c r="M168" s="236"/>
      <c r="N168" s="237"/>
      <c r="O168" s="237"/>
      <c r="P168" s="237"/>
      <c r="Q168" s="237"/>
      <c r="R168" s="237"/>
      <c r="S168" s="237"/>
      <c r="T168" s="238"/>
      <c r="AT168" s="239" t="s">
        <v>339</v>
      </c>
      <c r="AU168" s="239" t="s">
        <v>86</v>
      </c>
      <c r="AV168" s="15" t="s">
        <v>84</v>
      </c>
      <c r="AW168" s="15" t="s">
        <v>31</v>
      </c>
      <c r="AX168" s="15" t="s">
        <v>77</v>
      </c>
      <c r="AY168" s="239" t="s">
        <v>321</v>
      </c>
    </row>
    <row r="169" spans="1:65" s="14" customFormat="1" ht="11.25">
      <c r="B169" s="219"/>
      <c r="C169" s="220"/>
      <c r="D169" s="209" t="s">
        <v>339</v>
      </c>
      <c r="E169" s="221" t="s">
        <v>1935</v>
      </c>
      <c r="F169" s="222" t="s">
        <v>1993</v>
      </c>
      <c r="G169" s="220"/>
      <c r="H169" s="223">
        <v>70</v>
      </c>
      <c r="I169" s="224"/>
      <c r="J169" s="220"/>
      <c r="K169" s="220"/>
      <c r="L169" s="225"/>
      <c r="M169" s="226"/>
      <c r="N169" s="227"/>
      <c r="O169" s="227"/>
      <c r="P169" s="227"/>
      <c r="Q169" s="227"/>
      <c r="R169" s="227"/>
      <c r="S169" s="227"/>
      <c r="T169" s="228"/>
      <c r="AT169" s="229" t="s">
        <v>339</v>
      </c>
      <c r="AU169" s="229" t="s">
        <v>86</v>
      </c>
      <c r="AV169" s="14" t="s">
        <v>328</v>
      </c>
      <c r="AW169" s="14" t="s">
        <v>31</v>
      </c>
      <c r="AX169" s="14" t="s">
        <v>84</v>
      </c>
      <c r="AY169" s="229" t="s">
        <v>321</v>
      </c>
    </row>
    <row r="170" spans="1:65" s="2" customFormat="1" ht="37.9" customHeight="1">
      <c r="A170" s="35"/>
      <c r="B170" s="36"/>
      <c r="C170" s="194" t="s">
        <v>347</v>
      </c>
      <c r="D170" s="194" t="s">
        <v>323</v>
      </c>
      <c r="E170" s="195" t="s">
        <v>1994</v>
      </c>
      <c r="F170" s="196" t="s">
        <v>1995</v>
      </c>
      <c r="G170" s="197" t="s">
        <v>355</v>
      </c>
      <c r="H170" s="198">
        <v>14.5</v>
      </c>
      <c r="I170" s="199"/>
      <c r="J170" s="200">
        <f>ROUND(I170*H170,2)</f>
        <v>0</v>
      </c>
      <c r="K170" s="196" t="s">
        <v>1996</v>
      </c>
      <c r="L170" s="40"/>
      <c r="M170" s="201" t="s">
        <v>1</v>
      </c>
      <c r="N170" s="202" t="s">
        <v>42</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328</v>
      </c>
      <c r="AT170" s="205" t="s">
        <v>323</v>
      </c>
      <c r="AU170" s="205" t="s">
        <v>86</v>
      </c>
      <c r="AY170" s="18" t="s">
        <v>321</v>
      </c>
      <c r="BE170" s="206">
        <f>IF(N170="základní",J170,0)</f>
        <v>0</v>
      </c>
      <c r="BF170" s="206">
        <f>IF(N170="snížená",J170,0)</f>
        <v>0</v>
      </c>
      <c r="BG170" s="206">
        <f>IF(N170="zákl. přenesená",J170,0)</f>
        <v>0</v>
      </c>
      <c r="BH170" s="206">
        <f>IF(N170="sníž. přenesená",J170,0)</f>
        <v>0</v>
      </c>
      <c r="BI170" s="206">
        <f>IF(N170="nulová",J170,0)</f>
        <v>0</v>
      </c>
      <c r="BJ170" s="18" t="s">
        <v>84</v>
      </c>
      <c r="BK170" s="206">
        <f>ROUND(I170*H170,2)</f>
        <v>0</v>
      </c>
      <c r="BL170" s="18" t="s">
        <v>328</v>
      </c>
      <c r="BM170" s="205" t="s">
        <v>1997</v>
      </c>
    </row>
    <row r="171" spans="1:65" s="15" customFormat="1" ht="22.5">
      <c r="B171" s="230"/>
      <c r="C171" s="231"/>
      <c r="D171" s="209" t="s">
        <v>339</v>
      </c>
      <c r="E171" s="232" t="s">
        <v>1</v>
      </c>
      <c r="F171" s="233" t="s">
        <v>1998</v>
      </c>
      <c r="G171" s="231"/>
      <c r="H171" s="232" t="s">
        <v>1</v>
      </c>
      <c r="I171" s="234"/>
      <c r="J171" s="231"/>
      <c r="K171" s="231"/>
      <c r="L171" s="235"/>
      <c r="M171" s="236"/>
      <c r="N171" s="237"/>
      <c r="O171" s="237"/>
      <c r="P171" s="237"/>
      <c r="Q171" s="237"/>
      <c r="R171" s="237"/>
      <c r="S171" s="237"/>
      <c r="T171" s="238"/>
      <c r="AT171" s="239" t="s">
        <v>339</v>
      </c>
      <c r="AU171" s="239" t="s">
        <v>86</v>
      </c>
      <c r="AV171" s="15" t="s">
        <v>84</v>
      </c>
      <c r="AW171" s="15" t="s">
        <v>31</v>
      </c>
      <c r="AX171" s="15" t="s">
        <v>77</v>
      </c>
      <c r="AY171" s="239" t="s">
        <v>321</v>
      </c>
    </row>
    <row r="172" spans="1:65" s="13" customFormat="1" ht="11.25">
      <c r="B172" s="207"/>
      <c r="C172" s="208"/>
      <c r="D172" s="209" t="s">
        <v>339</v>
      </c>
      <c r="E172" s="210" t="s">
        <v>1</v>
      </c>
      <c r="F172" s="211" t="s">
        <v>1999</v>
      </c>
      <c r="G172" s="208"/>
      <c r="H172" s="212">
        <v>4</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1:65" s="13" customFormat="1" ht="11.25">
      <c r="B173" s="207"/>
      <c r="C173" s="208"/>
      <c r="D173" s="209" t="s">
        <v>339</v>
      </c>
      <c r="E173" s="210" t="s">
        <v>1</v>
      </c>
      <c r="F173" s="211" t="s">
        <v>2000</v>
      </c>
      <c r="G173" s="208"/>
      <c r="H173" s="212">
        <v>10.5</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1:65" s="16" customFormat="1" ht="11.25">
      <c r="B174" s="240"/>
      <c r="C174" s="241"/>
      <c r="D174" s="209" t="s">
        <v>339</v>
      </c>
      <c r="E174" s="242" t="s">
        <v>1</v>
      </c>
      <c r="F174" s="243" t="s">
        <v>2001</v>
      </c>
      <c r="G174" s="241"/>
      <c r="H174" s="244">
        <v>14.5</v>
      </c>
      <c r="I174" s="245"/>
      <c r="J174" s="241"/>
      <c r="K174" s="241"/>
      <c r="L174" s="246"/>
      <c r="M174" s="247"/>
      <c r="N174" s="248"/>
      <c r="O174" s="248"/>
      <c r="P174" s="248"/>
      <c r="Q174" s="248"/>
      <c r="R174" s="248"/>
      <c r="S174" s="248"/>
      <c r="T174" s="249"/>
      <c r="AT174" s="250" t="s">
        <v>339</v>
      </c>
      <c r="AU174" s="250" t="s">
        <v>86</v>
      </c>
      <c r="AV174" s="16" t="s">
        <v>334</v>
      </c>
      <c r="AW174" s="16" t="s">
        <v>31</v>
      </c>
      <c r="AX174" s="16" t="s">
        <v>77</v>
      </c>
      <c r="AY174" s="250" t="s">
        <v>321</v>
      </c>
    </row>
    <row r="175" spans="1:65" s="14" customFormat="1" ht="11.25">
      <c r="B175" s="219"/>
      <c r="C175" s="220"/>
      <c r="D175" s="209" t="s">
        <v>339</v>
      </c>
      <c r="E175" s="221" t="s">
        <v>1934</v>
      </c>
      <c r="F175" s="222" t="s">
        <v>2002</v>
      </c>
      <c r="G175" s="220"/>
      <c r="H175" s="223">
        <v>14.5</v>
      </c>
      <c r="I175" s="224"/>
      <c r="J175" s="220"/>
      <c r="K175" s="220"/>
      <c r="L175" s="225"/>
      <c r="M175" s="226"/>
      <c r="N175" s="227"/>
      <c r="O175" s="227"/>
      <c r="P175" s="227"/>
      <c r="Q175" s="227"/>
      <c r="R175" s="227"/>
      <c r="S175" s="227"/>
      <c r="T175" s="228"/>
      <c r="AT175" s="229" t="s">
        <v>339</v>
      </c>
      <c r="AU175" s="229" t="s">
        <v>86</v>
      </c>
      <c r="AV175" s="14" t="s">
        <v>328</v>
      </c>
      <c r="AW175" s="14" t="s">
        <v>31</v>
      </c>
      <c r="AX175" s="14" t="s">
        <v>84</v>
      </c>
      <c r="AY175" s="229" t="s">
        <v>321</v>
      </c>
    </row>
    <row r="176" spans="1:65" s="2" customFormat="1" ht="49.15" customHeight="1">
      <c r="A176" s="35"/>
      <c r="B176" s="36"/>
      <c r="C176" s="194" t="s">
        <v>352</v>
      </c>
      <c r="D176" s="194" t="s">
        <v>323</v>
      </c>
      <c r="E176" s="195" t="s">
        <v>2003</v>
      </c>
      <c r="F176" s="196" t="s">
        <v>2004</v>
      </c>
      <c r="G176" s="197" t="s">
        <v>355</v>
      </c>
      <c r="H176" s="198">
        <v>1.242</v>
      </c>
      <c r="I176" s="199"/>
      <c r="J176" s="200">
        <f>ROUND(I176*H176,2)</f>
        <v>0</v>
      </c>
      <c r="K176" s="196" t="s">
        <v>1996</v>
      </c>
      <c r="L176" s="40"/>
      <c r="M176" s="201" t="s">
        <v>1</v>
      </c>
      <c r="N176" s="202" t="s">
        <v>42</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328</v>
      </c>
      <c r="AT176" s="205" t="s">
        <v>323</v>
      </c>
      <c r="AU176" s="205" t="s">
        <v>86</v>
      </c>
      <c r="AY176" s="18" t="s">
        <v>321</v>
      </c>
      <c r="BE176" s="206">
        <f>IF(N176="základní",J176,0)</f>
        <v>0</v>
      </c>
      <c r="BF176" s="206">
        <f>IF(N176="snížená",J176,0)</f>
        <v>0</v>
      </c>
      <c r="BG176" s="206">
        <f>IF(N176="zákl. přenesená",J176,0)</f>
        <v>0</v>
      </c>
      <c r="BH176" s="206">
        <f>IF(N176="sníž. přenesená",J176,0)</f>
        <v>0</v>
      </c>
      <c r="BI176" s="206">
        <f>IF(N176="nulová",J176,0)</f>
        <v>0</v>
      </c>
      <c r="BJ176" s="18" t="s">
        <v>84</v>
      </c>
      <c r="BK176" s="206">
        <f>ROUND(I176*H176,2)</f>
        <v>0</v>
      </c>
      <c r="BL176" s="18" t="s">
        <v>328</v>
      </c>
      <c r="BM176" s="205" t="s">
        <v>2005</v>
      </c>
    </row>
    <row r="177" spans="1:65" s="15" customFormat="1" ht="33.75">
      <c r="B177" s="230"/>
      <c r="C177" s="231"/>
      <c r="D177" s="209" t="s">
        <v>339</v>
      </c>
      <c r="E177" s="232" t="s">
        <v>1</v>
      </c>
      <c r="F177" s="233" t="s">
        <v>2006</v>
      </c>
      <c r="G177" s="231"/>
      <c r="H177" s="232" t="s">
        <v>1</v>
      </c>
      <c r="I177" s="234"/>
      <c r="J177" s="231"/>
      <c r="K177" s="231"/>
      <c r="L177" s="235"/>
      <c r="M177" s="236"/>
      <c r="N177" s="237"/>
      <c r="O177" s="237"/>
      <c r="P177" s="237"/>
      <c r="Q177" s="237"/>
      <c r="R177" s="237"/>
      <c r="S177" s="237"/>
      <c r="T177" s="238"/>
      <c r="AT177" s="239" t="s">
        <v>339</v>
      </c>
      <c r="AU177" s="239" t="s">
        <v>86</v>
      </c>
      <c r="AV177" s="15" t="s">
        <v>84</v>
      </c>
      <c r="AW177" s="15" t="s">
        <v>31</v>
      </c>
      <c r="AX177" s="15" t="s">
        <v>77</v>
      </c>
      <c r="AY177" s="239" t="s">
        <v>321</v>
      </c>
    </row>
    <row r="178" spans="1:65" s="15" customFormat="1" ht="11.25">
      <c r="B178" s="230"/>
      <c r="C178" s="231"/>
      <c r="D178" s="209" t="s">
        <v>339</v>
      </c>
      <c r="E178" s="232" t="s">
        <v>1</v>
      </c>
      <c r="F178" s="233" t="s">
        <v>2007</v>
      </c>
      <c r="G178" s="231"/>
      <c r="H178" s="232" t="s">
        <v>1</v>
      </c>
      <c r="I178" s="234"/>
      <c r="J178" s="231"/>
      <c r="K178" s="231"/>
      <c r="L178" s="235"/>
      <c r="M178" s="236"/>
      <c r="N178" s="237"/>
      <c r="O178" s="237"/>
      <c r="P178" s="237"/>
      <c r="Q178" s="237"/>
      <c r="R178" s="237"/>
      <c r="S178" s="237"/>
      <c r="T178" s="238"/>
      <c r="AT178" s="239" t="s">
        <v>339</v>
      </c>
      <c r="AU178" s="239" t="s">
        <v>86</v>
      </c>
      <c r="AV178" s="15" t="s">
        <v>84</v>
      </c>
      <c r="AW178" s="15" t="s">
        <v>31</v>
      </c>
      <c r="AX178" s="15" t="s">
        <v>77</v>
      </c>
      <c r="AY178" s="239" t="s">
        <v>321</v>
      </c>
    </row>
    <row r="179" spans="1:65" s="13" customFormat="1" ht="22.5">
      <c r="B179" s="207"/>
      <c r="C179" s="208"/>
      <c r="D179" s="209" t="s">
        <v>339</v>
      </c>
      <c r="E179" s="210" t="s">
        <v>1</v>
      </c>
      <c r="F179" s="211" t="s">
        <v>2008</v>
      </c>
      <c r="G179" s="208"/>
      <c r="H179" s="212">
        <v>1.2416</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1:65" s="14" customFormat="1" ht="11.25">
      <c r="B180" s="219"/>
      <c r="C180" s="220"/>
      <c r="D180" s="209" t="s">
        <v>339</v>
      </c>
      <c r="E180" s="221" t="s">
        <v>1</v>
      </c>
      <c r="F180" s="222" t="s">
        <v>346</v>
      </c>
      <c r="G180" s="220"/>
      <c r="H180" s="223">
        <v>1.2416</v>
      </c>
      <c r="I180" s="224"/>
      <c r="J180" s="220"/>
      <c r="K180" s="220"/>
      <c r="L180" s="225"/>
      <c r="M180" s="226"/>
      <c r="N180" s="227"/>
      <c r="O180" s="227"/>
      <c r="P180" s="227"/>
      <c r="Q180" s="227"/>
      <c r="R180" s="227"/>
      <c r="S180" s="227"/>
      <c r="T180" s="228"/>
      <c r="AT180" s="229" t="s">
        <v>339</v>
      </c>
      <c r="AU180" s="229" t="s">
        <v>86</v>
      </c>
      <c r="AV180" s="14" t="s">
        <v>328</v>
      </c>
      <c r="AW180" s="14" t="s">
        <v>31</v>
      </c>
      <c r="AX180" s="14" t="s">
        <v>84</v>
      </c>
      <c r="AY180" s="229" t="s">
        <v>321</v>
      </c>
    </row>
    <row r="181" spans="1:65" s="2" customFormat="1" ht="24.2" customHeight="1">
      <c r="A181" s="35"/>
      <c r="B181" s="36"/>
      <c r="C181" s="194" t="s">
        <v>359</v>
      </c>
      <c r="D181" s="194" t="s">
        <v>323</v>
      </c>
      <c r="E181" s="195" t="s">
        <v>2009</v>
      </c>
      <c r="F181" s="196" t="s">
        <v>2010</v>
      </c>
      <c r="G181" s="197" t="s">
        <v>355</v>
      </c>
      <c r="H181" s="198">
        <v>1</v>
      </c>
      <c r="I181" s="199"/>
      <c r="J181" s="200">
        <f>ROUND(I181*H181,2)</f>
        <v>0</v>
      </c>
      <c r="K181" s="196" t="s">
        <v>350</v>
      </c>
      <c r="L181" s="40"/>
      <c r="M181" s="201" t="s">
        <v>1</v>
      </c>
      <c r="N181" s="202" t="s">
        <v>42</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328</v>
      </c>
      <c r="AT181" s="205" t="s">
        <v>323</v>
      </c>
      <c r="AU181" s="205" t="s">
        <v>86</v>
      </c>
      <c r="AY181" s="18" t="s">
        <v>321</v>
      </c>
      <c r="BE181" s="206">
        <f>IF(N181="základní",J181,0)</f>
        <v>0</v>
      </c>
      <c r="BF181" s="206">
        <f>IF(N181="snížená",J181,0)</f>
        <v>0</v>
      </c>
      <c r="BG181" s="206">
        <f>IF(N181="zákl. přenesená",J181,0)</f>
        <v>0</v>
      </c>
      <c r="BH181" s="206">
        <f>IF(N181="sníž. přenesená",J181,0)</f>
        <v>0</v>
      </c>
      <c r="BI181" s="206">
        <f>IF(N181="nulová",J181,0)</f>
        <v>0</v>
      </c>
      <c r="BJ181" s="18" t="s">
        <v>84</v>
      </c>
      <c r="BK181" s="206">
        <f>ROUND(I181*H181,2)</f>
        <v>0</v>
      </c>
      <c r="BL181" s="18" t="s">
        <v>328</v>
      </c>
      <c r="BM181" s="205" t="s">
        <v>2011</v>
      </c>
    </row>
    <row r="182" spans="1:65" s="13" customFormat="1" ht="22.5">
      <c r="B182" s="207"/>
      <c r="C182" s="208"/>
      <c r="D182" s="209" t="s">
        <v>339</v>
      </c>
      <c r="E182" s="210" t="s">
        <v>1</v>
      </c>
      <c r="F182" s="211" t="s">
        <v>2012</v>
      </c>
      <c r="G182" s="208"/>
      <c r="H182" s="212">
        <v>1</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1:65" s="16" customFormat="1" ht="11.25">
      <c r="B183" s="240"/>
      <c r="C183" s="241"/>
      <c r="D183" s="209" t="s">
        <v>339</v>
      </c>
      <c r="E183" s="242" t="s">
        <v>1901</v>
      </c>
      <c r="F183" s="243" t="s">
        <v>391</v>
      </c>
      <c r="G183" s="241"/>
      <c r="H183" s="244">
        <v>1</v>
      </c>
      <c r="I183" s="245"/>
      <c r="J183" s="241"/>
      <c r="K183" s="241"/>
      <c r="L183" s="246"/>
      <c r="M183" s="247"/>
      <c r="N183" s="248"/>
      <c r="O183" s="248"/>
      <c r="P183" s="248"/>
      <c r="Q183" s="248"/>
      <c r="R183" s="248"/>
      <c r="S183" s="248"/>
      <c r="T183" s="249"/>
      <c r="AT183" s="250" t="s">
        <v>339</v>
      </c>
      <c r="AU183" s="250" t="s">
        <v>86</v>
      </c>
      <c r="AV183" s="16" t="s">
        <v>334</v>
      </c>
      <c r="AW183" s="16" t="s">
        <v>31</v>
      </c>
      <c r="AX183" s="16" t="s">
        <v>84</v>
      </c>
      <c r="AY183" s="250" t="s">
        <v>321</v>
      </c>
    </row>
    <row r="184" spans="1:65" s="2" customFormat="1" ht="33" customHeight="1">
      <c r="A184" s="35"/>
      <c r="B184" s="36"/>
      <c r="C184" s="194" t="s">
        <v>364</v>
      </c>
      <c r="D184" s="194" t="s">
        <v>323</v>
      </c>
      <c r="E184" s="195" t="s">
        <v>2013</v>
      </c>
      <c r="F184" s="196" t="s">
        <v>2014</v>
      </c>
      <c r="G184" s="197" t="s">
        <v>355</v>
      </c>
      <c r="H184" s="198">
        <v>72</v>
      </c>
      <c r="I184" s="199"/>
      <c r="J184" s="200">
        <f>ROUND(I184*H184,2)</f>
        <v>0</v>
      </c>
      <c r="K184" s="196" t="s">
        <v>350</v>
      </c>
      <c r="L184" s="40"/>
      <c r="M184" s="201" t="s">
        <v>1</v>
      </c>
      <c r="N184" s="202" t="s">
        <v>42</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328</v>
      </c>
      <c r="AT184" s="205" t="s">
        <v>323</v>
      </c>
      <c r="AU184" s="205" t="s">
        <v>86</v>
      </c>
      <c r="AY184" s="18" t="s">
        <v>321</v>
      </c>
      <c r="BE184" s="206">
        <f>IF(N184="základní",J184,0)</f>
        <v>0</v>
      </c>
      <c r="BF184" s="206">
        <f>IF(N184="snížená",J184,0)</f>
        <v>0</v>
      </c>
      <c r="BG184" s="206">
        <f>IF(N184="zákl. přenesená",J184,0)</f>
        <v>0</v>
      </c>
      <c r="BH184" s="206">
        <f>IF(N184="sníž. přenesená",J184,0)</f>
        <v>0</v>
      </c>
      <c r="BI184" s="206">
        <f>IF(N184="nulová",J184,0)</f>
        <v>0</v>
      </c>
      <c r="BJ184" s="18" t="s">
        <v>84</v>
      </c>
      <c r="BK184" s="206">
        <f>ROUND(I184*H184,2)</f>
        <v>0</v>
      </c>
      <c r="BL184" s="18" t="s">
        <v>328</v>
      </c>
      <c r="BM184" s="205" t="s">
        <v>2015</v>
      </c>
    </row>
    <row r="185" spans="1:65" s="15" customFormat="1" ht="22.5">
      <c r="B185" s="230"/>
      <c r="C185" s="231"/>
      <c r="D185" s="209" t="s">
        <v>339</v>
      </c>
      <c r="E185" s="232" t="s">
        <v>1</v>
      </c>
      <c r="F185" s="233" t="s">
        <v>2016</v>
      </c>
      <c r="G185" s="231"/>
      <c r="H185" s="232" t="s">
        <v>1</v>
      </c>
      <c r="I185" s="234"/>
      <c r="J185" s="231"/>
      <c r="K185" s="231"/>
      <c r="L185" s="235"/>
      <c r="M185" s="236"/>
      <c r="N185" s="237"/>
      <c r="O185" s="237"/>
      <c r="P185" s="237"/>
      <c r="Q185" s="237"/>
      <c r="R185" s="237"/>
      <c r="S185" s="237"/>
      <c r="T185" s="238"/>
      <c r="AT185" s="239" t="s">
        <v>339</v>
      </c>
      <c r="AU185" s="239" t="s">
        <v>86</v>
      </c>
      <c r="AV185" s="15" t="s">
        <v>84</v>
      </c>
      <c r="AW185" s="15" t="s">
        <v>31</v>
      </c>
      <c r="AX185" s="15" t="s">
        <v>77</v>
      </c>
      <c r="AY185" s="239" t="s">
        <v>321</v>
      </c>
    </row>
    <row r="186" spans="1:65" s="13" customFormat="1" ht="22.5">
      <c r="B186" s="207"/>
      <c r="C186" s="208"/>
      <c r="D186" s="209" t="s">
        <v>339</v>
      </c>
      <c r="E186" s="210" t="s">
        <v>1</v>
      </c>
      <c r="F186" s="211" t="s">
        <v>2017</v>
      </c>
      <c r="G186" s="208"/>
      <c r="H186" s="212">
        <v>72</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5" customFormat="1" ht="22.5">
      <c r="B187" s="230"/>
      <c r="C187" s="231"/>
      <c r="D187" s="209" t="s">
        <v>339</v>
      </c>
      <c r="E187" s="232" t="s">
        <v>1</v>
      </c>
      <c r="F187" s="233" t="s">
        <v>1992</v>
      </c>
      <c r="G187" s="231"/>
      <c r="H187" s="232" t="s">
        <v>1</v>
      </c>
      <c r="I187" s="234"/>
      <c r="J187" s="231"/>
      <c r="K187" s="231"/>
      <c r="L187" s="235"/>
      <c r="M187" s="236"/>
      <c r="N187" s="237"/>
      <c r="O187" s="237"/>
      <c r="P187" s="237"/>
      <c r="Q187" s="237"/>
      <c r="R187" s="237"/>
      <c r="S187" s="237"/>
      <c r="T187" s="238"/>
      <c r="AT187" s="239" t="s">
        <v>339</v>
      </c>
      <c r="AU187" s="239" t="s">
        <v>86</v>
      </c>
      <c r="AV187" s="15" t="s">
        <v>84</v>
      </c>
      <c r="AW187" s="15" t="s">
        <v>31</v>
      </c>
      <c r="AX187" s="15" t="s">
        <v>77</v>
      </c>
      <c r="AY187" s="239" t="s">
        <v>321</v>
      </c>
    </row>
    <row r="188" spans="1:65" s="14" customFormat="1" ht="11.25">
      <c r="B188" s="219"/>
      <c r="C188" s="220"/>
      <c r="D188" s="209" t="s">
        <v>339</v>
      </c>
      <c r="E188" s="221" t="s">
        <v>1932</v>
      </c>
      <c r="F188" s="222" t="s">
        <v>2018</v>
      </c>
      <c r="G188" s="220"/>
      <c r="H188" s="223">
        <v>72</v>
      </c>
      <c r="I188" s="224"/>
      <c r="J188" s="220"/>
      <c r="K188" s="220"/>
      <c r="L188" s="225"/>
      <c r="M188" s="226"/>
      <c r="N188" s="227"/>
      <c r="O188" s="227"/>
      <c r="P188" s="227"/>
      <c r="Q188" s="227"/>
      <c r="R188" s="227"/>
      <c r="S188" s="227"/>
      <c r="T188" s="228"/>
      <c r="AT188" s="229" t="s">
        <v>339</v>
      </c>
      <c r="AU188" s="229" t="s">
        <v>86</v>
      </c>
      <c r="AV188" s="14" t="s">
        <v>328</v>
      </c>
      <c r="AW188" s="14" t="s">
        <v>31</v>
      </c>
      <c r="AX188" s="14" t="s">
        <v>84</v>
      </c>
      <c r="AY188" s="229" t="s">
        <v>321</v>
      </c>
    </row>
    <row r="189" spans="1:65" s="2" customFormat="1" ht="24.2" customHeight="1">
      <c r="A189" s="35"/>
      <c r="B189" s="36"/>
      <c r="C189" s="194" t="s">
        <v>407</v>
      </c>
      <c r="D189" s="194" t="s">
        <v>323</v>
      </c>
      <c r="E189" s="195" t="s">
        <v>2019</v>
      </c>
      <c r="F189" s="196" t="s">
        <v>2020</v>
      </c>
      <c r="G189" s="197" t="s">
        <v>355</v>
      </c>
      <c r="H189" s="198">
        <v>3.8250000000000002</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2021</v>
      </c>
    </row>
    <row r="190" spans="1:65" s="15" customFormat="1" ht="22.5">
      <c r="B190" s="230"/>
      <c r="C190" s="231"/>
      <c r="D190" s="209" t="s">
        <v>339</v>
      </c>
      <c r="E190" s="232" t="s">
        <v>1</v>
      </c>
      <c r="F190" s="233" t="s">
        <v>2022</v>
      </c>
      <c r="G190" s="231"/>
      <c r="H190" s="232" t="s">
        <v>1</v>
      </c>
      <c r="I190" s="234"/>
      <c r="J190" s="231"/>
      <c r="K190" s="231"/>
      <c r="L190" s="235"/>
      <c r="M190" s="236"/>
      <c r="N190" s="237"/>
      <c r="O190" s="237"/>
      <c r="P190" s="237"/>
      <c r="Q190" s="237"/>
      <c r="R190" s="237"/>
      <c r="S190" s="237"/>
      <c r="T190" s="238"/>
      <c r="AT190" s="239" t="s">
        <v>339</v>
      </c>
      <c r="AU190" s="239" t="s">
        <v>86</v>
      </c>
      <c r="AV190" s="15" t="s">
        <v>84</v>
      </c>
      <c r="AW190" s="15" t="s">
        <v>31</v>
      </c>
      <c r="AX190" s="15" t="s">
        <v>77</v>
      </c>
      <c r="AY190" s="239" t="s">
        <v>321</v>
      </c>
    </row>
    <row r="191" spans="1:65" s="13" customFormat="1" ht="11.25">
      <c r="B191" s="207"/>
      <c r="C191" s="208"/>
      <c r="D191" s="209" t="s">
        <v>339</v>
      </c>
      <c r="E191" s="210" t="s">
        <v>1</v>
      </c>
      <c r="F191" s="211" t="s">
        <v>2023</v>
      </c>
      <c r="G191" s="208"/>
      <c r="H191" s="212">
        <v>4.5</v>
      </c>
      <c r="I191" s="213"/>
      <c r="J191" s="208"/>
      <c r="K191" s="208"/>
      <c r="L191" s="214"/>
      <c r="M191" s="215"/>
      <c r="N191" s="216"/>
      <c r="O191" s="216"/>
      <c r="P191" s="216"/>
      <c r="Q191" s="216"/>
      <c r="R191" s="216"/>
      <c r="S191" s="216"/>
      <c r="T191" s="217"/>
      <c r="AT191" s="218" t="s">
        <v>339</v>
      </c>
      <c r="AU191" s="218" t="s">
        <v>86</v>
      </c>
      <c r="AV191" s="13" t="s">
        <v>86</v>
      </c>
      <c r="AW191" s="13" t="s">
        <v>31</v>
      </c>
      <c r="AX191" s="13" t="s">
        <v>77</v>
      </c>
      <c r="AY191" s="218" t="s">
        <v>321</v>
      </c>
    </row>
    <row r="192" spans="1:65" s="15" customFormat="1" ht="11.25">
      <c r="B192" s="230"/>
      <c r="C192" s="231"/>
      <c r="D192" s="209" t="s">
        <v>339</v>
      </c>
      <c r="E192" s="232" t="s">
        <v>1</v>
      </c>
      <c r="F192" s="233" t="s">
        <v>2024</v>
      </c>
      <c r="G192" s="231"/>
      <c r="H192" s="232" t="s">
        <v>1</v>
      </c>
      <c r="I192" s="234"/>
      <c r="J192" s="231"/>
      <c r="K192" s="231"/>
      <c r="L192" s="235"/>
      <c r="M192" s="236"/>
      <c r="N192" s="237"/>
      <c r="O192" s="237"/>
      <c r="P192" s="237"/>
      <c r="Q192" s="237"/>
      <c r="R192" s="237"/>
      <c r="S192" s="237"/>
      <c r="T192" s="238"/>
      <c r="AT192" s="239" t="s">
        <v>339</v>
      </c>
      <c r="AU192" s="239" t="s">
        <v>86</v>
      </c>
      <c r="AV192" s="15" t="s">
        <v>84</v>
      </c>
      <c r="AW192" s="15" t="s">
        <v>31</v>
      </c>
      <c r="AX192" s="15" t="s">
        <v>77</v>
      </c>
      <c r="AY192" s="239" t="s">
        <v>321</v>
      </c>
    </row>
    <row r="193" spans="1:65" s="13" customFormat="1" ht="11.25">
      <c r="B193" s="207"/>
      <c r="C193" s="208"/>
      <c r="D193" s="209" t="s">
        <v>339</v>
      </c>
      <c r="E193" s="210" t="s">
        <v>1</v>
      </c>
      <c r="F193" s="211" t="s">
        <v>2025</v>
      </c>
      <c r="G193" s="208"/>
      <c r="H193" s="212">
        <v>-0.67500000000000004</v>
      </c>
      <c r="I193" s="213"/>
      <c r="J193" s="208"/>
      <c r="K193" s="208"/>
      <c r="L193" s="214"/>
      <c r="M193" s="215"/>
      <c r="N193" s="216"/>
      <c r="O193" s="216"/>
      <c r="P193" s="216"/>
      <c r="Q193" s="216"/>
      <c r="R193" s="216"/>
      <c r="S193" s="216"/>
      <c r="T193" s="217"/>
      <c r="AT193" s="218" t="s">
        <v>339</v>
      </c>
      <c r="AU193" s="218" t="s">
        <v>86</v>
      </c>
      <c r="AV193" s="13" t="s">
        <v>86</v>
      </c>
      <c r="AW193" s="13" t="s">
        <v>31</v>
      </c>
      <c r="AX193" s="13" t="s">
        <v>77</v>
      </c>
      <c r="AY193" s="218" t="s">
        <v>321</v>
      </c>
    </row>
    <row r="194" spans="1:65" s="14" customFormat="1" ht="11.25">
      <c r="B194" s="219"/>
      <c r="C194" s="220"/>
      <c r="D194" s="209" t="s">
        <v>339</v>
      </c>
      <c r="E194" s="221" t="s">
        <v>1952</v>
      </c>
      <c r="F194" s="222" t="s">
        <v>2026</v>
      </c>
      <c r="G194" s="220"/>
      <c r="H194" s="223">
        <v>3.8250000000000002</v>
      </c>
      <c r="I194" s="224"/>
      <c r="J194" s="220"/>
      <c r="K194" s="220"/>
      <c r="L194" s="225"/>
      <c r="M194" s="226"/>
      <c r="N194" s="227"/>
      <c r="O194" s="227"/>
      <c r="P194" s="227"/>
      <c r="Q194" s="227"/>
      <c r="R194" s="227"/>
      <c r="S194" s="227"/>
      <c r="T194" s="228"/>
      <c r="AT194" s="229" t="s">
        <v>339</v>
      </c>
      <c r="AU194" s="229" t="s">
        <v>86</v>
      </c>
      <c r="AV194" s="14" t="s">
        <v>328</v>
      </c>
      <c r="AW194" s="14" t="s">
        <v>31</v>
      </c>
      <c r="AX194" s="14" t="s">
        <v>84</v>
      </c>
      <c r="AY194" s="229" t="s">
        <v>321</v>
      </c>
    </row>
    <row r="195" spans="1:65" s="2" customFormat="1" ht="33" customHeight="1">
      <c r="A195" s="35"/>
      <c r="B195" s="36"/>
      <c r="C195" s="194" t="s">
        <v>412</v>
      </c>
      <c r="D195" s="194" t="s">
        <v>323</v>
      </c>
      <c r="E195" s="195" t="s">
        <v>2027</v>
      </c>
      <c r="F195" s="196" t="s">
        <v>2028</v>
      </c>
      <c r="G195" s="197" t="s">
        <v>355</v>
      </c>
      <c r="H195" s="198">
        <v>60.579000000000001</v>
      </c>
      <c r="I195" s="199"/>
      <c r="J195" s="200">
        <f>ROUND(I195*H195,2)</f>
        <v>0</v>
      </c>
      <c r="K195" s="196" t="s">
        <v>350</v>
      </c>
      <c r="L195" s="40"/>
      <c r="M195" s="201" t="s">
        <v>1</v>
      </c>
      <c r="N195" s="202" t="s">
        <v>42</v>
      </c>
      <c r="O195" s="72"/>
      <c r="P195" s="203">
        <f>O195*H195</f>
        <v>0</v>
      </c>
      <c r="Q195" s="203">
        <v>0</v>
      </c>
      <c r="R195" s="203">
        <f>Q195*H195</f>
        <v>0</v>
      </c>
      <c r="S195" s="203">
        <v>0</v>
      </c>
      <c r="T195" s="204">
        <f>S195*H195</f>
        <v>0</v>
      </c>
      <c r="U195" s="35"/>
      <c r="V195" s="35"/>
      <c r="W195" s="35"/>
      <c r="X195" s="35"/>
      <c r="Y195" s="35"/>
      <c r="Z195" s="35"/>
      <c r="AA195" s="35"/>
      <c r="AB195" s="35"/>
      <c r="AC195" s="35"/>
      <c r="AD195" s="35"/>
      <c r="AE195" s="35"/>
      <c r="AR195" s="205" t="s">
        <v>328</v>
      </c>
      <c r="AT195" s="205" t="s">
        <v>323</v>
      </c>
      <c r="AU195" s="205" t="s">
        <v>86</v>
      </c>
      <c r="AY195" s="18" t="s">
        <v>321</v>
      </c>
      <c r="BE195" s="206">
        <f>IF(N195="základní",J195,0)</f>
        <v>0</v>
      </c>
      <c r="BF195" s="206">
        <f>IF(N195="snížená",J195,0)</f>
        <v>0</v>
      </c>
      <c r="BG195" s="206">
        <f>IF(N195="zákl. přenesená",J195,0)</f>
        <v>0</v>
      </c>
      <c r="BH195" s="206">
        <f>IF(N195="sníž. přenesená",J195,0)</f>
        <v>0</v>
      </c>
      <c r="BI195" s="206">
        <f>IF(N195="nulová",J195,0)</f>
        <v>0</v>
      </c>
      <c r="BJ195" s="18" t="s">
        <v>84</v>
      </c>
      <c r="BK195" s="206">
        <f>ROUND(I195*H195,2)</f>
        <v>0</v>
      </c>
      <c r="BL195" s="18" t="s">
        <v>328</v>
      </c>
      <c r="BM195" s="205" t="s">
        <v>2029</v>
      </c>
    </row>
    <row r="196" spans="1:65" s="15" customFormat="1" ht="11.25">
      <c r="B196" s="230"/>
      <c r="C196" s="231"/>
      <c r="D196" s="209" t="s">
        <v>339</v>
      </c>
      <c r="E196" s="232" t="s">
        <v>1</v>
      </c>
      <c r="F196" s="233" t="s">
        <v>2030</v>
      </c>
      <c r="G196" s="231"/>
      <c r="H196" s="232" t="s">
        <v>1</v>
      </c>
      <c r="I196" s="234"/>
      <c r="J196" s="231"/>
      <c r="K196" s="231"/>
      <c r="L196" s="235"/>
      <c r="M196" s="236"/>
      <c r="N196" s="237"/>
      <c r="O196" s="237"/>
      <c r="P196" s="237"/>
      <c r="Q196" s="237"/>
      <c r="R196" s="237"/>
      <c r="S196" s="237"/>
      <c r="T196" s="238"/>
      <c r="AT196" s="239" t="s">
        <v>339</v>
      </c>
      <c r="AU196" s="239" t="s">
        <v>86</v>
      </c>
      <c r="AV196" s="15" t="s">
        <v>84</v>
      </c>
      <c r="AW196" s="15" t="s">
        <v>31</v>
      </c>
      <c r="AX196" s="15" t="s">
        <v>77</v>
      </c>
      <c r="AY196" s="239" t="s">
        <v>321</v>
      </c>
    </row>
    <row r="197" spans="1:65" s="15" customFormat="1" ht="22.5">
      <c r="B197" s="230"/>
      <c r="C197" s="231"/>
      <c r="D197" s="209" t="s">
        <v>339</v>
      </c>
      <c r="E197" s="232" t="s">
        <v>1</v>
      </c>
      <c r="F197" s="233" t="s">
        <v>2031</v>
      </c>
      <c r="G197" s="231"/>
      <c r="H197" s="232" t="s">
        <v>1</v>
      </c>
      <c r="I197" s="234"/>
      <c r="J197" s="231"/>
      <c r="K197" s="231"/>
      <c r="L197" s="235"/>
      <c r="M197" s="236"/>
      <c r="N197" s="237"/>
      <c r="O197" s="237"/>
      <c r="P197" s="237"/>
      <c r="Q197" s="237"/>
      <c r="R197" s="237"/>
      <c r="S197" s="237"/>
      <c r="T197" s="238"/>
      <c r="AT197" s="239" t="s">
        <v>339</v>
      </c>
      <c r="AU197" s="239" t="s">
        <v>86</v>
      </c>
      <c r="AV197" s="15" t="s">
        <v>84</v>
      </c>
      <c r="AW197" s="15" t="s">
        <v>31</v>
      </c>
      <c r="AX197" s="15" t="s">
        <v>77</v>
      </c>
      <c r="AY197" s="239" t="s">
        <v>321</v>
      </c>
    </row>
    <row r="198" spans="1:65" s="13" customFormat="1" ht="11.25">
      <c r="B198" s="207"/>
      <c r="C198" s="208"/>
      <c r="D198" s="209" t="s">
        <v>339</v>
      </c>
      <c r="E198" s="210" t="s">
        <v>1</v>
      </c>
      <c r="F198" s="211" t="s">
        <v>2032</v>
      </c>
      <c r="G198" s="208"/>
      <c r="H198" s="212">
        <v>45.375</v>
      </c>
      <c r="I198" s="213"/>
      <c r="J198" s="208"/>
      <c r="K198" s="208"/>
      <c r="L198" s="214"/>
      <c r="M198" s="215"/>
      <c r="N198" s="216"/>
      <c r="O198" s="216"/>
      <c r="P198" s="216"/>
      <c r="Q198" s="216"/>
      <c r="R198" s="216"/>
      <c r="S198" s="216"/>
      <c r="T198" s="217"/>
      <c r="AT198" s="218" t="s">
        <v>339</v>
      </c>
      <c r="AU198" s="218" t="s">
        <v>86</v>
      </c>
      <c r="AV198" s="13" t="s">
        <v>86</v>
      </c>
      <c r="AW198" s="13" t="s">
        <v>31</v>
      </c>
      <c r="AX198" s="13" t="s">
        <v>77</v>
      </c>
      <c r="AY198" s="218" t="s">
        <v>321</v>
      </c>
    </row>
    <row r="199" spans="1:65" s="16" customFormat="1" ht="11.25">
      <c r="B199" s="240"/>
      <c r="C199" s="241"/>
      <c r="D199" s="209" t="s">
        <v>339</v>
      </c>
      <c r="E199" s="242" t="s">
        <v>1</v>
      </c>
      <c r="F199" s="243" t="s">
        <v>391</v>
      </c>
      <c r="G199" s="241"/>
      <c r="H199" s="244">
        <v>45.375</v>
      </c>
      <c r="I199" s="245"/>
      <c r="J199" s="241"/>
      <c r="K199" s="241"/>
      <c r="L199" s="246"/>
      <c r="M199" s="247"/>
      <c r="N199" s="248"/>
      <c r="O199" s="248"/>
      <c r="P199" s="248"/>
      <c r="Q199" s="248"/>
      <c r="R199" s="248"/>
      <c r="S199" s="248"/>
      <c r="T199" s="249"/>
      <c r="AT199" s="250" t="s">
        <v>339</v>
      </c>
      <c r="AU199" s="250" t="s">
        <v>86</v>
      </c>
      <c r="AV199" s="16" t="s">
        <v>334</v>
      </c>
      <c r="AW199" s="16" t="s">
        <v>31</v>
      </c>
      <c r="AX199" s="16" t="s">
        <v>77</v>
      </c>
      <c r="AY199" s="250" t="s">
        <v>321</v>
      </c>
    </row>
    <row r="200" spans="1:65" s="15" customFormat="1" ht="33.75">
      <c r="B200" s="230"/>
      <c r="C200" s="231"/>
      <c r="D200" s="209" t="s">
        <v>339</v>
      </c>
      <c r="E200" s="232" t="s">
        <v>1</v>
      </c>
      <c r="F200" s="233" t="s">
        <v>2033</v>
      </c>
      <c r="G200" s="231"/>
      <c r="H200" s="232" t="s">
        <v>1</v>
      </c>
      <c r="I200" s="234"/>
      <c r="J200" s="231"/>
      <c r="K200" s="231"/>
      <c r="L200" s="235"/>
      <c r="M200" s="236"/>
      <c r="N200" s="237"/>
      <c r="O200" s="237"/>
      <c r="P200" s="237"/>
      <c r="Q200" s="237"/>
      <c r="R200" s="237"/>
      <c r="S200" s="237"/>
      <c r="T200" s="238"/>
      <c r="AT200" s="239" t="s">
        <v>339</v>
      </c>
      <c r="AU200" s="239" t="s">
        <v>86</v>
      </c>
      <c r="AV200" s="15" t="s">
        <v>84</v>
      </c>
      <c r="AW200" s="15" t="s">
        <v>31</v>
      </c>
      <c r="AX200" s="15" t="s">
        <v>77</v>
      </c>
      <c r="AY200" s="239" t="s">
        <v>321</v>
      </c>
    </row>
    <row r="201" spans="1:65" s="13" customFormat="1" ht="11.25">
      <c r="B201" s="207"/>
      <c r="C201" s="208"/>
      <c r="D201" s="209" t="s">
        <v>339</v>
      </c>
      <c r="E201" s="210" t="s">
        <v>1</v>
      </c>
      <c r="F201" s="211" t="s">
        <v>2034</v>
      </c>
      <c r="G201" s="208"/>
      <c r="H201" s="212">
        <v>1.1200000000000001</v>
      </c>
      <c r="I201" s="213"/>
      <c r="J201" s="208"/>
      <c r="K201" s="208"/>
      <c r="L201" s="214"/>
      <c r="M201" s="215"/>
      <c r="N201" s="216"/>
      <c r="O201" s="216"/>
      <c r="P201" s="216"/>
      <c r="Q201" s="216"/>
      <c r="R201" s="216"/>
      <c r="S201" s="216"/>
      <c r="T201" s="217"/>
      <c r="AT201" s="218" t="s">
        <v>339</v>
      </c>
      <c r="AU201" s="218" t="s">
        <v>86</v>
      </c>
      <c r="AV201" s="13" t="s">
        <v>86</v>
      </c>
      <c r="AW201" s="13" t="s">
        <v>31</v>
      </c>
      <c r="AX201" s="13" t="s">
        <v>77</v>
      </c>
      <c r="AY201" s="218" t="s">
        <v>321</v>
      </c>
    </row>
    <row r="202" spans="1:65" s="15" customFormat="1" ht="33.75">
      <c r="B202" s="230"/>
      <c r="C202" s="231"/>
      <c r="D202" s="209" t="s">
        <v>339</v>
      </c>
      <c r="E202" s="232" t="s">
        <v>1</v>
      </c>
      <c r="F202" s="233" t="s">
        <v>2035</v>
      </c>
      <c r="G202" s="231"/>
      <c r="H202" s="232" t="s">
        <v>1</v>
      </c>
      <c r="I202" s="234"/>
      <c r="J202" s="231"/>
      <c r="K202" s="231"/>
      <c r="L202" s="235"/>
      <c r="M202" s="236"/>
      <c r="N202" s="237"/>
      <c r="O202" s="237"/>
      <c r="P202" s="237"/>
      <c r="Q202" s="237"/>
      <c r="R202" s="237"/>
      <c r="S202" s="237"/>
      <c r="T202" s="238"/>
      <c r="AT202" s="239" t="s">
        <v>339</v>
      </c>
      <c r="AU202" s="239" t="s">
        <v>86</v>
      </c>
      <c r="AV202" s="15" t="s">
        <v>84</v>
      </c>
      <c r="AW202" s="15" t="s">
        <v>31</v>
      </c>
      <c r="AX202" s="15" t="s">
        <v>77</v>
      </c>
      <c r="AY202" s="239" t="s">
        <v>321</v>
      </c>
    </row>
    <row r="203" spans="1:65" s="13" customFormat="1" ht="11.25">
      <c r="B203" s="207"/>
      <c r="C203" s="208"/>
      <c r="D203" s="209" t="s">
        <v>339</v>
      </c>
      <c r="E203" s="210" t="s">
        <v>1</v>
      </c>
      <c r="F203" s="211" t="s">
        <v>2036</v>
      </c>
      <c r="G203" s="208"/>
      <c r="H203" s="212">
        <v>14.08375</v>
      </c>
      <c r="I203" s="213"/>
      <c r="J203" s="208"/>
      <c r="K203" s="208"/>
      <c r="L203" s="214"/>
      <c r="M203" s="215"/>
      <c r="N203" s="216"/>
      <c r="O203" s="216"/>
      <c r="P203" s="216"/>
      <c r="Q203" s="216"/>
      <c r="R203" s="216"/>
      <c r="S203" s="216"/>
      <c r="T203" s="217"/>
      <c r="AT203" s="218" t="s">
        <v>339</v>
      </c>
      <c r="AU203" s="218" t="s">
        <v>86</v>
      </c>
      <c r="AV203" s="13" t="s">
        <v>86</v>
      </c>
      <c r="AW203" s="13" t="s">
        <v>31</v>
      </c>
      <c r="AX203" s="13" t="s">
        <v>77</v>
      </c>
      <c r="AY203" s="218" t="s">
        <v>321</v>
      </c>
    </row>
    <row r="204" spans="1:65" s="16" customFormat="1" ht="11.25">
      <c r="B204" s="240"/>
      <c r="C204" s="241"/>
      <c r="D204" s="209" t="s">
        <v>339</v>
      </c>
      <c r="E204" s="242" t="s">
        <v>1</v>
      </c>
      <c r="F204" s="243" t="s">
        <v>2037</v>
      </c>
      <c r="G204" s="241"/>
      <c r="H204" s="244">
        <v>15.203749999999999</v>
      </c>
      <c r="I204" s="245"/>
      <c r="J204" s="241"/>
      <c r="K204" s="241"/>
      <c r="L204" s="246"/>
      <c r="M204" s="247"/>
      <c r="N204" s="248"/>
      <c r="O204" s="248"/>
      <c r="P204" s="248"/>
      <c r="Q204" s="248"/>
      <c r="R204" s="248"/>
      <c r="S204" s="248"/>
      <c r="T204" s="249"/>
      <c r="AT204" s="250" t="s">
        <v>339</v>
      </c>
      <c r="AU204" s="250" t="s">
        <v>86</v>
      </c>
      <c r="AV204" s="16" t="s">
        <v>334</v>
      </c>
      <c r="AW204" s="16" t="s">
        <v>31</v>
      </c>
      <c r="AX204" s="16" t="s">
        <v>77</v>
      </c>
      <c r="AY204" s="250" t="s">
        <v>321</v>
      </c>
    </row>
    <row r="205" spans="1:65" s="14" customFormat="1" ht="11.25">
      <c r="B205" s="219"/>
      <c r="C205" s="220"/>
      <c r="D205" s="209" t="s">
        <v>339</v>
      </c>
      <c r="E205" s="221" t="s">
        <v>1936</v>
      </c>
      <c r="F205" s="222" t="s">
        <v>346</v>
      </c>
      <c r="G205" s="220"/>
      <c r="H205" s="223">
        <v>60.578749999999999</v>
      </c>
      <c r="I205" s="224"/>
      <c r="J205" s="220"/>
      <c r="K205" s="220"/>
      <c r="L205" s="225"/>
      <c r="M205" s="226"/>
      <c r="N205" s="227"/>
      <c r="O205" s="227"/>
      <c r="P205" s="227"/>
      <c r="Q205" s="227"/>
      <c r="R205" s="227"/>
      <c r="S205" s="227"/>
      <c r="T205" s="228"/>
      <c r="AT205" s="229" t="s">
        <v>339</v>
      </c>
      <c r="AU205" s="229" t="s">
        <v>86</v>
      </c>
      <c r="AV205" s="14" t="s">
        <v>328</v>
      </c>
      <c r="AW205" s="14" t="s">
        <v>31</v>
      </c>
      <c r="AX205" s="14" t="s">
        <v>84</v>
      </c>
      <c r="AY205" s="229" t="s">
        <v>321</v>
      </c>
    </row>
    <row r="206" spans="1:65" s="2" customFormat="1" ht="21.75" customHeight="1">
      <c r="A206" s="35"/>
      <c r="B206" s="36"/>
      <c r="C206" s="194" t="s">
        <v>424</v>
      </c>
      <c r="D206" s="194" t="s">
        <v>323</v>
      </c>
      <c r="E206" s="195" t="s">
        <v>2038</v>
      </c>
      <c r="F206" s="196" t="s">
        <v>2039</v>
      </c>
      <c r="G206" s="197" t="s">
        <v>337</v>
      </c>
      <c r="H206" s="198">
        <v>10.199999999999999</v>
      </c>
      <c r="I206" s="199"/>
      <c r="J206" s="200">
        <f>ROUND(I206*H206,2)</f>
        <v>0</v>
      </c>
      <c r="K206" s="196" t="s">
        <v>350</v>
      </c>
      <c r="L206" s="40"/>
      <c r="M206" s="201" t="s">
        <v>1</v>
      </c>
      <c r="N206" s="202" t="s">
        <v>42</v>
      </c>
      <c r="O206" s="72"/>
      <c r="P206" s="203">
        <f>O206*H206</f>
        <v>0</v>
      </c>
      <c r="Q206" s="203">
        <v>6.9999999999999999E-4</v>
      </c>
      <c r="R206" s="203">
        <f>Q206*H206</f>
        <v>7.1399999999999996E-3</v>
      </c>
      <c r="S206" s="203">
        <v>0</v>
      </c>
      <c r="T206" s="204">
        <f>S206*H206</f>
        <v>0</v>
      </c>
      <c r="U206" s="35"/>
      <c r="V206" s="35"/>
      <c r="W206" s="35"/>
      <c r="X206" s="35"/>
      <c r="Y206" s="35"/>
      <c r="Z206" s="35"/>
      <c r="AA206" s="35"/>
      <c r="AB206" s="35"/>
      <c r="AC206" s="35"/>
      <c r="AD206" s="35"/>
      <c r="AE206" s="35"/>
      <c r="AR206" s="205" t="s">
        <v>328</v>
      </c>
      <c r="AT206" s="205" t="s">
        <v>323</v>
      </c>
      <c r="AU206" s="205" t="s">
        <v>86</v>
      </c>
      <c r="AY206" s="18" t="s">
        <v>321</v>
      </c>
      <c r="BE206" s="206">
        <f>IF(N206="základní",J206,0)</f>
        <v>0</v>
      </c>
      <c r="BF206" s="206">
        <f>IF(N206="snížená",J206,0)</f>
        <v>0</v>
      </c>
      <c r="BG206" s="206">
        <f>IF(N206="zákl. přenesená",J206,0)</f>
        <v>0</v>
      </c>
      <c r="BH206" s="206">
        <f>IF(N206="sníž. přenesená",J206,0)</f>
        <v>0</v>
      </c>
      <c r="BI206" s="206">
        <f>IF(N206="nulová",J206,0)</f>
        <v>0</v>
      </c>
      <c r="BJ206" s="18" t="s">
        <v>84</v>
      </c>
      <c r="BK206" s="206">
        <f>ROUND(I206*H206,2)</f>
        <v>0</v>
      </c>
      <c r="BL206" s="18" t="s">
        <v>328</v>
      </c>
      <c r="BM206" s="205" t="s">
        <v>2040</v>
      </c>
    </row>
    <row r="207" spans="1:65" s="15" customFormat="1" ht="22.5">
      <c r="B207" s="230"/>
      <c r="C207" s="231"/>
      <c r="D207" s="209" t="s">
        <v>339</v>
      </c>
      <c r="E207" s="232" t="s">
        <v>1</v>
      </c>
      <c r="F207" s="233" t="s">
        <v>2022</v>
      </c>
      <c r="G207" s="231"/>
      <c r="H207" s="232" t="s">
        <v>1</v>
      </c>
      <c r="I207" s="234"/>
      <c r="J207" s="231"/>
      <c r="K207" s="231"/>
      <c r="L207" s="235"/>
      <c r="M207" s="236"/>
      <c r="N207" s="237"/>
      <c r="O207" s="237"/>
      <c r="P207" s="237"/>
      <c r="Q207" s="237"/>
      <c r="R207" s="237"/>
      <c r="S207" s="237"/>
      <c r="T207" s="238"/>
      <c r="AT207" s="239" t="s">
        <v>339</v>
      </c>
      <c r="AU207" s="239" t="s">
        <v>86</v>
      </c>
      <c r="AV207" s="15" t="s">
        <v>84</v>
      </c>
      <c r="AW207" s="15" t="s">
        <v>31</v>
      </c>
      <c r="AX207" s="15" t="s">
        <v>77</v>
      </c>
      <c r="AY207" s="239" t="s">
        <v>321</v>
      </c>
    </row>
    <row r="208" spans="1:65" s="15" customFormat="1" ht="11.25">
      <c r="B208" s="230"/>
      <c r="C208" s="231"/>
      <c r="D208" s="209" t="s">
        <v>339</v>
      </c>
      <c r="E208" s="232" t="s">
        <v>1</v>
      </c>
      <c r="F208" s="233" t="s">
        <v>2041</v>
      </c>
      <c r="G208" s="231"/>
      <c r="H208" s="232" t="s">
        <v>1</v>
      </c>
      <c r="I208" s="234"/>
      <c r="J208" s="231"/>
      <c r="K208" s="231"/>
      <c r="L208" s="235"/>
      <c r="M208" s="236"/>
      <c r="N208" s="237"/>
      <c r="O208" s="237"/>
      <c r="P208" s="237"/>
      <c r="Q208" s="237"/>
      <c r="R208" s="237"/>
      <c r="S208" s="237"/>
      <c r="T208" s="238"/>
      <c r="AT208" s="239" t="s">
        <v>339</v>
      </c>
      <c r="AU208" s="239" t="s">
        <v>86</v>
      </c>
      <c r="AV208" s="15" t="s">
        <v>84</v>
      </c>
      <c r="AW208" s="15" t="s">
        <v>31</v>
      </c>
      <c r="AX208" s="15" t="s">
        <v>77</v>
      </c>
      <c r="AY208" s="239" t="s">
        <v>321</v>
      </c>
    </row>
    <row r="209" spans="1:65" s="13" customFormat="1" ht="11.25">
      <c r="B209" s="207"/>
      <c r="C209" s="208"/>
      <c r="D209" s="209" t="s">
        <v>339</v>
      </c>
      <c r="E209" s="210" t="s">
        <v>1</v>
      </c>
      <c r="F209" s="211" t="s">
        <v>2042</v>
      </c>
      <c r="G209" s="208"/>
      <c r="H209" s="212">
        <v>10.199999999999999</v>
      </c>
      <c r="I209" s="213"/>
      <c r="J209" s="208"/>
      <c r="K209" s="208"/>
      <c r="L209" s="214"/>
      <c r="M209" s="215"/>
      <c r="N209" s="216"/>
      <c r="O209" s="216"/>
      <c r="P209" s="216"/>
      <c r="Q209" s="216"/>
      <c r="R209" s="216"/>
      <c r="S209" s="216"/>
      <c r="T209" s="217"/>
      <c r="AT209" s="218" t="s">
        <v>339</v>
      </c>
      <c r="AU209" s="218" t="s">
        <v>86</v>
      </c>
      <c r="AV209" s="13" t="s">
        <v>86</v>
      </c>
      <c r="AW209" s="13" t="s">
        <v>31</v>
      </c>
      <c r="AX209" s="13" t="s">
        <v>77</v>
      </c>
      <c r="AY209" s="218" t="s">
        <v>321</v>
      </c>
    </row>
    <row r="210" spans="1:65" s="16" customFormat="1" ht="11.25">
      <c r="B210" s="240"/>
      <c r="C210" s="241"/>
      <c r="D210" s="209" t="s">
        <v>339</v>
      </c>
      <c r="E210" s="242" t="s">
        <v>1956</v>
      </c>
      <c r="F210" s="243" t="s">
        <v>391</v>
      </c>
      <c r="G210" s="241"/>
      <c r="H210" s="244">
        <v>10.199999999999999</v>
      </c>
      <c r="I210" s="245"/>
      <c r="J210" s="241"/>
      <c r="K210" s="241"/>
      <c r="L210" s="246"/>
      <c r="M210" s="247"/>
      <c r="N210" s="248"/>
      <c r="O210" s="248"/>
      <c r="P210" s="248"/>
      <c r="Q210" s="248"/>
      <c r="R210" s="248"/>
      <c r="S210" s="248"/>
      <c r="T210" s="249"/>
      <c r="AT210" s="250" t="s">
        <v>339</v>
      </c>
      <c r="AU210" s="250" t="s">
        <v>86</v>
      </c>
      <c r="AV210" s="16" t="s">
        <v>334</v>
      </c>
      <c r="AW210" s="16" t="s">
        <v>31</v>
      </c>
      <c r="AX210" s="16" t="s">
        <v>84</v>
      </c>
      <c r="AY210" s="250" t="s">
        <v>321</v>
      </c>
    </row>
    <row r="211" spans="1:65" s="2" customFormat="1" ht="16.5" customHeight="1">
      <c r="A211" s="35"/>
      <c r="B211" s="36"/>
      <c r="C211" s="194" t="s">
        <v>429</v>
      </c>
      <c r="D211" s="194" t="s">
        <v>323</v>
      </c>
      <c r="E211" s="195" t="s">
        <v>2043</v>
      </c>
      <c r="F211" s="196" t="s">
        <v>2044</v>
      </c>
      <c r="G211" s="197" t="s">
        <v>337</v>
      </c>
      <c r="H211" s="198">
        <v>10.199999999999999</v>
      </c>
      <c r="I211" s="199"/>
      <c r="J211" s="200">
        <f>ROUND(I211*H211,2)</f>
        <v>0</v>
      </c>
      <c r="K211" s="196" t="s">
        <v>350</v>
      </c>
      <c r="L211" s="40"/>
      <c r="M211" s="201" t="s">
        <v>1</v>
      </c>
      <c r="N211" s="202" t="s">
        <v>42</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328</v>
      </c>
      <c r="AT211" s="205" t="s">
        <v>323</v>
      </c>
      <c r="AU211" s="205" t="s">
        <v>86</v>
      </c>
      <c r="AY211" s="18" t="s">
        <v>321</v>
      </c>
      <c r="BE211" s="206">
        <f>IF(N211="základní",J211,0)</f>
        <v>0</v>
      </c>
      <c r="BF211" s="206">
        <f>IF(N211="snížená",J211,0)</f>
        <v>0</v>
      </c>
      <c r="BG211" s="206">
        <f>IF(N211="zákl. přenesená",J211,0)</f>
        <v>0</v>
      </c>
      <c r="BH211" s="206">
        <f>IF(N211="sníž. přenesená",J211,0)</f>
        <v>0</v>
      </c>
      <c r="BI211" s="206">
        <f>IF(N211="nulová",J211,0)</f>
        <v>0</v>
      </c>
      <c r="BJ211" s="18" t="s">
        <v>84</v>
      </c>
      <c r="BK211" s="206">
        <f>ROUND(I211*H211,2)</f>
        <v>0</v>
      </c>
      <c r="BL211" s="18" t="s">
        <v>328</v>
      </c>
      <c r="BM211" s="205" t="s">
        <v>2045</v>
      </c>
    </row>
    <row r="212" spans="1:65" s="13" customFormat="1" ht="11.25">
      <c r="B212" s="207"/>
      <c r="C212" s="208"/>
      <c r="D212" s="209" t="s">
        <v>339</v>
      </c>
      <c r="E212" s="210" t="s">
        <v>1</v>
      </c>
      <c r="F212" s="211" t="s">
        <v>1956</v>
      </c>
      <c r="G212" s="208"/>
      <c r="H212" s="212">
        <v>10.199999999999999</v>
      </c>
      <c r="I212" s="213"/>
      <c r="J212" s="208"/>
      <c r="K212" s="208"/>
      <c r="L212" s="214"/>
      <c r="M212" s="215"/>
      <c r="N212" s="216"/>
      <c r="O212" s="216"/>
      <c r="P212" s="216"/>
      <c r="Q212" s="216"/>
      <c r="R212" s="216"/>
      <c r="S212" s="216"/>
      <c r="T212" s="217"/>
      <c r="AT212" s="218" t="s">
        <v>339</v>
      </c>
      <c r="AU212" s="218" t="s">
        <v>86</v>
      </c>
      <c r="AV212" s="13" t="s">
        <v>86</v>
      </c>
      <c r="AW212" s="13" t="s">
        <v>31</v>
      </c>
      <c r="AX212" s="13" t="s">
        <v>84</v>
      </c>
      <c r="AY212" s="218" t="s">
        <v>321</v>
      </c>
    </row>
    <row r="213" spans="1:65" s="2" customFormat="1" ht="21.75" customHeight="1">
      <c r="A213" s="35"/>
      <c r="B213" s="36"/>
      <c r="C213" s="194" t="s">
        <v>436</v>
      </c>
      <c r="D213" s="194" t="s">
        <v>323</v>
      </c>
      <c r="E213" s="195" t="s">
        <v>2046</v>
      </c>
      <c r="F213" s="196" t="s">
        <v>2047</v>
      </c>
      <c r="G213" s="197" t="s">
        <v>355</v>
      </c>
      <c r="H213" s="198">
        <v>3.8250000000000002</v>
      </c>
      <c r="I213" s="199"/>
      <c r="J213" s="200">
        <f>ROUND(I213*H213,2)</f>
        <v>0</v>
      </c>
      <c r="K213" s="196" t="s">
        <v>350</v>
      </c>
      <c r="L213" s="40"/>
      <c r="M213" s="201" t="s">
        <v>1</v>
      </c>
      <c r="N213" s="202" t="s">
        <v>42</v>
      </c>
      <c r="O213" s="72"/>
      <c r="P213" s="203">
        <f>O213*H213</f>
        <v>0</v>
      </c>
      <c r="Q213" s="203">
        <v>4.6000000000000001E-4</v>
      </c>
      <c r="R213" s="203">
        <f>Q213*H213</f>
        <v>1.7595000000000002E-3</v>
      </c>
      <c r="S213" s="203">
        <v>0</v>
      </c>
      <c r="T213" s="204">
        <f>S213*H213</f>
        <v>0</v>
      </c>
      <c r="U213" s="35"/>
      <c r="V213" s="35"/>
      <c r="W213" s="35"/>
      <c r="X213" s="35"/>
      <c r="Y213" s="35"/>
      <c r="Z213" s="35"/>
      <c r="AA213" s="35"/>
      <c r="AB213" s="35"/>
      <c r="AC213" s="35"/>
      <c r="AD213" s="35"/>
      <c r="AE213" s="35"/>
      <c r="AR213" s="205" t="s">
        <v>328</v>
      </c>
      <c r="AT213" s="205" t="s">
        <v>323</v>
      </c>
      <c r="AU213" s="205" t="s">
        <v>86</v>
      </c>
      <c r="AY213" s="18" t="s">
        <v>321</v>
      </c>
      <c r="BE213" s="206">
        <f>IF(N213="základní",J213,0)</f>
        <v>0</v>
      </c>
      <c r="BF213" s="206">
        <f>IF(N213="snížená",J213,0)</f>
        <v>0</v>
      </c>
      <c r="BG213" s="206">
        <f>IF(N213="zákl. přenesená",J213,0)</f>
        <v>0</v>
      </c>
      <c r="BH213" s="206">
        <f>IF(N213="sníž. přenesená",J213,0)</f>
        <v>0</v>
      </c>
      <c r="BI213" s="206">
        <f>IF(N213="nulová",J213,0)</f>
        <v>0</v>
      </c>
      <c r="BJ213" s="18" t="s">
        <v>84</v>
      </c>
      <c r="BK213" s="206">
        <f>ROUND(I213*H213,2)</f>
        <v>0</v>
      </c>
      <c r="BL213" s="18" t="s">
        <v>328</v>
      </c>
      <c r="BM213" s="205" t="s">
        <v>2048</v>
      </c>
    </row>
    <row r="214" spans="1:65" s="15" customFormat="1" ht="22.5">
      <c r="B214" s="230"/>
      <c r="C214" s="231"/>
      <c r="D214" s="209" t="s">
        <v>339</v>
      </c>
      <c r="E214" s="232" t="s">
        <v>1</v>
      </c>
      <c r="F214" s="233" t="s">
        <v>2022</v>
      </c>
      <c r="G214" s="231"/>
      <c r="H214" s="232" t="s">
        <v>1</v>
      </c>
      <c r="I214" s="234"/>
      <c r="J214" s="231"/>
      <c r="K214" s="231"/>
      <c r="L214" s="235"/>
      <c r="M214" s="236"/>
      <c r="N214" s="237"/>
      <c r="O214" s="237"/>
      <c r="P214" s="237"/>
      <c r="Q214" s="237"/>
      <c r="R214" s="237"/>
      <c r="S214" s="237"/>
      <c r="T214" s="238"/>
      <c r="AT214" s="239" t="s">
        <v>339</v>
      </c>
      <c r="AU214" s="239" t="s">
        <v>86</v>
      </c>
      <c r="AV214" s="15" t="s">
        <v>84</v>
      </c>
      <c r="AW214" s="15" t="s">
        <v>31</v>
      </c>
      <c r="AX214" s="15" t="s">
        <v>77</v>
      </c>
      <c r="AY214" s="239" t="s">
        <v>321</v>
      </c>
    </row>
    <row r="215" spans="1:65" s="13" customFormat="1" ht="11.25">
      <c r="B215" s="207"/>
      <c r="C215" s="208"/>
      <c r="D215" s="209" t="s">
        <v>339</v>
      </c>
      <c r="E215" s="210" t="s">
        <v>1</v>
      </c>
      <c r="F215" s="211" t="s">
        <v>1952</v>
      </c>
      <c r="G215" s="208"/>
      <c r="H215" s="212">
        <v>3.8250000000000002</v>
      </c>
      <c r="I215" s="213"/>
      <c r="J215" s="208"/>
      <c r="K215" s="208"/>
      <c r="L215" s="214"/>
      <c r="M215" s="215"/>
      <c r="N215" s="216"/>
      <c r="O215" s="216"/>
      <c r="P215" s="216"/>
      <c r="Q215" s="216"/>
      <c r="R215" s="216"/>
      <c r="S215" s="216"/>
      <c r="T215" s="217"/>
      <c r="AT215" s="218" t="s">
        <v>339</v>
      </c>
      <c r="AU215" s="218" t="s">
        <v>86</v>
      </c>
      <c r="AV215" s="13" t="s">
        <v>86</v>
      </c>
      <c r="AW215" s="13" t="s">
        <v>31</v>
      </c>
      <c r="AX215" s="13" t="s">
        <v>84</v>
      </c>
      <c r="AY215" s="218" t="s">
        <v>321</v>
      </c>
    </row>
    <row r="216" spans="1:65" s="2" customFormat="1" ht="24.2" customHeight="1">
      <c r="A216" s="35"/>
      <c r="B216" s="36"/>
      <c r="C216" s="194" t="s">
        <v>443</v>
      </c>
      <c r="D216" s="194" t="s">
        <v>323</v>
      </c>
      <c r="E216" s="195" t="s">
        <v>2049</v>
      </c>
      <c r="F216" s="196" t="s">
        <v>2050</v>
      </c>
      <c r="G216" s="197" t="s">
        <v>355</v>
      </c>
      <c r="H216" s="198">
        <v>3.8250000000000002</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2051</v>
      </c>
    </row>
    <row r="217" spans="1:65" s="13" customFormat="1" ht="11.25">
      <c r="B217" s="207"/>
      <c r="C217" s="208"/>
      <c r="D217" s="209" t="s">
        <v>339</v>
      </c>
      <c r="E217" s="210" t="s">
        <v>1</v>
      </c>
      <c r="F217" s="211" t="s">
        <v>1952</v>
      </c>
      <c r="G217" s="208"/>
      <c r="H217" s="212">
        <v>3.8250000000000002</v>
      </c>
      <c r="I217" s="213"/>
      <c r="J217" s="208"/>
      <c r="K217" s="208"/>
      <c r="L217" s="214"/>
      <c r="M217" s="215"/>
      <c r="N217" s="216"/>
      <c r="O217" s="216"/>
      <c r="P217" s="216"/>
      <c r="Q217" s="216"/>
      <c r="R217" s="216"/>
      <c r="S217" s="216"/>
      <c r="T217" s="217"/>
      <c r="AT217" s="218" t="s">
        <v>339</v>
      </c>
      <c r="AU217" s="218" t="s">
        <v>86</v>
      </c>
      <c r="AV217" s="13" t="s">
        <v>86</v>
      </c>
      <c r="AW217" s="13" t="s">
        <v>31</v>
      </c>
      <c r="AX217" s="13" t="s">
        <v>84</v>
      </c>
      <c r="AY217" s="218" t="s">
        <v>321</v>
      </c>
    </row>
    <row r="218" spans="1:65" s="2" customFormat="1" ht="37.9" customHeight="1">
      <c r="A218" s="35"/>
      <c r="B218" s="36"/>
      <c r="C218" s="194" t="s">
        <v>8</v>
      </c>
      <c r="D218" s="194" t="s">
        <v>323</v>
      </c>
      <c r="E218" s="195" t="s">
        <v>353</v>
      </c>
      <c r="F218" s="196" t="s">
        <v>354</v>
      </c>
      <c r="G218" s="197" t="s">
        <v>355</v>
      </c>
      <c r="H218" s="198">
        <v>217.524</v>
      </c>
      <c r="I218" s="199"/>
      <c r="J218" s="200">
        <f>ROUND(I218*H218,2)</f>
        <v>0</v>
      </c>
      <c r="K218" s="196" t="s">
        <v>350</v>
      </c>
      <c r="L218" s="40"/>
      <c r="M218" s="201" t="s">
        <v>1</v>
      </c>
      <c r="N218" s="202" t="s">
        <v>42</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328</v>
      </c>
      <c r="AT218" s="205" t="s">
        <v>323</v>
      </c>
      <c r="AU218" s="205" t="s">
        <v>86</v>
      </c>
      <c r="AY218" s="18" t="s">
        <v>321</v>
      </c>
      <c r="BE218" s="206">
        <f>IF(N218="základní",J218,0)</f>
        <v>0</v>
      </c>
      <c r="BF218" s="206">
        <f>IF(N218="snížená",J218,0)</f>
        <v>0</v>
      </c>
      <c r="BG218" s="206">
        <f>IF(N218="zákl. přenesená",J218,0)</f>
        <v>0</v>
      </c>
      <c r="BH218" s="206">
        <f>IF(N218="sníž. přenesená",J218,0)</f>
        <v>0</v>
      </c>
      <c r="BI218" s="206">
        <f>IF(N218="nulová",J218,0)</f>
        <v>0</v>
      </c>
      <c r="BJ218" s="18" t="s">
        <v>84</v>
      </c>
      <c r="BK218" s="206">
        <f>ROUND(I218*H218,2)</f>
        <v>0</v>
      </c>
      <c r="BL218" s="18" t="s">
        <v>328</v>
      </c>
      <c r="BM218" s="205" t="s">
        <v>2052</v>
      </c>
    </row>
    <row r="219" spans="1:65" s="15" customFormat="1" ht="22.5">
      <c r="B219" s="230"/>
      <c r="C219" s="231"/>
      <c r="D219" s="209" t="s">
        <v>339</v>
      </c>
      <c r="E219" s="232" t="s">
        <v>1</v>
      </c>
      <c r="F219" s="233" t="s">
        <v>2053</v>
      </c>
      <c r="G219" s="231"/>
      <c r="H219" s="232" t="s">
        <v>1</v>
      </c>
      <c r="I219" s="234"/>
      <c r="J219" s="231"/>
      <c r="K219" s="231"/>
      <c r="L219" s="235"/>
      <c r="M219" s="236"/>
      <c r="N219" s="237"/>
      <c r="O219" s="237"/>
      <c r="P219" s="237"/>
      <c r="Q219" s="237"/>
      <c r="R219" s="237"/>
      <c r="S219" s="237"/>
      <c r="T219" s="238"/>
      <c r="AT219" s="239" t="s">
        <v>339</v>
      </c>
      <c r="AU219" s="239" t="s">
        <v>86</v>
      </c>
      <c r="AV219" s="15" t="s">
        <v>84</v>
      </c>
      <c r="AW219" s="15" t="s">
        <v>31</v>
      </c>
      <c r="AX219" s="15" t="s">
        <v>77</v>
      </c>
      <c r="AY219" s="239" t="s">
        <v>321</v>
      </c>
    </row>
    <row r="220" spans="1:65" s="13" customFormat="1" ht="22.5">
      <c r="B220" s="207"/>
      <c r="C220" s="208"/>
      <c r="D220" s="209" t="s">
        <v>339</v>
      </c>
      <c r="E220" s="210" t="s">
        <v>1</v>
      </c>
      <c r="F220" s="211" t="s">
        <v>2054</v>
      </c>
      <c r="G220" s="208"/>
      <c r="H220" s="212">
        <v>45.45</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1:65" s="13" customFormat="1" ht="22.5">
      <c r="B221" s="207"/>
      <c r="C221" s="208"/>
      <c r="D221" s="209" t="s">
        <v>339</v>
      </c>
      <c r="E221" s="210" t="s">
        <v>1</v>
      </c>
      <c r="F221" s="211" t="s">
        <v>2055</v>
      </c>
      <c r="G221" s="208"/>
      <c r="H221" s="212">
        <v>60.143999999999998</v>
      </c>
      <c r="I221" s="213"/>
      <c r="J221" s="208"/>
      <c r="K221" s="208"/>
      <c r="L221" s="214"/>
      <c r="M221" s="215"/>
      <c r="N221" s="216"/>
      <c r="O221" s="216"/>
      <c r="P221" s="216"/>
      <c r="Q221" s="216"/>
      <c r="R221" s="216"/>
      <c r="S221" s="216"/>
      <c r="T221" s="217"/>
      <c r="AT221" s="218" t="s">
        <v>339</v>
      </c>
      <c r="AU221" s="218" t="s">
        <v>86</v>
      </c>
      <c r="AV221" s="13" t="s">
        <v>86</v>
      </c>
      <c r="AW221" s="13" t="s">
        <v>31</v>
      </c>
      <c r="AX221" s="13" t="s">
        <v>77</v>
      </c>
      <c r="AY221" s="218" t="s">
        <v>321</v>
      </c>
    </row>
    <row r="222" spans="1:65" s="13" customFormat="1" ht="22.5">
      <c r="B222" s="207"/>
      <c r="C222" s="208"/>
      <c r="D222" s="209" t="s">
        <v>339</v>
      </c>
      <c r="E222" s="210" t="s">
        <v>1</v>
      </c>
      <c r="F222" s="211" t="s">
        <v>2056</v>
      </c>
      <c r="G222" s="208"/>
      <c r="H222" s="212">
        <v>3.1678199999999999</v>
      </c>
      <c r="I222" s="213"/>
      <c r="J222" s="208"/>
      <c r="K222" s="208"/>
      <c r="L222" s="214"/>
      <c r="M222" s="215"/>
      <c r="N222" s="216"/>
      <c r="O222" s="216"/>
      <c r="P222" s="216"/>
      <c r="Q222" s="216"/>
      <c r="R222" s="216"/>
      <c r="S222" s="216"/>
      <c r="T222" s="217"/>
      <c r="AT222" s="218" t="s">
        <v>339</v>
      </c>
      <c r="AU222" s="218" t="s">
        <v>86</v>
      </c>
      <c r="AV222" s="13" t="s">
        <v>86</v>
      </c>
      <c r="AW222" s="13" t="s">
        <v>31</v>
      </c>
      <c r="AX222" s="13" t="s">
        <v>77</v>
      </c>
      <c r="AY222" s="218" t="s">
        <v>321</v>
      </c>
    </row>
    <row r="223" spans="1:65" s="16" customFormat="1" ht="11.25">
      <c r="B223" s="240"/>
      <c r="C223" s="241"/>
      <c r="D223" s="209" t="s">
        <v>339</v>
      </c>
      <c r="E223" s="242" t="s">
        <v>1910</v>
      </c>
      <c r="F223" s="243" t="s">
        <v>391</v>
      </c>
      <c r="G223" s="241"/>
      <c r="H223" s="244">
        <v>108.76182</v>
      </c>
      <c r="I223" s="245"/>
      <c r="J223" s="241"/>
      <c r="K223" s="241"/>
      <c r="L223" s="246"/>
      <c r="M223" s="247"/>
      <c r="N223" s="248"/>
      <c r="O223" s="248"/>
      <c r="P223" s="248"/>
      <c r="Q223" s="248"/>
      <c r="R223" s="248"/>
      <c r="S223" s="248"/>
      <c r="T223" s="249"/>
      <c r="AT223" s="250" t="s">
        <v>339</v>
      </c>
      <c r="AU223" s="250" t="s">
        <v>86</v>
      </c>
      <c r="AV223" s="16" t="s">
        <v>334</v>
      </c>
      <c r="AW223" s="16" t="s">
        <v>31</v>
      </c>
      <c r="AX223" s="16" t="s">
        <v>77</v>
      </c>
      <c r="AY223" s="250" t="s">
        <v>321</v>
      </c>
    </row>
    <row r="224" spans="1:65" s="15" customFormat="1" ht="22.5">
      <c r="B224" s="230"/>
      <c r="C224" s="231"/>
      <c r="D224" s="209" t="s">
        <v>339</v>
      </c>
      <c r="E224" s="232" t="s">
        <v>1</v>
      </c>
      <c r="F224" s="233" t="s">
        <v>2057</v>
      </c>
      <c r="G224" s="231"/>
      <c r="H224" s="232" t="s">
        <v>1</v>
      </c>
      <c r="I224" s="234"/>
      <c r="J224" s="231"/>
      <c r="K224" s="231"/>
      <c r="L224" s="235"/>
      <c r="M224" s="236"/>
      <c r="N224" s="237"/>
      <c r="O224" s="237"/>
      <c r="P224" s="237"/>
      <c r="Q224" s="237"/>
      <c r="R224" s="237"/>
      <c r="S224" s="237"/>
      <c r="T224" s="238"/>
      <c r="AT224" s="239" t="s">
        <v>339</v>
      </c>
      <c r="AU224" s="239" t="s">
        <v>86</v>
      </c>
      <c r="AV224" s="15" t="s">
        <v>84</v>
      </c>
      <c r="AW224" s="15" t="s">
        <v>31</v>
      </c>
      <c r="AX224" s="15" t="s">
        <v>77</v>
      </c>
      <c r="AY224" s="239" t="s">
        <v>321</v>
      </c>
    </row>
    <row r="225" spans="1:65" s="13" customFormat="1" ht="11.25">
      <c r="B225" s="207"/>
      <c r="C225" s="208"/>
      <c r="D225" s="209" t="s">
        <v>339</v>
      </c>
      <c r="E225" s="210" t="s">
        <v>1</v>
      </c>
      <c r="F225" s="211" t="s">
        <v>1910</v>
      </c>
      <c r="G225" s="208"/>
      <c r="H225" s="212">
        <v>108.76182</v>
      </c>
      <c r="I225" s="213"/>
      <c r="J225" s="208"/>
      <c r="K225" s="208"/>
      <c r="L225" s="214"/>
      <c r="M225" s="215"/>
      <c r="N225" s="216"/>
      <c r="O225" s="216"/>
      <c r="P225" s="216"/>
      <c r="Q225" s="216"/>
      <c r="R225" s="216"/>
      <c r="S225" s="216"/>
      <c r="T225" s="217"/>
      <c r="AT225" s="218" t="s">
        <v>339</v>
      </c>
      <c r="AU225" s="218" t="s">
        <v>86</v>
      </c>
      <c r="AV225" s="13" t="s">
        <v>86</v>
      </c>
      <c r="AW225" s="13" t="s">
        <v>31</v>
      </c>
      <c r="AX225" s="13" t="s">
        <v>77</v>
      </c>
      <c r="AY225" s="218" t="s">
        <v>321</v>
      </c>
    </row>
    <row r="226" spans="1:65" s="14" customFormat="1" ht="11.25">
      <c r="B226" s="219"/>
      <c r="C226" s="220"/>
      <c r="D226" s="209" t="s">
        <v>339</v>
      </c>
      <c r="E226" s="221" t="s">
        <v>1</v>
      </c>
      <c r="F226" s="222" t="s">
        <v>346</v>
      </c>
      <c r="G226" s="220"/>
      <c r="H226" s="223">
        <v>217.52364</v>
      </c>
      <c r="I226" s="224"/>
      <c r="J226" s="220"/>
      <c r="K226" s="220"/>
      <c r="L226" s="225"/>
      <c r="M226" s="226"/>
      <c r="N226" s="227"/>
      <c r="O226" s="227"/>
      <c r="P226" s="227"/>
      <c r="Q226" s="227"/>
      <c r="R226" s="227"/>
      <c r="S226" s="227"/>
      <c r="T226" s="228"/>
      <c r="AT226" s="229" t="s">
        <v>339</v>
      </c>
      <c r="AU226" s="229" t="s">
        <v>86</v>
      </c>
      <c r="AV226" s="14" t="s">
        <v>328</v>
      </c>
      <c r="AW226" s="14" t="s">
        <v>31</v>
      </c>
      <c r="AX226" s="14" t="s">
        <v>84</v>
      </c>
      <c r="AY226" s="229" t="s">
        <v>321</v>
      </c>
    </row>
    <row r="227" spans="1:65" s="2" customFormat="1" ht="37.9" customHeight="1">
      <c r="A227" s="35"/>
      <c r="B227" s="36"/>
      <c r="C227" s="194" t="s">
        <v>453</v>
      </c>
      <c r="D227" s="194" t="s">
        <v>323</v>
      </c>
      <c r="E227" s="195" t="s">
        <v>486</v>
      </c>
      <c r="F227" s="196" t="s">
        <v>487</v>
      </c>
      <c r="G227" s="197" t="s">
        <v>355</v>
      </c>
      <c r="H227" s="198">
        <v>555.44200000000001</v>
      </c>
      <c r="I227" s="199"/>
      <c r="J227" s="200">
        <f>ROUND(I227*H227,2)</f>
        <v>0</v>
      </c>
      <c r="K227" s="196" t="s">
        <v>350</v>
      </c>
      <c r="L227" s="40"/>
      <c r="M227" s="201" t="s">
        <v>1</v>
      </c>
      <c r="N227" s="202" t="s">
        <v>42</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2058</v>
      </c>
    </row>
    <row r="228" spans="1:65" s="15" customFormat="1" ht="11.25">
      <c r="B228" s="230"/>
      <c r="C228" s="231"/>
      <c r="D228" s="209" t="s">
        <v>339</v>
      </c>
      <c r="E228" s="232" t="s">
        <v>1</v>
      </c>
      <c r="F228" s="233" t="s">
        <v>2059</v>
      </c>
      <c r="G228" s="231"/>
      <c r="H228" s="232" t="s">
        <v>1</v>
      </c>
      <c r="I228" s="234"/>
      <c r="J228" s="231"/>
      <c r="K228" s="231"/>
      <c r="L228" s="235"/>
      <c r="M228" s="236"/>
      <c r="N228" s="237"/>
      <c r="O228" s="237"/>
      <c r="P228" s="237"/>
      <c r="Q228" s="237"/>
      <c r="R228" s="237"/>
      <c r="S228" s="237"/>
      <c r="T228" s="238"/>
      <c r="AT228" s="239" t="s">
        <v>339</v>
      </c>
      <c r="AU228" s="239" t="s">
        <v>86</v>
      </c>
      <c r="AV228" s="15" t="s">
        <v>84</v>
      </c>
      <c r="AW228" s="15" t="s">
        <v>31</v>
      </c>
      <c r="AX228" s="15" t="s">
        <v>77</v>
      </c>
      <c r="AY228" s="239" t="s">
        <v>321</v>
      </c>
    </row>
    <row r="229" spans="1:65" s="13" customFormat="1" ht="11.25">
      <c r="B229" s="207"/>
      <c r="C229" s="208"/>
      <c r="D229" s="209" t="s">
        <v>339</v>
      </c>
      <c r="E229" s="210" t="s">
        <v>1</v>
      </c>
      <c r="F229" s="211" t="s">
        <v>2060</v>
      </c>
      <c r="G229" s="208"/>
      <c r="H229" s="212">
        <v>457.8</v>
      </c>
      <c r="I229" s="213"/>
      <c r="J229" s="208"/>
      <c r="K229" s="208"/>
      <c r="L229" s="214"/>
      <c r="M229" s="215"/>
      <c r="N229" s="216"/>
      <c r="O229" s="216"/>
      <c r="P229" s="216"/>
      <c r="Q229" s="216"/>
      <c r="R229" s="216"/>
      <c r="S229" s="216"/>
      <c r="T229" s="217"/>
      <c r="AT229" s="218" t="s">
        <v>339</v>
      </c>
      <c r="AU229" s="218" t="s">
        <v>86</v>
      </c>
      <c r="AV229" s="13" t="s">
        <v>86</v>
      </c>
      <c r="AW229" s="13" t="s">
        <v>31</v>
      </c>
      <c r="AX229" s="13" t="s">
        <v>77</v>
      </c>
      <c r="AY229" s="218" t="s">
        <v>321</v>
      </c>
    </row>
    <row r="230" spans="1:65" s="13" customFormat="1" ht="11.25">
      <c r="B230" s="207"/>
      <c r="C230" s="208"/>
      <c r="D230" s="209" t="s">
        <v>339</v>
      </c>
      <c r="E230" s="210" t="s">
        <v>1</v>
      </c>
      <c r="F230" s="211" t="s">
        <v>2061</v>
      </c>
      <c r="G230" s="208"/>
      <c r="H230" s="212">
        <v>-108.76182</v>
      </c>
      <c r="I230" s="213"/>
      <c r="J230" s="208"/>
      <c r="K230" s="208"/>
      <c r="L230" s="214"/>
      <c r="M230" s="215"/>
      <c r="N230" s="216"/>
      <c r="O230" s="216"/>
      <c r="P230" s="216"/>
      <c r="Q230" s="216"/>
      <c r="R230" s="216"/>
      <c r="S230" s="216"/>
      <c r="T230" s="217"/>
      <c r="AT230" s="218" t="s">
        <v>339</v>
      </c>
      <c r="AU230" s="218" t="s">
        <v>86</v>
      </c>
      <c r="AV230" s="13" t="s">
        <v>86</v>
      </c>
      <c r="AW230" s="13" t="s">
        <v>31</v>
      </c>
      <c r="AX230" s="13" t="s">
        <v>77</v>
      </c>
      <c r="AY230" s="218" t="s">
        <v>321</v>
      </c>
    </row>
    <row r="231" spans="1:65" s="16" customFormat="1" ht="11.25">
      <c r="B231" s="240"/>
      <c r="C231" s="241"/>
      <c r="D231" s="209" t="s">
        <v>339</v>
      </c>
      <c r="E231" s="242" t="s">
        <v>1908</v>
      </c>
      <c r="F231" s="243" t="s">
        <v>2062</v>
      </c>
      <c r="G231" s="241"/>
      <c r="H231" s="244">
        <v>349.03818000000001</v>
      </c>
      <c r="I231" s="245"/>
      <c r="J231" s="241"/>
      <c r="K231" s="241"/>
      <c r="L231" s="246"/>
      <c r="M231" s="247"/>
      <c r="N231" s="248"/>
      <c r="O231" s="248"/>
      <c r="P231" s="248"/>
      <c r="Q231" s="248"/>
      <c r="R231" s="248"/>
      <c r="S231" s="248"/>
      <c r="T231" s="249"/>
      <c r="AT231" s="250" t="s">
        <v>339</v>
      </c>
      <c r="AU231" s="250" t="s">
        <v>86</v>
      </c>
      <c r="AV231" s="16" t="s">
        <v>334</v>
      </c>
      <c r="AW231" s="16" t="s">
        <v>31</v>
      </c>
      <c r="AX231" s="16" t="s">
        <v>77</v>
      </c>
      <c r="AY231" s="250" t="s">
        <v>321</v>
      </c>
    </row>
    <row r="232" spans="1:65" s="15" customFormat="1" ht="22.5">
      <c r="B232" s="230"/>
      <c r="C232" s="231"/>
      <c r="D232" s="209" t="s">
        <v>339</v>
      </c>
      <c r="E232" s="232" t="s">
        <v>1</v>
      </c>
      <c r="F232" s="233" t="s">
        <v>2063</v>
      </c>
      <c r="G232" s="231"/>
      <c r="H232" s="232" t="s">
        <v>1</v>
      </c>
      <c r="I232" s="234"/>
      <c r="J232" s="231"/>
      <c r="K232" s="231"/>
      <c r="L232" s="235"/>
      <c r="M232" s="236"/>
      <c r="N232" s="237"/>
      <c r="O232" s="237"/>
      <c r="P232" s="237"/>
      <c r="Q232" s="237"/>
      <c r="R232" s="237"/>
      <c r="S232" s="237"/>
      <c r="T232" s="238"/>
      <c r="AT232" s="239" t="s">
        <v>339</v>
      </c>
      <c r="AU232" s="239" t="s">
        <v>86</v>
      </c>
      <c r="AV232" s="15" t="s">
        <v>84</v>
      </c>
      <c r="AW232" s="15" t="s">
        <v>31</v>
      </c>
      <c r="AX232" s="15" t="s">
        <v>77</v>
      </c>
      <c r="AY232" s="239" t="s">
        <v>321</v>
      </c>
    </row>
    <row r="233" spans="1:65" s="15" customFormat="1" ht="11.25">
      <c r="B233" s="230"/>
      <c r="C233" s="231"/>
      <c r="D233" s="209" t="s">
        <v>339</v>
      </c>
      <c r="E233" s="232" t="s">
        <v>1</v>
      </c>
      <c r="F233" s="233" t="s">
        <v>2064</v>
      </c>
      <c r="G233" s="231"/>
      <c r="H233" s="232" t="s">
        <v>1</v>
      </c>
      <c r="I233" s="234"/>
      <c r="J233" s="231"/>
      <c r="K233" s="231"/>
      <c r="L233" s="235"/>
      <c r="M233" s="236"/>
      <c r="N233" s="237"/>
      <c r="O233" s="237"/>
      <c r="P233" s="237"/>
      <c r="Q233" s="237"/>
      <c r="R233" s="237"/>
      <c r="S233" s="237"/>
      <c r="T233" s="238"/>
      <c r="AT233" s="239" t="s">
        <v>339</v>
      </c>
      <c r="AU233" s="239" t="s">
        <v>86</v>
      </c>
      <c r="AV233" s="15" t="s">
        <v>84</v>
      </c>
      <c r="AW233" s="15" t="s">
        <v>31</v>
      </c>
      <c r="AX233" s="15" t="s">
        <v>77</v>
      </c>
      <c r="AY233" s="239" t="s">
        <v>321</v>
      </c>
    </row>
    <row r="234" spans="1:65" s="13" customFormat="1" ht="11.25">
      <c r="B234" s="207"/>
      <c r="C234" s="208"/>
      <c r="D234" s="209" t="s">
        <v>339</v>
      </c>
      <c r="E234" s="210" t="s">
        <v>1</v>
      </c>
      <c r="F234" s="211" t="s">
        <v>1935</v>
      </c>
      <c r="G234" s="208"/>
      <c r="H234" s="212">
        <v>70</v>
      </c>
      <c r="I234" s="213"/>
      <c r="J234" s="208"/>
      <c r="K234" s="208"/>
      <c r="L234" s="214"/>
      <c r="M234" s="215"/>
      <c r="N234" s="216"/>
      <c r="O234" s="216"/>
      <c r="P234" s="216"/>
      <c r="Q234" s="216"/>
      <c r="R234" s="216"/>
      <c r="S234" s="216"/>
      <c r="T234" s="217"/>
      <c r="AT234" s="218" t="s">
        <v>339</v>
      </c>
      <c r="AU234" s="218" t="s">
        <v>86</v>
      </c>
      <c r="AV234" s="13" t="s">
        <v>86</v>
      </c>
      <c r="AW234" s="13" t="s">
        <v>31</v>
      </c>
      <c r="AX234" s="13" t="s">
        <v>77</v>
      </c>
      <c r="AY234" s="218" t="s">
        <v>321</v>
      </c>
    </row>
    <row r="235" spans="1:65" s="13" customFormat="1" ht="11.25">
      <c r="B235" s="207"/>
      <c r="C235" s="208"/>
      <c r="D235" s="209" t="s">
        <v>339</v>
      </c>
      <c r="E235" s="210" t="s">
        <v>1</v>
      </c>
      <c r="F235" s="211" t="s">
        <v>1932</v>
      </c>
      <c r="G235" s="208"/>
      <c r="H235" s="212">
        <v>72</v>
      </c>
      <c r="I235" s="213"/>
      <c r="J235" s="208"/>
      <c r="K235" s="208"/>
      <c r="L235" s="214"/>
      <c r="M235" s="215"/>
      <c r="N235" s="216"/>
      <c r="O235" s="216"/>
      <c r="P235" s="216"/>
      <c r="Q235" s="216"/>
      <c r="R235" s="216"/>
      <c r="S235" s="216"/>
      <c r="T235" s="217"/>
      <c r="AT235" s="218" t="s">
        <v>339</v>
      </c>
      <c r="AU235" s="218" t="s">
        <v>86</v>
      </c>
      <c r="AV235" s="13" t="s">
        <v>86</v>
      </c>
      <c r="AW235" s="13" t="s">
        <v>31</v>
      </c>
      <c r="AX235" s="13" t="s">
        <v>77</v>
      </c>
      <c r="AY235" s="218" t="s">
        <v>321</v>
      </c>
    </row>
    <row r="236" spans="1:65" s="13" customFormat="1" ht="11.25">
      <c r="B236" s="207"/>
      <c r="C236" s="208"/>
      <c r="D236" s="209" t="s">
        <v>339</v>
      </c>
      <c r="E236" s="210" t="s">
        <v>1</v>
      </c>
      <c r="F236" s="211" t="s">
        <v>1952</v>
      </c>
      <c r="G236" s="208"/>
      <c r="H236" s="212">
        <v>3.8250000000000002</v>
      </c>
      <c r="I236" s="213"/>
      <c r="J236" s="208"/>
      <c r="K236" s="208"/>
      <c r="L236" s="214"/>
      <c r="M236" s="215"/>
      <c r="N236" s="216"/>
      <c r="O236" s="216"/>
      <c r="P236" s="216"/>
      <c r="Q236" s="216"/>
      <c r="R236" s="216"/>
      <c r="S236" s="216"/>
      <c r="T236" s="217"/>
      <c r="AT236" s="218" t="s">
        <v>339</v>
      </c>
      <c r="AU236" s="218" t="s">
        <v>86</v>
      </c>
      <c r="AV236" s="13" t="s">
        <v>86</v>
      </c>
      <c r="AW236" s="13" t="s">
        <v>31</v>
      </c>
      <c r="AX236" s="13" t="s">
        <v>77</v>
      </c>
      <c r="AY236" s="218" t="s">
        <v>321</v>
      </c>
    </row>
    <row r="237" spans="1:65" s="15" customFormat="1" ht="11.25">
      <c r="B237" s="230"/>
      <c r="C237" s="231"/>
      <c r="D237" s="209" t="s">
        <v>339</v>
      </c>
      <c r="E237" s="232" t="s">
        <v>1</v>
      </c>
      <c r="F237" s="233" t="s">
        <v>2065</v>
      </c>
      <c r="G237" s="231"/>
      <c r="H237" s="232" t="s">
        <v>1</v>
      </c>
      <c r="I237" s="234"/>
      <c r="J237" s="231"/>
      <c r="K237" s="231"/>
      <c r="L237" s="235"/>
      <c r="M237" s="236"/>
      <c r="N237" s="237"/>
      <c r="O237" s="237"/>
      <c r="P237" s="237"/>
      <c r="Q237" s="237"/>
      <c r="R237" s="237"/>
      <c r="S237" s="237"/>
      <c r="T237" s="238"/>
      <c r="AT237" s="239" t="s">
        <v>339</v>
      </c>
      <c r="AU237" s="239" t="s">
        <v>86</v>
      </c>
      <c r="AV237" s="15" t="s">
        <v>84</v>
      </c>
      <c r="AW237" s="15" t="s">
        <v>31</v>
      </c>
      <c r="AX237" s="15" t="s">
        <v>77</v>
      </c>
      <c r="AY237" s="239" t="s">
        <v>321</v>
      </c>
    </row>
    <row r="238" spans="1:65" s="13" customFormat="1" ht="11.25">
      <c r="B238" s="207"/>
      <c r="C238" s="208"/>
      <c r="D238" s="209" t="s">
        <v>339</v>
      </c>
      <c r="E238" s="210" t="s">
        <v>1</v>
      </c>
      <c r="F238" s="211" t="s">
        <v>1936</v>
      </c>
      <c r="G238" s="208"/>
      <c r="H238" s="212">
        <v>60.578749999999999</v>
      </c>
      <c r="I238" s="213"/>
      <c r="J238" s="208"/>
      <c r="K238" s="208"/>
      <c r="L238" s="214"/>
      <c r="M238" s="215"/>
      <c r="N238" s="216"/>
      <c r="O238" s="216"/>
      <c r="P238" s="216"/>
      <c r="Q238" s="216"/>
      <c r="R238" s="216"/>
      <c r="S238" s="216"/>
      <c r="T238" s="217"/>
      <c r="AT238" s="218" t="s">
        <v>339</v>
      </c>
      <c r="AU238" s="218" t="s">
        <v>86</v>
      </c>
      <c r="AV238" s="13" t="s">
        <v>86</v>
      </c>
      <c r="AW238" s="13" t="s">
        <v>31</v>
      </c>
      <c r="AX238" s="13" t="s">
        <v>77</v>
      </c>
      <c r="AY238" s="218" t="s">
        <v>321</v>
      </c>
    </row>
    <row r="239" spans="1:65" s="16" customFormat="1" ht="11.25">
      <c r="B239" s="240"/>
      <c r="C239" s="241"/>
      <c r="D239" s="209" t="s">
        <v>339</v>
      </c>
      <c r="E239" s="242" t="s">
        <v>1924</v>
      </c>
      <c r="F239" s="243" t="s">
        <v>391</v>
      </c>
      <c r="G239" s="241"/>
      <c r="H239" s="244">
        <v>206.40375</v>
      </c>
      <c r="I239" s="245"/>
      <c r="J239" s="241"/>
      <c r="K239" s="241"/>
      <c r="L239" s="246"/>
      <c r="M239" s="247"/>
      <c r="N239" s="248"/>
      <c r="O239" s="248"/>
      <c r="P239" s="248"/>
      <c r="Q239" s="248"/>
      <c r="R239" s="248"/>
      <c r="S239" s="248"/>
      <c r="T239" s="249"/>
      <c r="AT239" s="250" t="s">
        <v>339</v>
      </c>
      <c r="AU239" s="250" t="s">
        <v>86</v>
      </c>
      <c r="AV239" s="16" t="s">
        <v>334</v>
      </c>
      <c r="AW239" s="16" t="s">
        <v>31</v>
      </c>
      <c r="AX239" s="16" t="s">
        <v>77</v>
      </c>
      <c r="AY239" s="250" t="s">
        <v>321</v>
      </c>
    </row>
    <row r="240" spans="1:65" s="14" customFormat="1" ht="11.25">
      <c r="B240" s="219"/>
      <c r="C240" s="220"/>
      <c r="D240" s="209" t="s">
        <v>339</v>
      </c>
      <c r="E240" s="221" t="s">
        <v>1</v>
      </c>
      <c r="F240" s="222" t="s">
        <v>2066</v>
      </c>
      <c r="G240" s="220"/>
      <c r="H240" s="223">
        <v>555.44192999999996</v>
      </c>
      <c r="I240" s="224"/>
      <c r="J240" s="220"/>
      <c r="K240" s="220"/>
      <c r="L240" s="225"/>
      <c r="M240" s="226"/>
      <c r="N240" s="227"/>
      <c r="O240" s="227"/>
      <c r="P240" s="227"/>
      <c r="Q240" s="227"/>
      <c r="R240" s="227"/>
      <c r="S240" s="227"/>
      <c r="T240" s="228"/>
      <c r="AT240" s="229" t="s">
        <v>339</v>
      </c>
      <c r="AU240" s="229" t="s">
        <v>86</v>
      </c>
      <c r="AV240" s="14" t="s">
        <v>328</v>
      </c>
      <c r="AW240" s="14" t="s">
        <v>31</v>
      </c>
      <c r="AX240" s="14" t="s">
        <v>84</v>
      </c>
      <c r="AY240" s="229" t="s">
        <v>321</v>
      </c>
    </row>
    <row r="241" spans="1:65" s="2" customFormat="1" ht="37.9" customHeight="1">
      <c r="A241" s="35"/>
      <c r="B241" s="36"/>
      <c r="C241" s="194" t="s">
        <v>459</v>
      </c>
      <c r="D241" s="194" t="s">
        <v>323</v>
      </c>
      <c r="E241" s="195" t="s">
        <v>516</v>
      </c>
      <c r="F241" s="196" t="s">
        <v>517</v>
      </c>
      <c r="G241" s="197" t="s">
        <v>355</v>
      </c>
      <c r="H241" s="198">
        <v>5554.4189999999999</v>
      </c>
      <c r="I241" s="199"/>
      <c r="J241" s="200">
        <f>ROUND(I241*H241,2)</f>
        <v>0</v>
      </c>
      <c r="K241" s="196" t="s">
        <v>350</v>
      </c>
      <c r="L241" s="40"/>
      <c r="M241" s="201" t="s">
        <v>1</v>
      </c>
      <c r="N241" s="202" t="s">
        <v>42</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328</v>
      </c>
      <c r="AT241" s="205" t="s">
        <v>323</v>
      </c>
      <c r="AU241" s="205" t="s">
        <v>86</v>
      </c>
      <c r="AY241" s="18" t="s">
        <v>321</v>
      </c>
      <c r="BE241" s="206">
        <f>IF(N241="základní",J241,0)</f>
        <v>0</v>
      </c>
      <c r="BF241" s="206">
        <f>IF(N241="snížená",J241,0)</f>
        <v>0</v>
      </c>
      <c r="BG241" s="206">
        <f>IF(N241="zákl. přenesená",J241,0)</f>
        <v>0</v>
      </c>
      <c r="BH241" s="206">
        <f>IF(N241="sníž. přenesená",J241,0)</f>
        <v>0</v>
      </c>
      <c r="BI241" s="206">
        <f>IF(N241="nulová",J241,0)</f>
        <v>0</v>
      </c>
      <c r="BJ241" s="18" t="s">
        <v>84</v>
      </c>
      <c r="BK241" s="206">
        <f>ROUND(I241*H241,2)</f>
        <v>0</v>
      </c>
      <c r="BL241" s="18" t="s">
        <v>328</v>
      </c>
      <c r="BM241" s="205" t="s">
        <v>2067</v>
      </c>
    </row>
    <row r="242" spans="1:65" s="13" customFormat="1" ht="11.25">
      <c r="B242" s="207"/>
      <c r="C242" s="208"/>
      <c r="D242" s="209" t="s">
        <v>339</v>
      </c>
      <c r="E242" s="210" t="s">
        <v>1</v>
      </c>
      <c r="F242" s="211" t="s">
        <v>2068</v>
      </c>
      <c r="G242" s="208"/>
      <c r="H242" s="212">
        <v>3490.3818000000001</v>
      </c>
      <c r="I242" s="213"/>
      <c r="J242" s="208"/>
      <c r="K242" s="208"/>
      <c r="L242" s="214"/>
      <c r="M242" s="215"/>
      <c r="N242" s="216"/>
      <c r="O242" s="216"/>
      <c r="P242" s="216"/>
      <c r="Q242" s="216"/>
      <c r="R242" s="216"/>
      <c r="S242" s="216"/>
      <c r="T242" s="217"/>
      <c r="AT242" s="218" t="s">
        <v>339</v>
      </c>
      <c r="AU242" s="218" t="s">
        <v>86</v>
      </c>
      <c r="AV242" s="13" t="s">
        <v>86</v>
      </c>
      <c r="AW242" s="13" t="s">
        <v>31</v>
      </c>
      <c r="AX242" s="13" t="s">
        <v>77</v>
      </c>
      <c r="AY242" s="218" t="s">
        <v>321</v>
      </c>
    </row>
    <row r="243" spans="1:65" s="13" customFormat="1" ht="11.25">
      <c r="B243" s="207"/>
      <c r="C243" s="208"/>
      <c r="D243" s="209" t="s">
        <v>339</v>
      </c>
      <c r="E243" s="210" t="s">
        <v>1</v>
      </c>
      <c r="F243" s="211" t="s">
        <v>2069</v>
      </c>
      <c r="G243" s="208"/>
      <c r="H243" s="212">
        <v>2064.0374999999999</v>
      </c>
      <c r="I243" s="213"/>
      <c r="J243" s="208"/>
      <c r="K243" s="208"/>
      <c r="L243" s="214"/>
      <c r="M243" s="215"/>
      <c r="N243" s="216"/>
      <c r="O243" s="216"/>
      <c r="P243" s="216"/>
      <c r="Q243" s="216"/>
      <c r="R243" s="216"/>
      <c r="S243" s="216"/>
      <c r="T243" s="217"/>
      <c r="AT243" s="218" t="s">
        <v>339</v>
      </c>
      <c r="AU243" s="218" t="s">
        <v>86</v>
      </c>
      <c r="AV243" s="13" t="s">
        <v>86</v>
      </c>
      <c r="AW243" s="13" t="s">
        <v>31</v>
      </c>
      <c r="AX243" s="13" t="s">
        <v>77</v>
      </c>
      <c r="AY243" s="218" t="s">
        <v>321</v>
      </c>
    </row>
    <row r="244" spans="1:65" s="14" customFormat="1" ht="11.25">
      <c r="B244" s="219"/>
      <c r="C244" s="220"/>
      <c r="D244" s="209" t="s">
        <v>339</v>
      </c>
      <c r="E244" s="221" t="s">
        <v>1</v>
      </c>
      <c r="F244" s="222" t="s">
        <v>346</v>
      </c>
      <c r="G244" s="220"/>
      <c r="H244" s="223">
        <v>5554.4192999999996</v>
      </c>
      <c r="I244" s="224"/>
      <c r="J244" s="220"/>
      <c r="K244" s="220"/>
      <c r="L244" s="225"/>
      <c r="M244" s="226"/>
      <c r="N244" s="227"/>
      <c r="O244" s="227"/>
      <c r="P244" s="227"/>
      <c r="Q244" s="227"/>
      <c r="R244" s="227"/>
      <c r="S244" s="227"/>
      <c r="T244" s="228"/>
      <c r="AT244" s="229" t="s">
        <v>339</v>
      </c>
      <c r="AU244" s="229" t="s">
        <v>86</v>
      </c>
      <c r="AV244" s="14" t="s">
        <v>328</v>
      </c>
      <c r="AW244" s="14" t="s">
        <v>31</v>
      </c>
      <c r="AX244" s="14" t="s">
        <v>84</v>
      </c>
      <c r="AY244" s="229" t="s">
        <v>321</v>
      </c>
    </row>
    <row r="245" spans="1:65" s="2" customFormat="1" ht="37.9" customHeight="1">
      <c r="A245" s="35"/>
      <c r="B245" s="36"/>
      <c r="C245" s="194" t="s">
        <v>466</v>
      </c>
      <c r="D245" s="194" t="s">
        <v>323</v>
      </c>
      <c r="E245" s="195" t="s">
        <v>521</v>
      </c>
      <c r="F245" s="196" t="s">
        <v>522</v>
      </c>
      <c r="G245" s="197" t="s">
        <v>355</v>
      </c>
      <c r="H245" s="198">
        <v>14.5</v>
      </c>
      <c r="I245" s="199"/>
      <c r="J245" s="200">
        <f>ROUND(I245*H245,2)</f>
        <v>0</v>
      </c>
      <c r="K245" s="196" t="s">
        <v>350</v>
      </c>
      <c r="L245" s="40"/>
      <c r="M245" s="201" t="s">
        <v>1</v>
      </c>
      <c r="N245" s="202" t="s">
        <v>42</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328</v>
      </c>
      <c r="AT245" s="205" t="s">
        <v>323</v>
      </c>
      <c r="AU245" s="205" t="s">
        <v>86</v>
      </c>
      <c r="AY245" s="18" t="s">
        <v>321</v>
      </c>
      <c r="BE245" s="206">
        <f>IF(N245="základní",J245,0)</f>
        <v>0</v>
      </c>
      <c r="BF245" s="206">
        <f>IF(N245="snížená",J245,0)</f>
        <v>0</v>
      </c>
      <c r="BG245" s="206">
        <f>IF(N245="zákl. přenesená",J245,0)</f>
        <v>0</v>
      </c>
      <c r="BH245" s="206">
        <f>IF(N245="sníž. přenesená",J245,0)</f>
        <v>0</v>
      </c>
      <c r="BI245" s="206">
        <f>IF(N245="nulová",J245,0)</f>
        <v>0</v>
      </c>
      <c r="BJ245" s="18" t="s">
        <v>84</v>
      </c>
      <c r="BK245" s="206">
        <f>ROUND(I245*H245,2)</f>
        <v>0</v>
      </c>
      <c r="BL245" s="18" t="s">
        <v>328</v>
      </c>
      <c r="BM245" s="205" t="s">
        <v>2070</v>
      </c>
    </row>
    <row r="246" spans="1:65" s="15" customFormat="1" ht="11.25">
      <c r="B246" s="230"/>
      <c r="C246" s="231"/>
      <c r="D246" s="209" t="s">
        <v>339</v>
      </c>
      <c r="E246" s="232" t="s">
        <v>1</v>
      </c>
      <c r="F246" s="233" t="s">
        <v>2071</v>
      </c>
      <c r="G246" s="231"/>
      <c r="H246" s="232" t="s">
        <v>1</v>
      </c>
      <c r="I246" s="234"/>
      <c r="J246" s="231"/>
      <c r="K246" s="231"/>
      <c r="L246" s="235"/>
      <c r="M246" s="236"/>
      <c r="N246" s="237"/>
      <c r="O246" s="237"/>
      <c r="P246" s="237"/>
      <c r="Q246" s="237"/>
      <c r="R246" s="237"/>
      <c r="S246" s="237"/>
      <c r="T246" s="238"/>
      <c r="AT246" s="239" t="s">
        <v>339</v>
      </c>
      <c r="AU246" s="239" t="s">
        <v>86</v>
      </c>
      <c r="AV246" s="15" t="s">
        <v>84</v>
      </c>
      <c r="AW246" s="15" t="s">
        <v>31</v>
      </c>
      <c r="AX246" s="15" t="s">
        <v>77</v>
      </c>
      <c r="AY246" s="239" t="s">
        <v>321</v>
      </c>
    </row>
    <row r="247" spans="1:65" s="13" customFormat="1" ht="11.25">
      <c r="B247" s="207"/>
      <c r="C247" s="208"/>
      <c r="D247" s="209" t="s">
        <v>339</v>
      </c>
      <c r="E247" s="210" t="s">
        <v>1</v>
      </c>
      <c r="F247" s="211" t="s">
        <v>1934</v>
      </c>
      <c r="G247" s="208"/>
      <c r="H247" s="212">
        <v>14.5</v>
      </c>
      <c r="I247" s="213"/>
      <c r="J247" s="208"/>
      <c r="K247" s="208"/>
      <c r="L247" s="214"/>
      <c r="M247" s="215"/>
      <c r="N247" s="216"/>
      <c r="O247" s="216"/>
      <c r="P247" s="216"/>
      <c r="Q247" s="216"/>
      <c r="R247" s="216"/>
      <c r="S247" s="216"/>
      <c r="T247" s="217"/>
      <c r="AT247" s="218" t="s">
        <v>339</v>
      </c>
      <c r="AU247" s="218" t="s">
        <v>86</v>
      </c>
      <c r="AV247" s="13" t="s">
        <v>86</v>
      </c>
      <c r="AW247" s="13" t="s">
        <v>31</v>
      </c>
      <c r="AX247" s="13" t="s">
        <v>77</v>
      </c>
      <c r="AY247" s="218" t="s">
        <v>321</v>
      </c>
    </row>
    <row r="248" spans="1:65" s="16" customFormat="1" ht="11.25">
      <c r="B248" s="240"/>
      <c r="C248" s="241"/>
      <c r="D248" s="209" t="s">
        <v>339</v>
      </c>
      <c r="E248" s="242" t="s">
        <v>1922</v>
      </c>
      <c r="F248" s="243" t="s">
        <v>2072</v>
      </c>
      <c r="G248" s="241"/>
      <c r="H248" s="244">
        <v>14.5</v>
      </c>
      <c r="I248" s="245"/>
      <c r="J248" s="241"/>
      <c r="K248" s="241"/>
      <c r="L248" s="246"/>
      <c r="M248" s="247"/>
      <c r="N248" s="248"/>
      <c r="O248" s="248"/>
      <c r="P248" s="248"/>
      <c r="Q248" s="248"/>
      <c r="R248" s="248"/>
      <c r="S248" s="248"/>
      <c r="T248" s="249"/>
      <c r="AT248" s="250" t="s">
        <v>339</v>
      </c>
      <c r="AU248" s="250" t="s">
        <v>86</v>
      </c>
      <c r="AV248" s="16" t="s">
        <v>334</v>
      </c>
      <c r="AW248" s="16" t="s">
        <v>31</v>
      </c>
      <c r="AX248" s="16" t="s">
        <v>77</v>
      </c>
      <c r="AY248" s="250" t="s">
        <v>321</v>
      </c>
    </row>
    <row r="249" spans="1:65" s="14" customFormat="1" ht="11.25">
      <c r="B249" s="219"/>
      <c r="C249" s="220"/>
      <c r="D249" s="209" t="s">
        <v>339</v>
      </c>
      <c r="E249" s="221" t="s">
        <v>1</v>
      </c>
      <c r="F249" s="222" t="s">
        <v>346</v>
      </c>
      <c r="G249" s="220"/>
      <c r="H249" s="223">
        <v>14.5</v>
      </c>
      <c r="I249" s="224"/>
      <c r="J249" s="220"/>
      <c r="K249" s="220"/>
      <c r="L249" s="225"/>
      <c r="M249" s="226"/>
      <c r="N249" s="227"/>
      <c r="O249" s="227"/>
      <c r="P249" s="227"/>
      <c r="Q249" s="227"/>
      <c r="R249" s="227"/>
      <c r="S249" s="227"/>
      <c r="T249" s="228"/>
      <c r="AT249" s="229" t="s">
        <v>339</v>
      </c>
      <c r="AU249" s="229" t="s">
        <v>86</v>
      </c>
      <c r="AV249" s="14" t="s">
        <v>328</v>
      </c>
      <c r="AW249" s="14" t="s">
        <v>31</v>
      </c>
      <c r="AX249" s="14" t="s">
        <v>84</v>
      </c>
      <c r="AY249" s="229" t="s">
        <v>321</v>
      </c>
    </row>
    <row r="250" spans="1:65" s="2" customFormat="1" ht="37.9" customHeight="1">
      <c r="A250" s="35"/>
      <c r="B250" s="36"/>
      <c r="C250" s="194" t="s">
        <v>471</v>
      </c>
      <c r="D250" s="194" t="s">
        <v>323</v>
      </c>
      <c r="E250" s="195" t="s">
        <v>529</v>
      </c>
      <c r="F250" s="196" t="s">
        <v>530</v>
      </c>
      <c r="G250" s="197" t="s">
        <v>355</v>
      </c>
      <c r="H250" s="198">
        <v>145</v>
      </c>
      <c r="I250" s="199"/>
      <c r="J250" s="200">
        <f>ROUND(I250*H250,2)</f>
        <v>0</v>
      </c>
      <c r="K250" s="196" t="s">
        <v>350</v>
      </c>
      <c r="L250" s="40"/>
      <c r="M250" s="201" t="s">
        <v>1</v>
      </c>
      <c r="N250" s="202" t="s">
        <v>42</v>
      </c>
      <c r="O250" s="72"/>
      <c r="P250" s="203">
        <f>O250*H250</f>
        <v>0</v>
      </c>
      <c r="Q250" s="203">
        <v>0</v>
      </c>
      <c r="R250" s="203">
        <f>Q250*H250</f>
        <v>0</v>
      </c>
      <c r="S250" s="203">
        <v>0</v>
      </c>
      <c r="T250" s="204">
        <f>S250*H250</f>
        <v>0</v>
      </c>
      <c r="U250" s="35"/>
      <c r="V250" s="35"/>
      <c r="W250" s="35"/>
      <c r="X250" s="35"/>
      <c r="Y250" s="35"/>
      <c r="Z250" s="35"/>
      <c r="AA250" s="35"/>
      <c r="AB250" s="35"/>
      <c r="AC250" s="35"/>
      <c r="AD250" s="35"/>
      <c r="AE250" s="35"/>
      <c r="AR250" s="205" t="s">
        <v>328</v>
      </c>
      <c r="AT250" s="205" t="s">
        <v>323</v>
      </c>
      <c r="AU250" s="205" t="s">
        <v>86</v>
      </c>
      <c r="AY250" s="18" t="s">
        <v>321</v>
      </c>
      <c r="BE250" s="206">
        <f>IF(N250="základní",J250,0)</f>
        <v>0</v>
      </c>
      <c r="BF250" s="206">
        <f>IF(N250="snížená",J250,0)</f>
        <v>0</v>
      </c>
      <c r="BG250" s="206">
        <f>IF(N250="zákl. přenesená",J250,0)</f>
        <v>0</v>
      </c>
      <c r="BH250" s="206">
        <f>IF(N250="sníž. přenesená",J250,0)</f>
        <v>0</v>
      </c>
      <c r="BI250" s="206">
        <f>IF(N250="nulová",J250,0)</f>
        <v>0</v>
      </c>
      <c r="BJ250" s="18" t="s">
        <v>84</v>
      </c>
      <c r="BK250" s="206">
        <f>ROUND(I250*H250,2)</f>
        <v>0</v>
      </c>
      <c r="BL250" s="18" t="s">
        <v>328</v>
      </c>
      <c r="BM250" s="205" t="s">
        <v>2073</v>
      </c>
    </row>
    <row r="251" spans="1:65" s="13" customFormat="1" ht="11.25">
      <c r="B251" s="207"/>
      <c r="C251" s="208"/>
      <c r="D251" s="209" t="s">
        <v>339</v>
      </c>
      <c r="E251" s="210" t="s">
        <v>1</v>
      </c>
      <c r="F251" s="211" t="s">
        <v>2074</v>
      </c>
      <c r="G251" s="208"/>
      <c r="H251" s="212">
        <v>145</v>
      </c>
      <c r="I251" s="213"/>
      <c r="J251" s="208"/>
      <c r="K251" s="208"/>
      <c r="L251" s="214"/>
      <c r="M251" s="215"/>
      <c r="N251" s="216"/>
      <c r="O251" s="216"/>
      <c r="P251" s="216"/>
      <c r="Q251" s="216"/>
      <c r="R251" s="216"/>
      <c r="S251" s="216"/>
      <c r="T251" s="217"/>
      <c r="AT251" s="218" t="s">
        <v>339</v>
      </c>
      <c r="AU251" s="218" t="s">
        <v>86</v>
      </c>
      <c r="AV251" s="13" t="s">
        <v>86</v>
      </c>
      <c r="AW251" s="13" t="s">
        <v>31</v>
      </c>
      <c r="AX251" s="13" t="s">
        <v>84</v>
      </c>
      <c r="AY251" s="218" t="s">
        <v>321</v>
      </c>
    </row>
    <row r="252" spans="1:65" s="2" customFormat="1" ht="37.9" customHeight="1">
      <c r="A252" s="35"/>
      <c r="B252" s="36"/>
      <c r="C252" s="194" t="s">
        <v>476</v>
      </c>
      <c r="D252" s="194" t="s">
        <v>323</v>
      </c>
      <c r="E252" s="195" t="s">
        <v>2075</v>
      </c>
      <c r="F252" s="196" t="s">
        <v>2076</v>
      </c>
      <c r="G252" s="197" t="s">
        <v>355</v>
      </c>
      <c r="H252" s="198">
        <v>1</v>
      </c>
      <c r="I252" s="199"/>
      <c r="J252" s="200">
        <f>ROUND(I252*H252,2)</f>
        <v>0</v>
      </c>
      <c r="K252" s="196" t="s">
        <v>350</v>
      </c>
      <c r="L252" s="40"/>
      <c r="M252" s="201" t="s">
        <v>1</v>
      </c>
      <c r="N252" s="202" t="s">
        <v>42</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328</v>
      </c>
      <c r="AT252" s="205" t="s">
        <v>323</v>
      </c>
      <c r="AU252" s="205" t="s">
        <v>86</v>
      </c>
      <c r="AY252" s="18" t="s">
        <v>321</v>
      </c>
      <c r="BE252" s="206">
        <f>IF(N252="základní",J252,0)</f>
        <v>0</v>
      </c>
      <c r="BF252" s="206">
        <f>IF(N252="snížená",J252,0)</f>
        <v>0</v>
      </c>
      <c r="BG252" s="206">
        <f>IF(N252="zákl. přenesená",J252,0)</f>
        <v>0</v>
      </c>
      <c r="BH252" s="206">
        <f>IF(N252="sníž. přenesená",J252,0)</f>
        <v>0</v>
      </c>
      <c r="BI252" s="206">
        <f>IF(N252="nulová",J252,0)</f>
        <v>0</v>
      </c>
      <c r="BJ252" s="18" t="s">
        <v>84</v>
      </c>
      <c r="BK252" s="206">
        <f>ROUND(I252*H252,2)</f>
        <v>0</v>
      </c>
      <c r="BL252" s="18" t="s">
        <v>328</v>
      </c>
      <c r="BM252" s="205" t="s">
        <v>2077</v>
      </c>
    </row>
    <row r="253" spans="1:65" s="13" customFormat="1" ht="11.25">
      <c r="B253" s="207"/>
      <c r="C253" s="208"/>
      <c r="D253" s="209" t="s">
        <v>339</v>
      </c>
      <c r="E253" s="210" t="s">
        <v>1</v>
      </c>
      <c r="F253" s="211" t="s">
        <v>1901</v>
      </c>
      <c r="G253" s="208"/>
      <c r="H253" s="212">
        <v>1</v>
      </c>
      <c r="I253" s="213"/>
      <c r="J253" s="208"/>
      <c r="K253" s="208"/>
      <c r="L253" s="214"/>
      <c r="M253" s="215"/>
      <c r="N253" s="216"/>
      <c r="O253" s="216"/>
      <c r="P253" s="216"/>
      <c r="Q253" s="216"/>
      <c r="R253" s="216"/>
      <c r="S253" s="216"/>
      <c r="T253" s="217"/>
      <c r="AT253" s="218" t="s">
        <v>339</v>
      </c>
      <c r="AU253" s="218" t="s">
        <v>86</v>
      </c>
      <c r="AV253" s="13" t="s">
        <v>86</v>
      </c>
      <c r="AW253" s="13" t="s">
        <v>31</v>
      </c>
      <c r="AX253" s="13" t="s">
        <v>84</v>
      </c>
      <c r="AY253" s="218" t="s">
        <v>321</v>
      </c>
    </row>
    <row r="254" spans="1:65" s="2" customFormat="1" ht="37.9" customHeight="1">
      <c r="A254" s="35"/>
      <c r="B254" s="36"/>
      <c r="C254" s="194" t="s">
        <v>7</v>
      </c>
      <c r="D254" s="194" t="s">
        <v>323</v>
      </c>
      <c r="E254" s="195" t="s">
        <v>2078</v>
      </c>
      <c r="F254" s="196" t="s">
        <v>2079</v>
      </c>
      <c r="G254" s="197" t="s">
        <v>355</v>
      </c>
      <c r="H254" s="198">
        <v>10</v>
      </c>
      <c r="I254" s="199"/>
      <c r="J254" s="200">
        <f>ROUND(I254*H254,2)</f>
        <v>0</v>
      </c>
      <c r="K254" s="196" t="s">
        <v>350</v>
      </c>
      <c r="L254" s="40"/>
      <c r="M254" s="201" t="s">
        <v>1</v>
      </c>
      <c r="N254" s="202" t="s">
        <v>42</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328</v>
      </c>
      <c r="AT254" s="205" t="s">
        <v>323</v>
      </c>
      <c r="AU254" s="205" t="s">
        <v>86</v>
      </c>
      <c r="AY254" s="18" t="s">
        <v>321</v>
      </c>
      <c r="BE254" s="206">
        <f>IF(N254="základní",J254,0)</f>
        <v>0</v>
      </c>
      <c r="BF254" s="206">
        <f>IF(N254="snížená",J254,0)</f>
        <v>0</v>
      </c>
      <c r="BG254" s="206">
        <f>IF(N254="zákl. přenesená",J254,0)</f>
        <v>0</v>
      </c>
      <c r="BH254" s="206">
        <f>IF(N254="sníž. přenesená",J254,0)</f>
        <v>0</v>
      </c>
      <c r="BI254" s="206">
        <f>IF(N254="nulová",J254,0)</f>
        <v>0</v>
      </c>
      <c r="BJ254" s="18" t="s">
        <v>84</v>
      </c>
      <c r="BK254" s="206">
        <f>ROUND(I254*H254,2)</f>
        <v>0</v>
      </c>
      <c r="BL254" s="18" t="s">
        <v>328</v>
      </c>
      <c r="BM254" s="205" t="s">
        <v>2080</v>
      </c>
    </row>
    <row r="255" spans="1:65" s="13" customFormat="1" ht="11.25">
      <c r="B255" s="207"/>
      <c r="C255" s="208"/>
      <c r="D255" s="209" t="s">
        <v>339</v>
      </c>
      <c r="E255" s="210" t="s">
        <v>1</v>
      </c>
      <c r="F255" s="211" t="s">
        <v>2081</v>
      </c>
      <c r="G255" s="208"/>
      <c r="H255" s="212">
        <v>10</v>
      </c>
      <c r="I255" s="213"/>
      <c r="J255" s="208"/>
      <c r="K255" s="208"/>
      <c r="L255" s="214"/>
      <c r="M255" s="215"/>
      <c r="N255" s="216"/>
      <c r="O255" s="216"/>
      <c r="P255" s="216"/>
      <c r="Q255" s="216"/>
      <c r="R255" s="216"/>
      <c r="S255" s="216"/>
      <c r="T255" s="217"/>
      <c r="AT255" s="218" t="s">
        <v>339</v>
      </c>
      <c r="AU255" s="218" t="s">
        <v>86</v>
      </c>
      <c r="AV255" s="13" t="s">
        <v>86</v>
      </c>
      <c r="AW255" s="13" t="s">
        <v>31</v>
      </c>
      <c r="AX255" s="13" t="s">
        <v>84</v>
      </c>
      <c r="AY255" s="218" t="s">
        <v>321</v>
      </c>
    </row>
    <row r="256" spans="1:65" s="2" customFormat="1" ht="24.2" customHeight="1">
      <c r="A256" s="35"/>
      <c r="B256" s="36"/>
      <c r="C256" s="194" t="s">
        <v>485</v>
      </c>
      <c r="D256" s="194" t="s">
        <v>323</v>
      </c>
      <c r="E256" s="195" t="s">
        <v>590</v>
      </c>
      <c r="F256" s="196" t="s">
        <v>591</v>
      </c>
      <c r="G256" s="197" t="s">
        <v>355</v>
      </c>
      <c r="H256" s="198">
        <v>108.762</v>
      </c>
      <c r="I256" s="199"/>
      <c r="J256" s="200">
        <f>ROUND(I256*H256,2)</f>
        <v>0</v>
      </c>
      <c r="K256" s="196" t="s">
        <v>350</v>
      </c>
      <c r="L256" s="40"/>
      <c r="M256" s="201" t="s">
        <v>1</v>
      </c>
      <c r="N256" s="202" t="s">
        <v>42</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328</v>
      </c>
      <c r="AT256" s="205" t="s">
        <v>323</v>
      </c>
      <c r="AU256" s="205" t="s">
        <v>86</v>
      </c>
      <c r="AY256" s="18" t="s">
        <v>321</v>
      </c>
      <c r="BE256" s="206">
        <f>IF(N256="základní",J256,0)</f>
        <v>0</v>
      </c>
      <c r="BF256" s="206">
        <f>IF(N256="snížená",J256,0)</f>
        <v>0</v>
      </c>
      <c r="BG256" s="206">
        <f>IF(N256="zákl. přenesená",J256,0)</f>
        <v>0</v>
      </c>
      <c r="BH256" s="206">
        <f>IF(N256="sníž. přenesená",J256,0)</f>
        <v>0</v>
      </c>
      <c r="BI256" s="206">
        <f>IF(N256="nulová",J256,0)</f>
        <v>0</v>
      </c>
      <c r="BJ256" s="18" t="s">
        <v>84</v>
      </c>
      <c r="BK256" s="206">
        <f>ROUND(I256*H256,2)</f>
        <v>0</v>
      </c>
      <c r="BL256" s="18" t="s">
        <v>328</v>
      </c>
      <c r="BM256" s="205" t="s">
        <v>2082</v>
      </c>
    </row>
    <row r="257" spans="1:65" s="15" customFormat="1" ht="22.5">
      <c r="B257" s="230"/>
      <c r="C257" s="231"/>
      <c r="D257" s="209" t="s">
        <v>339</v>
      </c>
      <c r="E257" s="232" t="s">
        <v>1</v>
      </c>
      <c r="F257" s="233" t="s">
        <v>2083</v>
      </c>
      <c r="G257" s="231"/>
      <c r="H257" s="232" t="s">
        <v>1</v>
      </c>
      <c r="I257" s="234"/>
      <c r="J257" s="231"/>
      <c r="K257" s="231"/>
      <c r="L257" s="235"/>
      <c r="M257" s="236"/>
      <c r="N257" s="237"/>
      <c r="O257" s="237"/>
      <c r="P257" s="237"/>
      <c r="Q257" s="237"/>
      <c r="R257" s="237"/>
      <c r="S257" s="237"/>
      <c r="T257" s="238"/>
      <c r="AT257" s="239" t="s">
        <v>339</v>
      </c>
      <c r="AU257" s="239" t="s">
        <v>86</v>
      </c>
      <c r="AV257" s="15" t="s">
        <v>84</v>
      </c>
      <c r="AW257" s="15" t="s">
        <v>31</v>
      </c>
      <c r="AX257" s="15" t="s">
        <v>77</v>
      </c>
      <c r="AY257" s="239" t="s">
        <v>321</v>
      </c>
    </row>
    <row r="258" spans="1:65" s="13" customFormat="1" ht="11.25">
      <c r="B258" s="207"/>
      <c r="C258" s="208"/>
      <c r="D258" s="209" t="s">
        <v>339</v>
      </c>
      <c r="E258" s="210" t="s">
        <v>1</v>
      </c>
      <c r="F258" s="211" t="s">
        <v>1910</v>
      </c>
      <c r="G258" s="208"/>
      <c r="H258" s="212">
        <v>108.76182</v>
      </c>
      <c r="I258" s="213"/>
      <c r="J258" s="208"/>
      <c r="K258" s="208"/>
      <c r="L258" s="214"/>
      <c r="M258" s="215"/>
      <c r="N258" s="216"/>
      <c r="O258" s="216"/>
      <c r="P258" s="216"/>
      <c r="Q258" s="216"/>
      <c r="R258" s="216"/>
      <c r="S258" s="216"/>
      <c r="T258" s="217"/>
      <c r="AT258" s="218" t="s">
        <v>339</v>
      </c>
      <c r="AU258" s="218" t="s">
        <v>86</v>
      </c>
      <c r="AV258" s="13" t="s">
        <v>86</v>
      </c>
      <c r="AW258" s="13" t="s">
        <v>31</v>
      </c>
      <c r="AX258" s="13" t="s">
        <v>84</v>
      </c>
      <c r="AY258" s="218" t="s">
        <v>321</v>
      </c>
    </row>
    <row r="259" spans="1:65" s="2" customFormat="1" ht="33" customHeight="1">
      <c r="A259" s="35"/>
      <c r="B259" s="36"/>
      <c r="C259" s="194" t="s">
        <v>515</v>
      </c>
      <c r="D259" s="194" t="s">
        <v>323</v>
      </c>
      <c r="E259" s="195" t="s">
        <v>2084</v>
      </c>
      <c r="F259" s="196" t="s">
        <v>2085</v>
      </c>
      <c r="G259" s="197" t="s">
        <v>355</v>
      </c>
      <c r="H259" s="198">
        <v>903</v>
      </c>
      <c r="I259" s="199"/>
      <c r="J259" s="200">
        <f>ROUND(I259*H259,2)</f>
        <v>0</v>
      </c>
      <c r="K259" s="196" t="s">
        <v>350</v>
      </c>
      <c r="L259" s="40"/>
      <c r="M259" s="201" t="s">
        <v>1</v>
      </c>
      <c r="N259" s="202" t="s">
        <v>42</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328</v>
      </c>
      <c r="AT259" s="205" t="s">
        <v>323</v>
      </c>
      <c r="AU259" s="205" t="s">
        <v>86</v>
      </c>
      <c r="AY259" s="18" t="s">
        <v>321</v>
      </c>
      <c r="BE259" s="206">
        <f>IF(N259="základní",J259,0)</f>
        <v>0</v>
      </c>
      <c r="BF259" s="206">
        <f>IF(N259="snížená",J259,0)</f>
        <v>0</v>
      </c>
      <c r="BG259" s="206">
        <f>IF(N259="zákl. přenesená",J259,0)</f>
        <v>0</v>
      </c>
      <c r="BH259" s="206">
        <f>IF(N259="sníž. přenesená",J259,0)</f>
        <v>0</v>
      </c>
      <c r="BI259" s="206">
        <f>IF(N259="nulová",J259,0)</f>
        <v>0</v>
      </c>
      <c r="BJ259" s="18" t="s">
        <v>84</v>
      </c>
      <c r="BK259" s="206">
        <f>ROUND(I259*H259,2)</f>
        <v>0</v>
      </c>
      <c r="BL259" s="18" t="s">
        <v>328</v>
      </c>
      <c r="BM259" s="205" t="s">
        <v>2086</v>
      </c>
    </row>
    <row r="260" spans="1:65" s="15" customFormat="1" ht="22.5">
      <c r="B260" s="230"/>
      <c r="C260" s="231"/>
      <c r="D260" s="209" t="s">
        <v>339</v>
      </c>
      <c r="E260" s="232" t="s">
        <v>1</v>
      </c>
      <c r="F260" s="233" t="s">
        <v>2087</v>
      </c>
      <c r="G260" s="231"/>
      <c r="H260" s="232" t="s">
        <v>1</v>
      </c>
      <c r="I260" s="234"/>
      <c r="J260" s="231"/>
      <c r="K260" s="231"/>
      <c r="L260" s="235"/>
      <c r="M260" s="236"/>
      <c r="N260" s="237"/>
      <c r="O260" s="237"/>
      <c r="P260" s="237"/>
      <c r="Q260" s="237"/>
      <c r="R260" s="237"/>
      <c r="S260" s="237"/>
      <c r="T260" s="238"/>
      <c r="AT260" s="239" t="s">
        <v>339</v>
      </c>
      <c r="AU260" s="239" t="s">
        <v>86</v>
      </c>
      <c r="AV260" s="15" t="s">
        <v>84</v>
      </c>
      <c r="AW260" s="15" t="s">
        <v>31</v>
      </c>
      <c r="AX260" s="15" t="s">
        <v>77</v>
      </c>
      <c r="AY260" s="239" t="s">
        <v>321</v>
      </c>
    </row>
    <row r="261" spans="1:65" s="15" customFormat="1" ht="11.25">
      <c r="B261" s="230"/>
      <c r="C261" s="231"/>
      <c r="D261" s="209" t="s">
        <v>339</v>
      </c>
      <c r="E261" s="232" t="s">
        <v>1</v>
      </c>
      <c r="F261" s="233" t="s">
        <v>2088</v>
      </c>
      <c r="G261" s="231"/>
      <c r="H261" s="232" t="s">
        <v>1</v>
      </c>
      <c r="I261" s="234"/>
      <c r="J261" s="231"/>
      <c r="K261" s="231"/>
      <c r="L261" s="235"/>
      <c r="M261" s="236"/>
      <c r="N261" s="237"/>
      <c r="O261" s="237"/>
      <c r="P261" s="237"/>
      <c r="Q261" s="237"/>
      <c r="R261" s="237"/>
      <c r="S261" s="237"/>
      <c r="T261" s="238"/>
      <c r="AT261" s="239" t="s">
        <v>339</v>
      </c>
      <c r="AU261" s="239" t="s">
        <v>86</v>
      </c>
      <c r="AV261" s="15" t="s">
        <v>84</v>
      </c>
      <c r="AW261" s="15" t="s">
        <v>31</v>
      </c>
      <c r="AX261" s="15" t="s">
        <v>77</v>
      </c>
      <c r="AY261" s="239" t="s">
        <v>321</v>
      </c>
    </row>
    <row r="262" spans="1:65" s="15" customFormat="1" ht="22.5">
      <c r="B262" s="230"/>
      <c r="C262" s="231"/>
      <c r="D262" s="209" t="s">
        <v>339</v>
      </c>
      <c r="E262" s="232" t="s">
        <v>1</v>
      </c>
      <c r="F262" s="233" t="s">
        <v>2089</v>
      </c>
      <c r="G262" s="231"/>
      <c r="H262" s="232" t="s">
        <v>1</v>
      </c>
      <c r="I262" s="234"/>
      <c r="J262" s="231"/>
      <c r="K262" s="231"/>
      <c r="L262" s="235"/>
      <c r="M262" s="236"/>
      <c r="N262" s="237"/>
      <c r="O262" s="237"/>
      <c r="P262" s="237"/>
      <c r="Q262" s="237"/>
      <c r="R262" s="237"/>
      <c r="S262" s="237"/>
      <c r="T262" s="238"/>
      <c r="AT262" s="239" t="s">
        <v>339</v>
      </c>
      <c r="AU262" s="239" t="s">
        <v>86</v>
      </c>
      <c r="AV262" s="15" t="s">
        <v>84</v>
      </c>
      <c r="AW262" s="15" t="s">
        <v>31</v>
      </c>
      <c r="AX262" s="15" t="s">
        <v>77</v>
      </c>
      <c r="AY262" s="239" t="s">
        <v>321</v>
      </c>
    </row>
    <row r="263" spans="1:65" s="15" customFormat="1" ht="22.5">
      <c r="B263" s="230"/>
      <c r="C263" s="231"/>
      <c r="D263" s="209" t="s">
        <v>339</v>
      </c>
      <c r="E263" s="232" t="s">
        <v>1</v>
      </c>
      <c r="F263" s="233" t="s">
        <v>2090</v>
      </c>
      <c r="G263" s="231"/>
      <c r="H263" s="232" t="s">
        <v>1</v>
      </c>
      <c r="I263" s="234"/>
      <c r="J263" s="231"/>
      <c r="K263" s="231"/>
      <c r="L263" s="235"/>
      <c r="M263" s="236"/>
      <c r="N263" s="237"/>
      <c r="O263" s="237"/>
      <c r="P263" s="237"/>
      <c r="Q263" s="237"/>
      <c r="R263" s="237"/>
      <c r="S263" s="237"/>
      <c r="T263" s="238"/>
      <c r="AT263" s="239" t="s">
        <v>339</v>
      </c>
      <c r="AU263" s="239" t="s">
        <v>86</v>
      </c>
      <c r="AV263" s="15" t="s">
        <v>84</v>
      </c>
      <c r="AW263" s="15" t="s">
        <v>31</v>
      </c>
      <c r="AX263" s="15" t="s">
        <v>77</v>
      </c>
      <c r="AY263" s="239" t="s">
        <v>321</v>
      </c>
    </row>
    <row r="264" spans="1:65" s="13" customFormat="1" ht="11.25">
      <c r="B264" s="207"/>
      <c r="C264" s="208"/>
      <c r="D264" s="209" t="s">
        <v>339</v>
      </c>
      <c r="E264" s="210" t="s">
        <v>1</v>
      </c>
      <c r="F264" s="211" t="s">
        <v>2091</v>
      </c>
      <c r="G264" s="208"/>
      <c r="H264" s="212">
        <v>903</v>
      </c>
      <c r="I264" s="213"/>
      <c r="J264" s="208"/>
      <c r="K264" s="208"/>
      <c r="L264" s="214"/>
      <c r="M264" s="215"/>
      <c r="N264" s="216"/>
      <c r="O264" s="216"/>
      <c r="P264" s="216"/>
      <c r="Q264" s="216"/>
      <c r="R264" s="216"/>
      <c r="S264" s="216"/>
      <c r="T264" s="217"/>
      <c r="AT264" s="218" t="s">
        <v>339</v>
      </c>
      <c r="AU264" s="218" t="s">
        <v>86</v>
      </c>
      <c r="AV264" s="13" t="s">
        <v>86</v>
      </c>
      <c r="AW264" s="13" t="s">
        <v>31</v>
      </c>
      <c r="AX264" s="13" t="s">
        <v>77</v>
      </c>
      <c r="AY264" s="218" t="s">
        <v>321</v>
      </c>
    </row>
    <row r="265" spans="1:65" s="16" customFormat="1" ht="11.25">
      <c r="B265" s="240"/>
      <c r="C265" s="241"/>
      <c r="D265" s="209" t="s">
        <v>339</v>
      </c>
      <c r="E265" s="242" t="s">
        <v>1916</v>
      </c>
      <c r="F265" s="243" t="s">
        <v>391</v>
      </c>
      <c r="G265" s="241"/>
      <c r="H265" s="244">
        <v>903</v>
      </c>
      <c r="I265" s="245"/>
      <c r="J265" s="241"/>
      <c r="K265" s="241"/>
      <c r="L265" s="246"/>
      <c r="M265" s="247"/>
      <c r="N265" s="248"/>
      <c r="O265" s="248"/>
      <c r="P265" s="248"/>
      <c r="Q265" s="248"/>
      <c r="R265" s="248"/>
      <c r="S265" s="248"/>
      <c r="T265" s="249"/>
      <c r="AT265" s="250" t="s">
        <v>339</v>
      </c>
      <c r="AU265" s="250" t="s">
        <v>86</v>
      </c>
      <c r="AV265" s="16" t="s">
        <v>334</v>
      </c>
      <c r="AW265" s="16" t="s">
        <v>31</v>
      </c>
      <c r="AX265" s="16" t="s">
        <v>84</v>
      </c>
      <c r="AY265" s="250" t="s">
        <v>321</v>
      </c>
    </row>
    <row r="266" spans="1:65" s="2" customFormat="1" ht="16.5" customHeight="1">
      <c r="A266" s="35"/>
      <c r="B266" s="36"/>
      <c r="C266" s="251" t="s">
        <v>520</v>
      </c>
      <c r="D266" s="251" t="s">
        <v>583</v>
      </c>
      <c r="E266" s="252" t="s">
        <v>2092</v>
      </c>
      <c r="F266" s="253" t="s">
        <v>2093</v>
      </c>
      <c r="G266" s="254" t="s">
        <v>542</v>
      </c>
      <c r="H266" s="255">
        <v>2076.9</v>
      </c>
      <c r="I266" s="256"/>
      <c r="J266" s="257">
        <f>ROUND(I266*H266,2)</f>
        <v>0</v>
      </c>
      <c r="K266" s="253" t="s">
        <v>350</v>
      </c>
      <c r="L266" s="258"/>
      <c r="M266" s="259" t="s">
        <v>1</v>
      </c>
      <c r="N266" s="260" t="s">
        <v>42</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364</v>
      </c>
      <c r="AT266" s="205" t="s">
        <v>583</v>
      </c>
      <c r="AU266" s="205" t="s">
        <v>86</v>
      </c>
      <c r="AY266" s="18" t="s">
        <v>321</v>
      </c>
      <c r="BE266" s="206">
        <f>IF(N266="základní",J266,0)</f>
        <v>0</v>
      </c>
      <c r="BF266" s="206">
        <f>IF(N266="snížená",J266,0)</f>
        <v>0</v>
      </c>
      <c r="BG266" s="206">
        <f>IF(N266="zákl. přenesená",J266,0)</f>
        <v>0</v>
      </c>
      <c r="BH266" s="206">
        <f>IF(N266="sníž. přenesená",J266,0)</f>
        <v>0</v>
      </c>
      <c r="BI266" s="206">
        <f>IF(N266="nulová",J266,0)</f>
        <v>0</v>
      </c>
      <c r="BJ266" s="18" t="s">
        <v>84</v>
      </c>
      <c r="BK266" s="206">
        <f>ROUND(I266*H266,2)</f>
        <v>0</v>
      </c>
      <c r="BL266" s="18" t="s">
        <v>328</v>
      </c>
      <c r="BM266" s="205" t="s">
        <v>2094</v>
      </c>
    </row>
    <row r="267" spans="1:65" s="15" customFormat="1" ht="22.5">
      <c r="B267" s="230"/>
      <c r="C267" s="231"/>
      <c r="D267" s="209" t="s">
        <v>339</v>
      </c>
      <c r="E267" s="232" t="s">
        <v>1</v>
      </c>
      <c r="F267" s="233" t="s">
        <v>2095</v>
      </c>
      <c r="G267" s="231"/>
      <c r="H267" s="232" t="s">
        <v>1</v>
      </c>
      <c r="I267" s="234"/>
      <c r="J267" s="231"/>
      <c r="K267" s="231"/>
      <c r="L267" s="235"/>
      <c r="M267" s="236"/>
      <c r="N267" s="237"/>
      <c r="O267" s="237"/>
      <c r="P267" s="237"/>
      <c r="Q267" s="237"/>
      <c r="R267" s="237"/>
      <c r="S267" s="237"/>
      <c r="T267" s="238"/>
      <c r="AT267" s="239" t="s">
        <v>339</v>
      </c>
      <c r="AU267" s="239" t="s">
        <v>86</v>
      </c>
      <c r="AV267" s="15" t="s">
        <v>84</v>
      </c>
      <c r="AW267" s="15" t="s">
        <v>31</v>
      </c>
      <c r="AX267" s="15" t="s">
        <v>77</v>
      </c>
      <c r="AY267" s="239" t="s">
        <v>321</v>
      </c>
    </row>
    <row r="268" spans="1:65" s="13" customFormat="1" ht="11.25">
      <c r="B268" s="207"/>
      <c r="C268" s="208"/>
      <c r="D268" s="209" t="s">
        <v>339</v>
      </c>
      <c r="E268" s="210" t="s">
        <v>1</v>
      </c>
      <c r="F268" s="211" t="s">
        <v>2096</v>
      </c>
      <c r="G268" s="208"/>
      <c r="H268" s="212">
        <v>2076.9</v>
      </c>
      <c r="I268" s="213"/>
      <c r="J268" s="208"/>
      <c r="K268" s="208"/>
      <c r="L268" s="214"/>
      <c r="M268" s="215"/>
      <c r="N268" s="216"/>
      <c r="O268" s="216"/>
      <c r="P268" s="216"/>
      <c r="Q268" s="216"/>
      <c r="R268" s="216"/>
      <c r="S268" s="216"/>
      <c r="T268" s="217"/>
      <c r="AT268" s="218" t="s">
        <v>339</v>
      </c>
      <c r="AU268" s="218" t="s">
        <v>86</v>
      </c>
      <c r="AV268" s="13" t="s">
        <v>86</v>
      </c>
      <c r="AW268" s="13" t="s">
        <v>31</v>
      </c>
      <c r="AX268" s="13" t="s">
        <v>84</v>
      </c>
      <c r="AY268" s="218" t="s">
        <v>321</v>
      </c>
    </row>
    <row r="269" spans="1:65" s="2" customFormat="1" ht="33" customHeight="1">
      <c r="A269" s="35"/>
      <c r="B269" s="36"/>
      <c r="C269" s="194" t="s">
        <v>528</v>
      </c>
      <c r="D269" s="194" t="s">
        <v>323</v>
      </c>
      <c r="E269" s="195" t="s">
        <v>2097</v>
      </c>
      <c r="F269" s="196" t="s">
        <v>2098</v>
      </c>
      <c r="G269" s="197" t="s">
        <v>542</v>
      </c>
      <c r="H269" s="198">
        <v>388.03199999999998</v>
      </c>
      <c r="I269" s="199"/>
      <c r="J269" s="200">
        <f>ROUND(I269*H269,2)</f>
        <v>0</v>
      </c>
      <c r="K269" s="196" t="s">
        <v>350</v>
      </c>
      <c r="L269" s="40"/>
      <c r="M269" s="201" t="s">
        <v>1</v>
      </c>
      <c r="N269" s="202" t="s">
        <v>42</v>
      </c>
      <c r="O269" s="72"/>
      <c r="P269" s="203">
        <f>O269*H269</f>
        <v>0</v>
      </c>
      <c r="Q269" s="203">
        <v>0</v>
      </c>
      <c r="R269" s="203">
        <f>Q269*H269</f>
        <v>0</v>
      </c>
      <c r="S269" s="203">
        <v>0</v>
      </c>
      <c r="T269" s="204">
        <f>S269*H269</f>
        <v>0</v>
      </c>
      <c r="U269" s="35"/>
      <c r="V269" s="35"/>
      <c r="W269" s="35"/>
      <c r="X269" s="35"/>
      <c r="Y269" s="35"/>
      <c r="Z269" s="35"/>
      <c r="AA269" s="35"/>
      <c r="AB269" s="35"/>
      <c r="AC269" s="35"/>
      <c r="AD269" s="35"/>
      <c r="AE269" s="35"/>
      <c r="AR269" s="205" t="s">
        <v>328</v>
      </c>
      <c r="AT269" s="205" t="s">
        <v>323</v>
      </c>
      <c r="AU269" s="205" t="s">
        <v>86</v>
      </c>
      <c r="AY269" s="18" t="s">
        <v>321</v>
      </c>
      <c r="BE269" s="206">
        <f>IF(N269="základní",J269,0)</f>
        <v>0</v>
      </c>
      <c r="BF269" s="206">
        <f>IF(N269="snížená",J269,0)</f>
        <v>0</v>
      </c>
      <c r="BG269" s="206">
        <f>IF(N269="zákl. přenesená",J269,0)</f>
        <v>0</v>
      </c>
      <c r="BH269" s="206">
        <f>IF(N269="sníž. přenesená",J269,0)</f>
        <v>0</v>
      </c>
      <c r="BI269" s="206">
        <f>IF(N269="nulová",J269,0)</f>
        <v>0</v>
      </c>
      <c r="BJ269" s="18" t="s">
        <v>84</v>
      </c>
      <c r="BK269" s="206">
        <f>ROUND(I269*H269,2)</f>
        <v>0</v>
      </c>
      <c r="BL269" s="18" t="s">
        <v>328</v>
      </c>
      <c r="BM269" s="205" t="s">
        <v>2099</v>
      </c>
    </row>
    <row r="270" spans="1:65" s="13" customFormat="1" ht="11.25">
      <c r="B270" s="207"/>
      <c r="C270" s="208"/>
      <c r="D270" s="209" t="s">
        <v>339</v>
      </c>
      <c r="E270" s="210" t="s">
        <v>1</v>
      </c>
      <c r="F270" s="211" t="s">
        <v>2100</v>
      </c>
      <c r="G270" s="208"/>
      <c r="H270" s="212">
        <v>361.20656250000002</v>
      </c>
      <c r="I270" s="213"/>
      <c r="J270" s="208"/>
      <c r="K270" s="208"/>
      <c r="L270" s="214"/>
      <c r="M270" s="215"/>
      <c r="N270" s="216"/>
      <c r="O270" s="216"/>
      <c r="P270" s="216"/>
      <c r="Q270" s="216"/>
      <c r="R270" s="216"/>
      <c r="S270" s="216"/>
      <c r="T270" s="217"/>
      <c r="AT270" s="218" t="s">
        <v>339</v>
      </c>
      <c r="AU270" s="218" t="s">
        <v>86</v>
      </c>
      <c r="AV270" s="13" t="s">
        <v>86</v>
      </c>
      <c r="AW270" s="13" t="s">
        <v>31</v>
      </c>
      <c r="AX270" s="13" t="s">
        <v>77</v>
      </c>
      <c r="AY270" s="218" t="s">
        <v>321</v>
      </c>
    </row>
    <row r="271" spans="1:65" s="13" customFormat="1" ht="11.25">
      <c r="B271" s="207"/>
      <c r="C271" s="208"/>
      <c r="D271" s="209" t="s">
        <v>339</v>
      </c>
      <c r="E271" s="210" t="s">
        <v>1</v>
      </c>
      <c r="F271" s="211" t="s">
        <v>2101</v>
      </c>
      <c r="G271" s="208"/>
      <c r="H271" s="212">
        <v>26.824999999999999</v>
      </c>
      <c r="I271" s="213"/>
      <c r="J271" s="208"/>
      <c r="K271" s="208"/>
      <c r="L271" s="214"/>
      <c r="M271" s="215"/>
      <c r="N271" s="216"/>
      <c r="O271" s="216"/>
      <c r="P271" s="216"/>
      <c r="Q271" s="216"/>
      <c r="R271" s="216"/>
      <c r="S271" s="216"/>
      <c r="T271" s="217"/>
      <c r="AT271" s="218" t="s">
        <v>339</v>
      </c>
      <c r="AU271" s="218" t="s">
        <v>86</v>
      </c>
      <c r="AV271" s="13" t="s">
        <v>86</v>
      </c>
      <c r="AW271" s="13" t="s">
        <v>31</v>
      </c>
      <c r="AX271" s="13" t="s">
        <v>77</v>
      </c>
      <c r="AY271" s="218" t="s">
        <v>321</v>
      </c>
    </row>
    <row r="272" spans="1:65" s="14" customFormat="1" ht="11.25">
      <c r="B272" s="219"/>
      <c r="C272" s="220"/>
      <c r="D272" s="209" t="s">
        <v>339</v>
      </c>
      <c r="E272" s="221" t="s">
        <v>1</v>
      </c>
      <c r="F272" s="222" t="s">
        <v>346</v>
      </c>
      <c r="G272" s="220"/>
      <c r="H272" s="223">
        <v>388.03156250000001</v>
      </c>
      <c r="I272" s="224"/>
      <c r="J272" s="220"/>
      <c r="K272" s="220"/>
      <c r="L272" s="225"/>
      <c r="M272" s="226"/>
      <c r="N272" s="227"/>
      <c r="O272" s="227"/>
      <c r="P272" s="227"/>
      <c r="Q272" s="227"/>
      <c r="R272" s="227"/>
      <c r="S272" s="227"/>
      <c r="T272" s="228"/>
      <c r="AT272" s="229" t="s">
        <v>339</v>
      </c>
      <c r="AU272" s="229" t="s">
        <v>86</v>
      </c>
      <c r="AV272" s="14" t="s">
        <v>328</v>
      </c>
      <c r="AW272" s="14" t="s">
        <v>31</v>
      </c>
      <c r="AX272" s="14" t="s">
        <v>84</v>
      </c>
      <c r="AY272" s="229" t="s">
        <v>321</v>
      </c>
    </row>
    <row r="273" spans="1:65" s="2" customFormat="1" ht="37.9" customHeight="1">
      <c r="A273" s="35"/>
      <c r="B273" s="36"/>
      <c r="C273" s="194" t="s">
        <v>533</v>
      </c>
      <c r="D273" s="194" t="s">
        <v>323</v>
      </c>
      <c r="E273" s="195" t="s">
        <v>2102</v>
      </c>
      <c r="F273" s="196" t="s">
        <v>2103</v>
      </c>
      <c r="G273" s="197" t="s">
        <v>542</v>
      </c>
      <c r="H273" s="198">
        <v>2.2000000000000002</v>
      </c>
      <c r="I273" s="199"/>
      <c r="J273" s="200">
        <f>ROUND(I273*H273,2)</f>
        <v>0</v>
      </c>
      <c r="K273" s="196" t="s">
        <v>350</v>
      </c>
      <c r="L273" s="40"/>
      <c r="M273" s="201" t="s">
        <v>1</v>
      </c>
      <c r="N273" s="202" t="s">
        <v>42</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328</v>
      </c>
      <c r="AT273" s="205" t="s">
        <v>323</v>
      </c>
      <c r="AU273" s="205" t="s">
        <v>86</v>
      </c>
      <c r="AY273" s="18" t="s">
        <v>321</v>
      </c>
      <c r="BE273" s="206">
        <f>IF(N273="základní",J273,0)</f>
        <v>0</v>
      </c>
      <c r="BF273" s="206">
        <f>IF(N273="snížená",J273,0)</f>
        <v>0</v>
      </c>
      <c r="BG273" s="206">
        <f>IF(N273="zákl. přenesená",J273,0)</f>
        <v>0</v>
      </c>
      <c r="BH273" s="206">
        <f>IF(N273="sníž. přenesená",J273,0)</f>
        <v>0</v>
      </c>
      <c r="BI273" s="206">
        <f>IF(N273="nulová",J273,0)</f>
        <v>0</v>
      </c>
      <c r="BJ273" s="18" t="s">
        <v>84</v>
      </c>
      <c r="BK273" s="206">
        <f>ROUND(I273*H273,2)</f>
        <v>0</v>
      </c>
      <c r="BL273" s="18" t="s">
        <v>328</v>
      </c>
      <c r="BM273" s="205" t="s">
        <v>2104</v>
      </c>
    </row>
    <row r="274" spans="1:65" s="13" customFormat="1" ht="11.25">
      <c r="B274" s="207"/>
      <c r="C274" s="208"/>
      <c r="D274" s="209" t="s">
        <v>339</v>
      </c>
      <c r="E274" s="210" t="s">
        <v>1</v>
      </c>
      <c r="F274" s="211" t="s">
        <v>2105</v>
      </c>
      <c r="G274" s="208"/>
      <c r="H274" s="212">
        <v>2.2000000000000002</v>
      </c>
      <c r="I274" s="213"/>
      <c r="J274" s="208"/>
      <c r="K274" s="208"/>
      <c r="L274" s="214"/>
      <c r="M274" s="215"/>
      <c r="N274" s="216"/>
      <c r="O274" s="216"/>
      <c r="P274" s="216"/>
      <c r="Q274" s="216"/>
      <c r="R274" s="216"/>
      <c r="S274" s="216"/>
      <c r="T274" s="217"/>
      <c r="AT274" s="218" t="s">
        <v>339</v>
      </c>
      <c r="AU274" s="218" t="s">
        <v>86</v>
      </c>
      <c r="AV274" s="13" t="s">
        <v>86</v>
      </c>
      <c r="AW274" s="13" t="s">
        <v>31</v>
      </c>
      <c r="AX274" s="13" t="s">
        <v>84</v>
      </c>
      <c r="AY274" s="218" t="s">
        <v>321</v>
      </c>
    </row>
    <row r="275" spans="1:65" s="2" customFormat="1" ht="16.5" customHeight="1">
      <c r="A275" s="35"/>
      <c r="B275" s="36"/>
      <c r="C275" s="194" t="s">
        <v>539</v>
      </c>
      <c r="D275" s="194" t="s">
        <v>323</v>
      </c>
      <c r="E275" s="195" t="s">
        <v>360</v>
      </c>
      <c r="F275" s="196" t="s">
        <v>361</v>
      </c>
      <c r="G275" s="197" t="s">
        <v>355</v>
      </c>
      <c r="H275" s="198">
        <v>570.94200000000001</v>
      </c>
      <c r="I275" s="199"/>
      <c r="J275" s="200">
        <f>ROUND(I275*H275,2)</f>
        <v>0</v>
      </c>
      <c r="K275" s="196" t="s">
        <v>350</v>
      </c>
      <c r="L275" s="40"/>
      <c r="M275" s="201" t="s">
        <v>1</v>
      </c>
      <c r="N275" s="202" t="s">
        <v>42</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328</v>
      </c>
      <c r="AT275" s="205" t="s">
        <v>323</v>
      </c>
      <c r="AU275" s="205" t="s">
        <v>86</v>
      </c>
      <c r="AY275" s="18" t="s">
        <v>321</v>
      </c>
      <c r="BE275" s="206">
        <f>IF(N275="základní",J275,0)</f>
        <v>0</v>
      </c>
      <c r="BF275" s="206">
        <f>IF(N275="snížená",J275,0)</f>
        <v>0</v>
      </c>
      <c r="BG275" s="206">
        <f>IF(N275="zákl. přenesená",J275,0)</f>
        <v>0</v>
      </c>
      <c r="BH275" s="206">
        <f>IF(N275="sníž. přenesená",J275,0)</f>
        <v>0</v>
      </c>
      <c r="BI275" s="206">
        <f>IF(N275="nulová",J275,0)</f>
        <v>0</v>
      </c>
      <c r="BJ275" s="18" t="s">
        <v>84</v>
      </c>
      <c r="BK275" s="206">
        <f>ROUND(I275*H275,2)</f>
        <v>0</v>
      </c>
      <c r="BL275" s="18" t="s">
        <v>328</v>
      </c>
      <c r="BM275" s="205" t="s">
        <v>2106</v>
      </c>
    </row>
    <row r="276" spans="1:65" s="13" customFormat="1" ht="11.25">
      <c r="B276" s="207"/>
      <c r="C276" s="208"/>
      <c r="D276" s="209" t="s">
        <v>339</v>
      </c>
      <c r="E276" s="210" t="s">
        <v>1</v>
      </c>
      <c r="F276" s="211" t="s">
        <v>1908</v>
      </c>
      <c r="G276" s="208"/>
      <c r="H276" s="212">
        <v>349.03818000000001</v>
      </c>
      <c r="I276" s="213"/>
      <c r="J276" s="208"/>
      <c r="K276" s="208"/>
      <c r="L276" s="214"/>
      <c r="M276" s="215"/>
      <c r="N276" s="216"/>
      <c r="O276" s="216"/>
      <c r="P276" s="216"/>
      <c r="Q276" s="216"/>
      <c r="R276" s="216"/>
      <c r="S276" s="216"/>
      <c r="T276" s="217"/>
      <c r="AT276" s="218" t="s">
        <v>339</v>
      </c>
      <c r="AU276" s="218" t="s">
        <v>86</v>
      </c>
      <c r="AV276" s="13" t="s">
        <v>86</v>
      </c>
      <c r="AW276" s="13" t="s">
        <v>31</v>
      </c>
      <c r="AX276" s="13" t="s">
        <v>77</v>
      </c>
      <c r="AY276" s="218" t="s">
        <v>321</v>
      </c>
    </row>
    <row r="277" spans="1:65" s="16" customFormat="1" ht="11.25">
      <c r="B277" s="240"/>
      <c r="C277" s="241"/>
      <c r="D277" s="209" t="s">
        <v>339</v>
      </c>
      <c r="E277" s="242" t="s">
        <v>1</v>
      </c>
      <c r="F277" s="243" t="s">
        <v>391</v>
      </c>
      <c r="G277" s="241"/>
      <c r="H277" s="244">
        <v>349.03818000000001</v>
      </c>
      <c r="I277" s="245"/>
      <c r="J277" s="241"/>
      <c r="K277" s="241"/>
      <c r="L277" s="246"/>
      <c r="M277" s="247"/>
      <c r="N277" s="248"/>
      <c r="O277" s="248"/>
      <c r="P277" s="248"/>
      <c r="Q277" s="248"/>
      <c r="R277" s="248"/>
      <c r="S277" s="248"/>
      <c r="T277" s="249"/>
      <c r="AT277" s="250" t="s">
        <v>339</v>
      </c>
      <c r="AU277" s="250" t="s">
        <v>86</v>
      </c>
      <c r="AV277" s="16" t="s">
        <v>334</v>
      </c>
      <c r="AW277" s="16" t="s">
        <v>31</v>
      </c>
      <c r="AX277" s="16" t="s">
        <v>77</v>
      </c>
      <c r="AY277" s="250" t="s">
        <v>321</v>
      </c>
    </row>
    <row r="278" spans="1:65" s="13" customFormat="1" ht="11.25">
      <c r="B278" s="207"/>
      <c r="C278" s="208"/>
      <c r="D278" s="209" t="s">
        <v>339</v>
      </c>
      <c r="E278" s="210" t="s">
        <v>1</v>
      </c>
      <c r="F278" s="211" t="s">
        <v>1924</v>
      </c>
      <c r="G278" s="208"/>
      <c r="H278" s="212">
        <v>206.40375</v>
      </c>
      <c r="I278" s="213"/>
      <c r="J278" s="208"/>
      <c r="K278" s="208"/>
      <c r="L278" s="214"/>
      <c r="M278" s="215"/>
      <c r="N278" s="216"/>
      <c r="O278" s="216"/>
      <c r="P278" s="216"/>
      <c r="Q278" s="216"/>
      <c r="R278" s="216"/>
      <c r="S278" s="216"/>
      <c r="T278" s="217"/>
      <c r="AT278" s="218" t="s">
        <v>339</v>
      </c>
      <c r="AU278" s="218" t="s">
        <v>86</v>
      </c>
      <c r="AV278" s="13" t="s">
        <v>86</v>
      </c>
      <c r="AW278" s="13" t="s">
        <v>31</v>
      </c>
      <c r="AX278" s="13" t="s">
        <v>77</v>
      </c>
      <c r="AY278" s="218" t="s">
        <v>321</v>
      </c>
    </row>
    <row r="279" spans="1:65" s="13" customFormat="1" ht="11.25">
      <c r="B279" s="207"/>
      <c r="C279" s="208"/>
      <c r="D279" s="209" t="s">
        <v>339</v>
      </c>
      <c r="E279" s="210" t="s">
        <v>1</v>
      </c>
      <c r="F279" s="211" t="s">
        <v>1922</v>
      </c>
      <c r="G279" s="208"/>
      <c r="H279" s="212">
        <v>14.5</v>
      </c>
      <c r="I279" s="213"/>
      <c r="J279" s="208"/>
      <c r="K279" s="208"/>
      <c r="L279" s="214"/>
      <c r="M279" s="215"/>
      <c r="N279" s="216"/>
      <c r="O279" s="216"/>
      <c r="P279" s="216"/>
      <c r="Q279" s="216"/>
      <c r="R279" s="216"/>
      <c r="S279" s="216"/>
      <c r="T279" s="217"/>
      <c r="AT279" s="218" t="s">
        <v>339</v>
      </c>
      <c r="AU279" s="218" t="s">
        <v>86</v>
      </c>
      <c r="AV279" s="13" t="s">
        <v>86</v>
      </c>
      <c r="AW279" s="13" t="s">
        <v>31</v>
      </c>
      <c r="AX279" s="13" t="s">
        <v>77</v>
      </c>
      <c r="AY279" s="218" t="s">
        <v>321</v>
      </c>
    </row>
    <row r="280" spans="1:65" s="13" customFormat="1" ht="11.25">
      <c r="B280" s="207"/>
      <c r="C280" s="208"/>
      <c r="D280" s="209" t="s">
        <v>339</v>
      </c>
      <c r="E280" s="210" t="s">
        <v>1</v>
      </c>
      <c r="F280" s="211" t="s">
        <v>1901</v>
      </c>
      <c r="G280" s="208"/>
      <c r="H280" s="212">
        <v>1</v>
      </c>
      <c r="I280" s="213"/>
      <c r="J280" s="208"/>
      <c r="K280" s="208"/>
      <c r="L280" s="214"/>
      <c r="M280" s="215"/>
      <c r="N280" s="216"/>
      <c r="O280" s="216"/>
      <c r="P280" s="216"/>
      <c r="Q280" s="216"/>
      <c r="R280" s="216"/>
      <c r="S280" s="216"/>
      <c r="T280" s="217"/>
      <c r="AT280" s="218" t="s">
        <v>339</v>
      </c>
      <c r="AU280" s="218" t="s">
        <v>86</v>
      </c>
      <c r="AV280" s="13" t="s">
        <v>86</v>
      </c>
      <c r="AW280" s="13" t="s">
        <v>31</v>
      </c>
      <c r="AX280" s="13" t="s">
        <v>77</v>
      </c>
      <c r="AY280" s="218" t="s">
        <v>321</v>
      </c>
    </row>
    <row r="281" spans="1:65" s="16" customFormat="1" ht="11.25">
      <c r="B281" s="240"/>
      <c r="C281" s="241"/>
      <c r="D281" s="209" t="s">
        <v>339</v>
      </c>
      <c r="E281" s="242" t="s">
        <v>1</v>
      </c>
      <c r="F281" s="243" t="s">
        <v>391</v>
      </c>
      <c r="G281" s="241"/>
      <c r="H281" s="244">
        <v>221.90375</v>
      </c>
      <c r="I281" s="245"/>
      <c r="J281" s="241"/>
      <c r="K281" s="241"/>
      <c r="L281" s="246"/>
      <c r="M281" s="247"/>
      <c r="N281" s="248"/>
      <c r="O281" s="248"/>
      <c r="P281" s="248"/>
      <c r="Q281" s="248"/>
      <c r="R281" s="248"/>
      <c r="S281" s="248"/>
      <c r="T281" s="249"/>
      <c r="AT281" s="250" t="s">
        <v>339</v>
      </c>
      <c r="AU281" s="250" t="s">
        <v>86</v>
      </c>
      <c r="AV281" s="16" t="s">
        <v>334</v>
      </c>
      <c r="AW281" s="16" t="s">
        <v>31</v>
      </c>
      <c r="AX281" s="16" t="s">
        <v>77</v>
      </c>
      <c r="AY281" s="250" t="s">
        <v>321</v>
      </c>
    </row>
    <row r="282" spans="1:65" s="14" customFormat="1" ht="11.25">
      <c r="B282" s="219"/>
      <c r="C282" s="220"/>
      <c r="D282" s="209" t="s">
        <v>339</v>
      </c>
      <c r="E282" s="221" t="s">
        <v>1</v>
      </c>
      <c r="F282" s="222" t="s">
        <v>346</v>
      </c>
      <c r="G282" s="220"/>
      <c r="H282" s="223">
        <v>570.94192999999996</v>
      </c>
      <c r="I282" s="224"/>
      <c r="J282" s="220"/>
      <c r="K282" s="220"/>
      <c r="L282" s="225"/>
      <c r="M282" s="226"/>
      <c r="N282" s="227"/>
      <c r="O282" s="227"/>
      <c r="P282" s="227"/>
      <c r="Q282" s="227"/>
      <c r="R282" s="227"/>
      <c r="S282" s="227"/>
      <c r="T282" s="228"/>
      <c r="AT282" s="229" t="s">
        <v>339</v>
      </c>
      <c r="AU282" s="229" t="s">
        <v>86</v>
      </c>
      <c r="AV282" s="14" t="s">
        <v>328</v>
      </c>
      <c r="AW282" s="14" t="s">
        <v>31</v>
      </c>
      <c r="AX282" s="14" t="s">
        <v>84</v>
      </c>
      <c r="AY282" s="229" t="s">
        <v>321</v>
      </c>
    </row>
    <row r="283" spans="1:65" s="2" customFormat="1" ht="24.2" customHeight="1">
      <c r="A283" s="35"/>
      <c r="B283" s="36"/>
      <c r="C283" s="194" t="s">
        <v>545</v>
      </c>
      <c r="D283" s="194" t="s">
        <v>323</v>
      </c>
      <c r="E283" s="195" t="s">
        <v>2107</v>
      </c>
      <c r="F283" s="196" t="s">
        <v>2108</v>
      </c>
      <c r="G283" s="197" t="s">
        <v>355</v>
      </c>
      <c r="H283" s="198">
        <v>108</v>
      </c>
      <c r="I283" s="199"/>
      <c r="J283" s="200">
        <f>ROUND(I283*H283,2)</f>
        <v>0</v>
      </c>
      <c r="K283" s="196" t="s">
        <v>350</v>
      </c>
      <c r="L283" s="40"/>
      <c r="M283" s="201" t="s">
        <v>1</v>
      </c>
      <c r="N283" s="202" t="s">
        <v>42</v>
      </c>
      <c r="O283" s="72"/>
      <c r="P283" s="203">
        <f>O283*H283</f>
        <v>0</v>
      </c>
      <c r="Q283" s="203">
        <v>0</v>
      </c>
      <c r="R283" s="203">
        <f>Q283*H283</f>
        <v>0</v>
      </c>
      <c r="S283" s="203">
        <v>0</v>
      </c>
      <c r="T283" s="204">
        <f>S283*H283</f>
        <v>0</v>
      </c>
      <c r="U283" s="35"/>
      <c r="V283" s="35"/>
      <c r="W283" s="35"/>
      <c r="X283" s="35"/>
      <c r="Y283" s="35"/>
      <c r="Z283" s="35"/>
      <c r="AA283" s="35"/>
      <c r="AB283" s="35"/>
      <c r="AC283" s="35"/>
      <c r="AD283" s="35"/>
      <c r="AE283" s="35"/>
      <c r="AR283" s="205" t="s">
        <v>328</v>
      </c>
      <c r="AT283" s="205" t="s">
        <v>323</v>
      </c>
      <c r="AU283" s="205" t="s">
        <v>86</v>
      </c>
      <c r="AY283" s="18" t="s">
        <v>321</v>
      </c>
      <c r="BE283" s="206">
        <f>IF(N283="základní",J283,0)</f>
        <v>0</v>
      </c>
      <c r="BF283" s="206">
        <f>IF(N283="snížená",J283,0)</f>
        <v>0</v>
      </c>
      <c r="BG283" s="206">
        <f>IF(N283="zákl. přenesená",J283,0)</f>
        <v>0</v>
      </c>
      <c r="BH283" s="206">
        <f>IF(N283="sníž. přenesená",J283,0)</f>
        <v>0</v>
      </c>
      <c r="BI283" s="206">
        <f>IF(N283="nulová",J283,0)</f>
        <v>0</v>
      </c>
      <c r="BJ283" s="18" t="s">
        <v>84</v>
      </c>
      <c r="BK283" s="206">
        <f>ROUND(I283*H283,2)</f>
        <v>0</v>
      </c>
      <c r="BL283" s="18" t="s">
        <v>328</v>
      </c>
      <c r="BM283" s="205" t="s">
        <v>2109</v>
      </c>
    </row>
    <row r="284" spans="1:65" s="15" customFormat="1" ht="22.5">
      <c r="B284" s="230"/>
      <c r="C284" s="231"/>
      <c r="D284" s="209" t="s">
        <v>339</v>
      </c>
      <c r="E284" s="232" t="s">
        <v>1</v>
      </c>
      <c r="F284" s="233" t="s">
        <v>2110</v>
      </c>
      <c r="G284" s="231"/>
      <c r="H284" s="232" t="s">
        <v>1</v>
      </c>
      <c r="I284" s="234"/>
      <c r="J284" s="231"/>
      <c r="K284" s="231"/>
      <c r="L284" s="235"/>
      <c r="M284" s="236"/>
      <c r="N284" s="237"/>
      <c r="O284" s="237"/>
      <c r="P284" s="237"/>
      <c r="Q284" s="237"/>
      <c r="R284" s="237"/>
      <c r="S284" s="237"/>
      <c r="T284" s="238"/>
      <c r="AT284" s="239" t="s">
        <v>339</v>
      </c>
      <c r="AU284" s="239" t="s">
        <v>86</v>
      </c>
      <c r="AV284" s="15" t="s">
        <v>84</v>
      </c>
      <c r="AW284" s="15" t="s">
        <v>31</v>
      </c>
      <c r="AX284" s="15" t="s">
        <v>77</v>
      </c>
      <c r="AY284" s="239" t="s">
        <v>321</v>
      </c>
    </row>
    <row r="285" spans="1:65" s="15" customFormat="1" ht="11.25">
      <c r="B285" s="230"/>
      <c r="C285" s="231"/>
      <c r="D285" s="209" t="s">
        <v>339</v>
      </c>
      <c r="E285" s="232" t="s">
        <v>1</v>
      </c>
      <c r="F285" s="233" t="s">
        <v>2111</v>
      </c>
      <c r="G285" s="231"/>
      <c r="H285" s="232" t="s">
        <v>1</v>
      </c>
      <c r="I285" s="234"/>
      <c r="J285" s="231"/>
      <c r="K285" s="231"/>
      <c r="L285" s="235"/>
      <c r="M285" s="236"/>
      <c r="N285" s="237"/>
      <c r="O285" s="237"/>
      <c r="P285" s="237"/>
      <c r="Q285" s="237"/>
      <c r="R285" s="237"/>
      <c r="S285" s="237"/>
      <c r="T285" s="238"/>
      <c r="AT285" s="239" t="s">
        <v>339</v>
      </c>
      <c r="AU285" s="239" t="s">
        <v>86</v>
      </c>
      <c r="AV285" s="15" t="s">
        <v>84</v>
      </c>
      <c r="AW285" s="15" t="s">
        <v>31</v>
      </c>
      <c r="AX285" s="15" t="s">
        <v>77</v>
      </c>
      <c r="AY285" s="239" t="s">
        <v>321</v>
      </c>
    </row>
    <row r="286" spans="1:65" s="15" customFormat="1" ht="22.5">
      <c r="B286" s="230"/>
      <c r="C286" s="231"/>
      <c r="D286" s="209" t="s">
        <v>339</v>
      </c>
      <c r="E286" s="232" t="s">
        <v>1</v>
      </c>
      <c r="F286" s="233" t="s">
        <v>2112</v>
      </c>
      <c r="G286" s="231"/>
      <c r="H286" s="232" t="s">
        <v>1</v>
      </c>
      <c r="I286" s="234"/>
      <c r="J286" s="231"/>
      <c r="K286" s="231"/>
      <c r="L286" s="235"/>
      <c r="M286" s="236"/>
      <c r="N286" s="237"/>
      <c r="O286" s="237"/>
      <c r="P286" s="237"/>
      <c r="Q286" s="237"/>
      <c r="R286" s="237"/>
      <c r="S286" s="237"/>
      <c r="T286" s="238"/>
      <c r="AT286" s="239" t="s">
        <v>339</v>
      </c>
      <c r="AU286" s="239" t="s">
        <v>86</v>
      </c>
      <c r="AV286" s="15" t="s">
        <v>84</v>
      </c>
      <c r="AW286" s="15" t="s">
        <v>31</v>
      </c>
      <c r="AX286" s="15" t="s">
        <v>77</v>
      </c>
      <c r="AY286" s="239" t="s">
        <v>321</v>
      </c>
    </row>
    <row r="287" spans="1:65" s="15" customFormat="1" ht="11.25">
      <c r="B287" s="230"/>
      <c r="C287" s="231"/>
      <c r="D287" s="209" t="s">
        <v>339</v>
      </c>
      <c r="E287" s="232" t="s">
        <v>1</v>
      </c>
      <c r="F287" s="233" t="s">
        <v>2113</v>
      </c>
      <c r="G287" s="231"/>
      <c r="H287" s="232" t="s">
        <v>1</v>
      </c>
      <c r="I287" s="234"/>
      <c r="J287" s="231"/>
      <c r="K287" s="231"/>
      <c r="L287" s="235"/>
      <c r="M287" s="236"/>
      <c r="N287" s="237"/>
      <c r="O287" s="237"/>
      <c r="P287" s="237"/>
      <c r="Q287" s="237"/>
      <c r="R287" s="237"/>
      <c r="S287" s="237"/>
      <c r="T287" s="238"/>
      <c r="AT287" s="239" t="s">
        <v>339</v>
      </c>
      <c r="AU287" s="239" t="s">
        <v>86</v>
      </c>
      <c r="AV287" s="15" t="s">
        <v>84</v>
      </c>
      <c r="AW287" s="15" t="s">
        <v>31</v>
      </c>
      <c r="AX287" s="15" t="s">
        <v>77</v>
      </c>
      <c r="AY287" s="239" t="s">
        <v>321</v>
      </c>
    </row>
    <row r="288" spans="1:65" s="15" customFormat="1" ht="11.25">
      <c r="B288" s="230"/>
      <c r="C288" s="231"/>
      <c r="D288" s="209" t="s">
        <v>339</v>
      </c>
      <c r="E288" s="232" t="s">
        <v>1</v>
      </c>
      <c r="F288" s="233" t="s">
        <v>2114</v>
      </c>
      <c r="G288" s="231"/>
      <c r="H288" s="232" t="s">
        <v>1</v>
      </c>
      <c r="I288" s="234"/>
      <c r="J288" s="231"/>
      <c r="K288" s="231"/>
      <c r="L288" s="235"/>
      <c r="M288" s="236"/>
      <c r="N288" s="237"/>
      <c r="O288" s="237"/>
      <c r="P288" s="237"/>
      <c r="Q288" s="237"/>
      <c r="R288" s="237"/>
      <c r="S288" s="237"/>
      <c r="T288" s="238"/>
      <c r="AT288" s="239" t="s">
        <v>339</v>
      </c>
      <c r="AU288" s="239" t="s">
        <v>86</v>
      </c>
      <c r="AV288" s="15" t="s">
        <v>84</v>
      </c>
      <c r="AW288" s="15" t="s">
        <v>31</v>
      </c>
      <c r="AX288" s="15" t="s">
        <v>77</v>
      </c>
      <c r="AY288" s="239" t="s">
        <v>321</v>
      </c>
    </row>
    <row r="289" spans="1:65" s="13" customFormat="1" ht="22.5">
      <c r="B289" s="207"/>
      <c r="C289" s="208"/>
      <c r="D289" s="209" t="s">
        <v>339</v>
      </c>
      <c r="E289" s="210" t="s">
        <v>1</v>
      </c>
      <c r="F289" s="211" t="s">
        <v>2115</v>
      </c>
      <c r="G289" s="208"/>
      <c r="H289" s="212">
        <v>72</v>
      </c>
      <c r="I289" s="213"/>
      <c r="J289" s="208"/>
      <c r="K289" s="208"/>
      <c r="L289" s="214"/>
      <c r="M289" s="215"/>
      <c r="N289" s="216"/>
      <c r="O289" s="216"/>
      <c r="P289" s="216"/>
      <c r="Q289" s="216"/>
      <c r="R289" s="216"/>
      <c r="S289" s="216"/>
      <c r="T289" s="217"/>
      <c r="AT289" s="218" t="s">
        <v>339</v>
      </c>
      <c r="AU289" s="218" t="s">
        <v>86</v>
      </c>
      <c r="AV289" s="13" t="s">
        <v>86</v>
      </c>
      <c r="AW289" s="13" t="s">
        <v>31</v>
      </c>
      <c r="AX289" s="13" t="s">
        <v>77</v>
      </c>
      <c r="AY289" s="218" t="s">
        <v>321</v>
      </c>
    </row>
    <row r="290" spans="1:65" s="13" customFormat="1" ht="22.5">
      <c r="B290" s="207"/>
      <c r="C290" s="208"/>
      <c r="D290" s="209" t="s">
        <v>339</v>
      </c>
      <c r="E290" s="210" t="s">
        <v>1</v>
      </c>
      <c r="F290" s="211" t="s">
        <v>2116</v>
      </c>
      <c r="G290" s="208"/>
      <c r="H290" s="212">
        <v>4.5</v>
      </c>
      <c r="I290" s="213"/>
      <c r="J290" s="208"/>
      <c r="K290" s="208"/>
      <c r="L290" s="214"/>
      <c r="M290" s="215"/>
      <c r="N290" s="216"/>
      <c r="O290" s="216"/>
      <c r="P290" s="216"/>
      <c r="Q290" s="216"/>
      <c r="R290" s="216"/>
      <c r="S290" s="216"/>
      <c r="T290" s="217"/>
      <c r="AT290" s="218" t="s">
        <v>339</v>
      </c>
      <c r="AU290" s="218" t="s">
        <v>86</v>
      </c>
      <c r="AV290" s="13" t="s">
        <v>86</v>
      </c>
      <c r="AW290" s="13" t="s">
        <v>31</v>
      </c>
      <c r="AX290" s="13" t="s">
        <v>77</v>
      </c>
      <c r="AY290" s="218" t="s">
        <v>321</v>
      </c>
    </row>
    <row r="291" spans="1:65" s="13" customFormat="1" ht="22.5">
      <c r="B291" s="207"/>
      <c r="C291" s="208"/>
      <c r="D291" s="209" t="s">
        <v>339</v>
      </c>
      <c r="E291" s="210" t="s">
        <v>1</v>
      </c>
      <c r="F291" s="211" t="s">
        <v>2117</v>
      </c>
      <c r="G291" s="208"/>
      <c r="H291" s="212">
        <v>31.5</v>
      </c>
      <c r="I291" s="213"/>
      <c r="J291" s="208"/>
      <c r="K291" s="208"/>
      <c r="L291" s="214"/>
      <c r="M291" s="215"/>
      <c r="N291" s="216"/>
      <c r="O291" s="216"/>
      <c r="P291" s="216"/>
      <c r="Q291" s="216"/>
      <c r="R291" s="216"/>
      <c r="S291" s="216"/>
      <c r="T291" s="217"/>
      <c r="AT291" s="218" t="s">
        <v>339</v>
      </c>
      <c r="AU291" s="218" t="s">
        <v>86</v>
      </c>
      <c r="AV291" s="13" t="s">
        <v>86</v>
      </c>
      <c r="AW291" s="13" t="s">
        <v>31</v>
      </c>
      <c r="AX291" s="13" t="s">
        <v>77</v>
      </c>
      <c r="AY291" s="218" t="s">
        <v>321</v>
      </c>
    </row>
    <row r="292" spans="1:65" s="16" customFormat="1" ht="11.25">
      <c r="B292" s="240"/>
      <c r="C292" s="241"/>
      <c r="D292" s="209" t="s">
        <v>339</v>
      </c>
      <c r="E292" s="242" t="s">
        <v>1902</v>
      </c>
      <c r="F292" s="243" t="s">
        <v>391</v>
      </c>
      <c r="G292" s="241"/>
      <c r="H292" s="244">
        <v>108</v>
      </c>
      <c r="I292" s="245"/>
      <c r="J292" s="241"/>
      <c r="K292" s="241"/>
      <c r="L292" s="246"/>
      <c r="M292" s="247"/>
      <c r="N292" s="248"/>
      <c r="O292" s="248"/>
      <c r="P292" s="248"/>
      <c r="Q292" s="248"/>
      <c r="R292" s="248"/>
      <c r="S292" s="248"/>
      <c r="T292" s="249"/>
      <c r="AT292" s="250" t="s">
        <v>339</v>
      </c>
      <c r="AU292" s="250" t="s">
        <v>86</v>
      </c>
      <c r="AV292" s="16" t="s">
        <v>334</v>
      </c>
      <c r="AW292" s="16" t="s">
        <v>31</v>
      </c>
      <c r="AX292" s="16" t="s">
        <v>84</v>
      </c>
      <c r="AY292" s="250" t="s">
        <v>321</v>
      </c>
    </row>
    <row r="293" spans="1:65" s="2" customFormat="1" ht="16.5" customHeight="1">
      <c r="A293" s="35"/>
      <c r="B293" s="36"/>
      <c r="C293" s="251" t="s">
        <v>558</v>
      </c>
      <c r="D293" s="251" t="s">
        <v>583</v>
      </c>
      <c r="E293" s="252" t="s">
        <v>2118</v>
      </c>
      <c r="F293" s="253" t="s">
        <v>2119</v>
      </c>
      <c r="G293" s="254" t="s">
        <v>542</v>
      </c>
      <c r="H293" s="255">
        <v>220.255</v>
      </c>
      <c r="I293" s="256"/>
      <c r="J293" s="257">
        <f>ROUND(I293*H293,2)</f>
        <v>0</v>
      </c>
      <c r="K293" s="253" t="s">
        <v>350</v>
      </c>
      <c r="L293" s="258"/>
      <c r="M293" s="259" t="s">
        <v>1</v>
      </c>
      <c r="N293" s="260" t="s">
        <v>42</v>
      </c>
      <c r="O293" s="72"/>
      <c r="P293" s="203">
        <f>O293*H293</f>
        <v>0</v>
      </c>
      <c r="Q293" s="203">
        <v>0</v>
      </c>
      <c r="R293" s="203">
        <f>Q293*H293</f>
        <v>0</v>
      </c>
      <c r="S293" s="203">
        <v>0</v>
      </c>
      <c r="T293" s="204">
        <f>S293*H293</f>
        <v>0</v>
      </c>
      <c r="U293" s="35"/>
      <c r="V293" s="35"/>
      <c r="W293" s="35"/>
      <c r="X293" s="35"/>
      <c r="Y293" s="35"/>
      <c r="Z293" s="35"/>
      <c r="AA293" s="35"/>
      <c r="AB293" s="35"/>
      <c r="AC293" s="35"/>
      <c r="AD293" s="35"/>
      <c r="AE293" s="35"/>
      <c r="AR293" s="205" t="s">
        <v>364</v>
      </c>
      <c r="AT293" s="205" t="s">
        <v>583</v>
      </c>
      <c r="AU293" s="205" t="s">
        <v>86</v>
      </c>
      <c r="AY293" s="18" t="s">
        <v>321</v>
      </c>
      <c r="BE293" s="206">
        <f>IF(N293="základní",J293,0)</f>
        <v>0</v>
      </c>
      <c r="BF293" s="206">
        <f>IF(N293="snížená",J293,0)</f>
        <v>0</v>
      </c>
      <c r="BG293" s="206">
        <f>IF(N293="zákl. přenesená",J293,0)</f>
        <v>0</v>
      </c>
      <c r="BH293" s="206">
        <f>IF(N293="sníž. přenesená",J293,0)</f>
        <v>0</v>
      </c>
      <c r="BI293" s="206">
        <f>IF(N293="nulová",J293,0)</f>
        <v>0</v>
      </c>
      <c r="BJ293" s="18" t="s">
        <v>84</v>
      </c>
      <c r="BK293" s="206">
        <f>ROUND(I293*H293,2)</f>
        <v>0</v>
      </c>
      <c r="BL293" s="18" t="s">
        <v>328</v>
      </c>
      <c r="BM293" s="205" t="s">
        <v>2120</v>
      </c>
    </row>
    <row r="294" spans="1:65" s="15" customFormat="1" ht="22.5">
      <c r="B294" s="230"/>
      <c r="C294" s="231"/>
      <c r="D294" s="209" t="s">
        <v>339</v>
      </c>
      <c r="E294" s="232" t="s">
        <v>1</v>
      </c>
      <c r="F294" s="233" t="s">
        <v>2121</v>
      </c>
      <c r="G294" s="231"/>
      <c r="H294" s="232" t="s">
        <v>1</v>
      </c>
      <c r="I294" s="234"/>
      <c r="J294" s="231"/>
      <c r="K294" s="231"/>
      <c r="L294" s="235"/>
      <c r="M294" s="236"/>
      <c r="N294" s="237"/>
      <c r="O294" s="237"/>
      <c r="P294" s="237"/>
      <c r="Q294" s="237"/>
      <c r="R294" s="237"/>
      <c r="S294" s="237"/>
      <c r="T294" s="238"/>
      <c r="AT294" s="239" t="s">
        <v>339</v>
      </c>
      <c r="AU294" s="239" t="s">
        <v>86</v>
      </c>
      <c r="AV294" s="15" t="s">
        <v>84</v>
      </c>
      <c r="AW294" s="15" t="s">
        <v>31</v>
      </c>
      <c r="AX294" s="15" t="s">
        <v>77</v>
      </c>
      <c r="AY294" s="239" t="s">
        <v>321</v>
      </c>
    </row>
    <row r="295" spans="1:65" s="15" customFormat="1" ht="22.5">
      <c r="B295" s="230"/>
      <c r="C295" s="231"/>
      <c r="D295" s="209" t="s">
        <v>339</v>
      </c>
      <c r="E295" s="232" t="s">
        <v>1</v>
      </c>
      <c r="F295" s="233" t="s">
        <v>2122</v>
      </c>
      <c r="G295" s="231"/>
      <c r="H295" s="232" t="s">
        <v>1</v>
      </c>
      <c r="I295" s="234"/>
      <c r="J295" s="231"/>
      <c r="K295" s="231"/>
      <c r="L295" s="235"/>
      <c r="M295" s="236"/>
      <c r="N295" s="237"/>
      <c r="O295" s="237"/>
      <c r="P295" s="237"/>
      <c r="Q295" s="237"/>
      <c r="R295" s="237"/>
      <c r="S295" s="237"/>
      <c r="T295" s="238"/>
      <c r="AT295" s="239" t="s">
        <v>339</v>
      </c>
      <c r="AU295" s="239" t="s">
        <v>86</v>
      </c>
      <c r="AV295" s="15" t="s">
        <v>84</v>
      </c>
      <c r="AW295" s="15" t="s">
        <v>31</v>
      </c>
      <c r="AX295" s="15" t="s">
        <v>77</v>
      </c>
      <c r="AY295" s="239" t="s">
        <v>321</v>
      </c>
    </row>
    <row r="296" spans="1:65" s="15" customFormat="1" ht="11.25">
      <c r="B296" s="230"/>
      <c r="C296" s="231"/>
      <c r="D296" s="209" t="s">
        <v>339</v>
      </c>
      <c r="E296" s="232" t="s">
        <v>1</v>
      </c>
      <c r="F296" s="233" t="s">
        <v>2123</v>
      </c>
      <c r="G296" s="231"/>
      <c r="H296" s="232" t="s">
        <v>1</v>
      </c>
      <c r="I296" s="234"/>
      <c r="J296" s="231"/>
      <c r="K296" s="231"/>
      <c r="L296" s="235"/>
      <c r="M296" s="236"/>
      <c r="N296" s="237"/>
      <c r="O296" s="237"/>
      <c r="P296" s="237"/>
      <c r="Q296" s="237"/>
      <c r="R296" s="237"/>
      <c r="S296" s="237"/>
      <c r="T296" s="238"/>
      <c r="AT296" s="239" t="s">
        <v>339</v>
      </c>
      <c r="AU296" s="239" t="s">
        <v>86</v>
      </c>
      <c r="AV296" s="15" t="s">
        <v>84</v>
      </c>
      <c r="AW296" s="15" t="s">
        <v>31</v>
      </c>
      <c r="AX296" s="15" t="s">
        <v>77</v>
      </c>
      <c r="AY296" s="239" t="s">
        <v>321</v>
      </c>
    </row>
    <row r="297" spans="1:65" s="13" customFormat="1" ht="11.25">
      <c r="B297" s="207"/>
      <c r="C297" s="208"/>
      <c r="D297" s="209" t="s">
        <v>339</v>
      </c>
      <c r="E297" s="210" t="s">
        <v>1</v>
      </c>
      <c r="F297" s="211" t="s">
        <v>2124</v>
      </c>
      <c r="G297" s="208"/>
      <c r="H297" s="212">
        <v>220.2552</v>
      </c>
      <c r="I297" s="213"/>
      <c r="J297" s="208"/>
      <c r="K297" s="208"/>
      <c r="L297" s="214"/>
      <c r="M297" s="215"/>
      <c r="N297" s="216"/>
      <c r="O297" s="216"/>
      <c r="P297" s="216"/>
      <c r="Q297" s="216"/>
      <c r="R297" s="216"/>
      <c r="S297" s="216"/>
      <c r="T297" s="217"/>
      <c r="AT297" s="218" t="s">
        <v>339</v>
      </c>
      <c r="AU297" s="218" t="s">
        <v>86</v>
      </c>
      <c r="AV297" s="13" t="s">
        <v>86</v>
      </c>
      <c r="AW297" s="13" t="s">
        <v>31</v>
      </c>
      <c r="AX297" s="13" t="s">
        <v>84</v>
      </c>
      <c r="AY297" s="218" t="s">
        <v>321</v>
      </c>
    </row>
    <row r="298" spans="1:65" s="2" customFormat="1" ht="24.2" customHeight="1">
      <c r="A298" s="35"/>
      <c r="B298" s="36"/>
      <c r="C298" s="194" t="s">
        <v>582</v>
      </c>
      <c r="D298" s="194" t="s">
        <v>323</v>
      </c>
      <c r="E298" s="195" t="s">
        <v>559</v>
      </c>
      <c r="F298" s="196" t="s">
        <v>560</v>
      </c>
      <c r="G298" s="197" t="s">
        <v>355</v>
      </c>
      <c r="H298" s="198">
        <v>31.5</v>
      </c>
      <c r="I298" s="199"/>
      <c r="J298" s="200">
        <f>ROUND(I298*H298,2)</f>
        <v>0</v>
      </c>
      <c r="K298" s="196" t="s">
        <v>350</v>
      </c>
      <c r="L298" s="40"/>
      <c r="M298" s="201" t="s">
        <v>1</v>
      </c>
      <c r="N298" s="202" t="s">
        <v>42</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328</v>
      </c>
      <c r="AT298" s="205" t="s">
        <v>323</v>
      </c>
      <c r="AU298" s="205" t="s">
        <v>86</v>
      </c>
      <c r="AY298" s="18" t="s">
        <v>321</v>
      </c>
      <c r="BE298" s="206">
        <f>IF(N298="základní",J298,0)</f>
        <v>0</v>
      </c>
      <c r="BF298" s="206">
        <f>IF(N298="snížená",J298,0)</f>
        <v>0</v>
      </c>
      <c r="BG298" s="206">
        <f>IF(N298="zákl. přenesená",J298,0)</f>
        <v>0</v>
      </c>
      <c r="BH298" s="206">
        <f>IF(N298="sníž. přenesená",J298,0)</f>
        <v>0</v>
      </c>
      <c r="BI298" s="206">
        <f>IF(N298="nulová",J298,0)</f>
        <v>0</v>
      </c>
      <c r="BJ298" s="18" t="s">
        <v>84</v>
      </c>
      <c r="BK298" s="206">
        <f>ROUND(I298*H298,2)</f>
        <v>0</v>
      </c>
      <c r="BL298" s="18" t="s">
        <v>328</v>
      </c>
      <c r="BM298" s="205" t="s">
        <v>2125</v>
      </c>
    </row>
    <row r="299" spans="1:65" s="15" customFormat="1" ht="22.5">
      <c r="B299" s="230"/>
      <c r="C299" s="231"/>
      <c r="D299" s="209" t="s">
        <v>339</v>
      </c>
      <c r="E299" s="232" t="s">
        <v>1</v>
      </c>
      <c r="F299" s="233" t="s">
        <v>2087</v>
      </c>
      <c r="G299" s="231"/>
      <c r="H299" s="232" t="s">
        <v>1</v>
      </c>
      <c r="I299" s="234"/>
      <c r="J299" s="231"/>
      <c r="K299" s="231"/>
      <c r="L299" s="235"/>
      <c r="M299" s="236"/>
      <c r="N299" s="237"/>
      <c r="O299" s="237"/>
      <c r="P299" s="237"/>
      <c r="Q299" s="237"/>
      <c r="R299" s="237"/>
      <c r="S299" s="237"/>
      <c r="T299" s="238"/>
      <c r="AT299" s="239" t="s">
        <v>339</v>
      </c>
      <c r="AU299" s="239" t="s">
        <v>86</v>
      </c>
      <c r="AV299" s="15" t="s">
        <v>84</v>
      </c>
      <c r="AW299" s="15" t="s">
        <v>31</v>
      </c>
      <c r="AX299" s="15" t="s">
        <v>77</v>
      </c>
      <c r="AY299" s="239" t="s">
        <v>321</v>
      </c>
    </row>
    <row r="300" spans="1:65" s="15" customFormat="1" ht="11.25">
      <c r="B300" s="230"/>
      <c r="C300" s="231"/>
      <c r="D300" s="209" t="s">
        <v>339</v>
      </c>
      <c r="E300" s="232" t="s">
        <v>1</v>
      </c>
      <c r="F300" s="233" t="s">
        <v>2111</v>
      </c>
      <c r="G300" s="231"/>
      <c r="H300" s="232" t="s">
        <v>1</v>
      </c>
      <c r="I300" s="234"/>
      <c r="J300" s="231"/>
      <c r="K300" s="231"/>
      <c r="L300" s="235"/>
      <c r="M300" s="236"/>
      <c r="N300" s="237"/>
      <c r="O300" s="237"/>
      <c r="P300" s="237"/>
      <c r="Q300" s="237"/>
      <c r="R300" s="237"/>
      <c r="S300" s="237"/>
      <c r="T300" s="238"/>
      <c r="AT300" s="239" t="s">
        <v>339</v>
      </c>
      <c r="AU300" s="239" t="s">
        <v>86</v>
      </c>
      <c r="AV300" s="15" t="s">
        <v>84</v>
      </c>
      <c r="AW300" s="15" t="s">
        <v>31</v>
      </c>
      <c r="AX300" s="15" t="s">
        <v>77</v>
      </c>
      <c r="AY300" s="239" t="s">
        <v>321</v>
      </c>
    </row>
    <row r="301" spans="1:65" s="15" customFormat="1" ht="22.5">
      <c r="B301" s="230"/>
      <c r="C301" s="231"/>
      <c r="D301" s="209" t="s">
        <v>339</v>
      </c>
      <c r="E301" s="232" t="s">
        <v>1</v>
      </c>
      <c r="F301" s="233" t="s">
        <v>2126</v>
      </c>
      <c r="G301" s="231"/>
      <c r="H301" s="232" t="s">
        <v>1</v>
      </c>
      <c r="I301" s="234"/>
      <c r="J301" s="231"/>
      <c r="K301" s="231"/>
      <c r="L301" s="235"/>
      <c r="M301" s="236"/>
      <c r="N301" s="237"/>
      <c r="O301" s="237"/>
      <c r="P301" s="237"/>
      <c r="Q301" s="237"/>
      <c r="R301" s="237"/>
      <c r="S301" s="237"/>
      <c r="T301" s="238"/>
      <c r="AT301" s="239" t="s">
        <v>339</v>
      </c>
      <c r="AU301" s="239" t="s">
        <v>86</v>
      </c>
      <c r="AV301" s="15" t="s">
        <v>84</v>
      </c>
      <c r="AW301" s="15" t="s">
        <v>31</v>
      </c>
      <c r="AX301" s="15" t="s">
        <v>77</v>
      </c>
      <c r="AY301" s="239" t="s">
        <v>321</v>
      </c>
    </row>
    <row r="302" spans="1:65" s="15" customFormat="1" ht="11.25">
      <c r="B302" s="230"/>
      <c r="C302" s="231"/>
      <c r="D302" s="209" t="s">
        <v>339</v>
      </c>
      <c r="E302" s="232" t="s">
        <v>1</v>
      </c>
      <c r="F302" s="233" t="s">
        <v>2127</v>
      </c>
      <c r="G302" s="231"/>
      <c r="H302" s="232" t="s">
        <v>1</v>
      </c>
      <c r="I302" s="234"/>
      <c r="J302" s="231"/>
      <c r="K302" s="231"/>
      <c r="L302" s="235"/>
      <c r="M302" s="236"/>
      <c r="N302" s="237"/>
      <c r="O302" s="237"/>
      <c r="P302" s="237"/>
      <c r="Q302" s="237"/>
      <c r="R302" s="237"/>
      <c r="S302" s="237"/>
      <c r="T302" s="238"/>
      <c r="AT302" s="239" t="s">
        <v>339</v>
      </c>
      <c r="AU302" s="239" t="s">
        <v>86</v>
      </c>
      <c r="AV302" s="15" t="s">
        <v>84</v>
      </c>
      <c r="AW302" s="15" t="s">
        <v>31</v>
      </c>
      <c r="AX302" s="15" t="s">
        <v>77</v>
      </c>
      <c r="AY302" s="239" t="s">
        <v>321</v>
      </c>
    </row>
    <row r="303" spans="1:65" s="13" customFormat="1" ht="22.5">
      <c r="B303" s="207"/>
      <c r="C303" s="208"/>
      <c r="D303" s="209" t="s">
        <v>339</v>
      </c>
      <c r="E303" s="210" t="s">
        <v>1</v>
      </c>
      <c r="F303" s="211" t="s">
        <v>2128</v>
      </c>
      <c r="G303" s="208"/>
      <c r="H303" s="212">
        <v>31.5</v>
      </c>
      <c r="I303" s="213"/>
      <c r="J303" s="208"/>
      <c r="K303" s="208"/>
      <c r="L303" s="214"/>
      <c r="M303" s="215"/>
      <c r="N303" s="216"/>
      <c r="O303" s="216"/>
      <c r="P303" s="216"/>
      <c r="Q303" s="216"/>
      <c r="R303" s="216"/>
      <c r="S303" s="216"/>
      <c r="T303" s="217"/>
      <c r="AT303" s="218" t="s">
        <v>339</v>
      </c>
      <c r="AU303" s="218" t="s">
        <v>86</v>
      </c>
      <c r="AV303" s="13" t="s">
        <v>86</v>
      </c>
      <c r="AW303" s="13" t="s">
        <v>31</v>
      </c>
      <c r="AX303" s="13" t="s">
        <v>77</v>
      </c>
      <c r="AY303" s="218" t="s">
        <v>321</v>
      </c>
    </row>
    <row r="304" spans="1:65" s="16" customFormat="1" ht="11.25">
      <c r="B304" s="240"/>
      <c r="C304" s="241"/>
      <c r="D304" s="209" t="s">
        <v>339</v>
      </c>
      <c r="E304" s="242" t="s">
        <v>1949</v>
      </c>
      <c r="F304" s="243" t="s">
        <v>391</v>
      </c>
      <c r="G304" s="241"/>
      <c r="H304" s="244">
        <v>31.5</v>
      </c>
      <c r="I304" s="245"/>
      <c r="J304" s="241"/>
      <c r="K304" s="241"/>
      <c r="L304" s="246"/>
      <c r="M304" s="247"/>
      <c r="N304" s="248"/>
      <c r="O304" s="248"/>
      <c r="P304" s="248"/>
      <c r="Q304" s="248"/>
      <c r="R304" s="248"/>
      <c r="S304" s="248"/>
      <c r="T304" s="249"/>
      <c r="AT304" s="250" t="s">
        <v>339</v>
      </c>
      <c r="AU304" s="250" t="s">
        <v>86</v>
      </c>
      <c r="AV304" s="16" t="s">
        <v>334</v>
      </c>
      <c r="AW304" s="16" t="s">
        <v>31</v>
      </c>
      <c r="AX304" s="16" t="s">
        <v>84</v>
      </c>
      <c r="AY304" s="250" t="s">
        <v>321</v>
      </c>
    </row>
    <row r="305" spans="1:65" s="2" customFormat="1" ht="16.5" customHeight="1">
      <c r="A305" s="35"/>
      <c r="B305" s="36"/>
      <c r="C305" s="251" t="s">
        <v>589</v>
      </c>
      <c r="D305" s="251" t="s">
        <v>583</v>
      </c>
      <c r="E305" s="252" t="s">
        <v>2118</v>
      </c>
      <c r="F305" s="253" t="s">
        <v>2119</v>
      </c>
      <c r="G305" s="254" t="s">
        <v>542</v>
      </c>
      <c r="H305" s="255">
        <v>64.241</v>
      </c>
      <c r="I305" s="256"/>
      <c r="J305" s="257">
        <f>ROUND(I305*H305,2)</f>
        <v>0</v>
      </c>
      <c r="K305" s="253" t="s">
        <v>350</v>
      </c>
      <c r="L305" s="258"/>
      <c r="M305" s="259" t="s">
        <v>1</v>
      </c>
      <c r="N305" s="260" t="s">
        <v>42</v>
      </c>
      <c r="O305" s="72"/>
      <c r="P305" s="203">
        <f>O305*H305</f>
        <v>0</v>
      </c>
      <c r="Q305" s="203">
        <v>0</v>
      </c>
      <c r="R305" s="203">
        <f>Q305*H305</f>
        <v>0</v>
      </c>
      <c r="S305" s="203">
        <v>0</v>
      </c>
      <c r="T305" s="204">
        <f>S305*H305</f>
        <v>0</v>
      </c>
      <c r="U305" s="35"/>
      <c r="V305" s="35"/>
      <c r="W305" s="35"/>
      <c r="X305" s="35"/>
      <c r="Y305" s="35"/>
      <c r="Z305" s="35"/>
      <c r="AA305" s="35"/>
      <c r="AB305" s="35"/>
      <c r="AC305" s="35"/>
      <c r="AD305" s="35"/>
      <c r="AE305" s="35"/>
      <c r="AR305" s="205" t="s">
        <v>364</v>
      </c>
      <c r="AT305" s="205" t="s">
        <v>583</v>
      </c>
      <c r="AU305" s="205" t="s">
        <v>86</v>
      </c>
      <c r="AY305" s="18" t="s">
        <v>321</v>
      </c>
      <c r="BE305" s="206">
        <f>IF(N305="základní",J305,0)</f>
        <v>0</v>
      </c>
      <c r="BF305" s="206">
        <f>IF(N305="snížená",J305,0)</f>
        <v>0</v>
      </c>
      <c r="BG305" s="206">
        <f>IF(N305="zákl. přenesená",J305,0)</f>
        <v>0</v>
      </c>
      <c r="BH305" s="206">
        <f>IF(N305="sníž. přenesená",J305,0)</f>
        <v>0</v>
      </c>
      <c r="BI305" s="206">
        <f>IF(N305="nulová",J305,0)</f>
        <v>0</v>
      </c>
      <c r="BJ305" s="18" t="s">
        <v>84</v>
      </c>
      <c r="BK305" s="206">
        <f>ROUND(I305*H305,2)</f>
        <v>0</v>
      </c>
      <c r="BL305" s="18" t="s">
        <v>328</v>
      </c>
      <c r="BM305" s="205" t="s">
        <v>2129</v>
      </c>
    </row>
    <row r="306" spans="1:65" s="15" customFormat="1" ht="22.5">
      <c r="B306" s="230"/>
      <c r="C306" s="231"/>
      <c r="D306" s="209" t="s">
        <v>339</v>
      </c>
      <c r="E306" s="232" t="s">
        <v>1</v>
      </c>
      <c r="F306" s="233" t="s">
        <v>2121</v>
      </c>
      <c r="G306" s="231"/>
      <c r="H306" s="232" t="s">
        <v>1</v>
      </c>
      <c r="I306" s="234"/>
      <c r="J306" s="231"/>
      <c r="K306" s="231"/>
      <c r="L306" s="235"/>
      <c r="M306" s="236"/>
      <c r="N306" s="237"/>
      <c r="O306" s="237"/>
      <c r="P306" s="237"/>
      <c r="Q306" s="237"/>
      <c r="R306" s="237"/>
      <c r="S306" s="237"/>
      <c r="T306" s="238"/>
      <c r="AT306" s="239" t="s">
        <v>339</v>
      </c>
      <c r="AU306" s="239" t="s">
        <v>86</v>
      </c>
      <c r="AV306" s="15" t="s">
        <v>84</v>
      </c>
      <c r="AW306" s="15" t="s">
        <v>31</v>
      </c>
      <c r="AX306" s="15" t="s">
        <v>77</v>
      </c>
      <c r="AY306" s="239" t="s">
        <v>321</v>
      </c>
    </row>
    <row r="307" spans="1:65" s="15" customFormat="1" ht="22.5">
      <c r="B307" s="230"/>
      <c r="C307" s="231"/>
      <c r="D307" s="209" t="s">
        <v>339</v>
      </c>
      <c r="E307" s="232" t="s">
        <v>1</v>
      </c>
      <c r="F307" s="233" t="s">
        <v>2130</v>
      </c>
      <c r="G307" s="231"/>
      <c r="H307" s="232" t="s">
        <v>1</v>
      </c>
      <c r="I307" s="234"/>
      <c r="J307" s="231"/>
      <c r="K307" s="231"/>
      <c r="L307" s="235"/>
      <c r="M307" s="236"/>
      <c r="N307" s="237"/>
      <c r="O307" s="237"/>
      <c r="P307" s="237"/>
      <c r="Q307" s="237"/>
      <c r="R307" s="237"/>
      <c r="S307" s="237"/>
      <c r="T307" s="238"/>
      <c r="AT307" s="239" t="s">
        <v>339</v>
      </c>
      <c r="AU307" s="239" t="s">
        <v>86</v>
      </c>
      <c r="AV307" s="15" t="s">
        <v>84</v>
      </c>
      <c r="AW307" s="15" t="s">
        <v>31</v>
      </c>
      <c r="AX307" s="15" t="s">
        <v>77</v>
      </c>
      <c r="AY307" s="239" t="s">
        <v>321</v>
      </c>
    </row>
    <row r="308" spans="1:65" s="15" customFormat="1" ht="11.25">
      <c r="B308" s="230"/>
      <c r="C308" s="231"/>
      <c r="D308" s="209" t="s">
        <v>339</v>
      </c>
      <c r="E308" s="232" t="s">
        <v>1</v>
      </c>
      <c r="F308" s="233" t="s">
        <v>2123</v>
      </c>
      <c r="G308" s="231"/>
      <c r="H308" s="232" t="s">
        <v>1</v>
      </c>
      <c r="I308" s="234"/>
      <c r="J308" s="231"/>
      <c r="K308" s="231"/>
      <c r="L308" s="235"/>
      <c r="M308" s="236"/>
      <c r="N308" s="237"/>
      <c r="O308" s="237"/>
      <c r="P308" s="237"/>
      <c r="Q308" s="237"/>
      <c r="R308" s="237"/>
      <c r="S308" s="237"/>
      <c r="T308" s="238"/>
      <c r="AT308" s="239" t="s">
        <v>339</v>
      </c>
      <c r="AU308" s="239" t="s">
        <v>86</v>
      </c>
      <c r="AV308" s="15" t="s">
        <v>84</v>
      </c>
      <c r="AW308" s="15" t="s">
        <v>31</v>
      </c>
      <c r="AX308" s="15" t="s">
        <v>77</v>
      </c>
      <c r="AY308" s="239" t="s">
        <v>321</v>
      </c>
    </row>
    <row r="309" spans="1:65" s="13" customFormat="1" ht="11.25">
      <c r="B309" s="207"/>
      <c r="C309" s="208"/>
      <c r="D309" s="209" t="s">
        <v>339</v>
      </c>
      <c r="E309" s="210" t="s">
        <v>1</v>
      </c>
      <c r="F309" s="211" t="s">
        <v>2131</v>
      </c>
      <c r="G309" s="208"/>
      <c r="H309" s="212">
        <v>64.241100000000003</v>
      </c>
      <c r="I309" s="213"/>
      <c r="J309" s="208"/>
      <c r="K309" s="208"/>
      <c r="L309" s="214"/>
      <c r="M309" s="215"/>
      <c r="N309" s="216"/>
      <c r="O309" s="216"/>
      <c r="P309" s="216"/>
      <c r="Q309" s="216"/>
      <c r="R309" s="216"/>
      <c r="S309" s="216"/>
      <c r="T309" s="217"/>
      <c r="AT309" s="218" t="s">
        <v>339</v>
      </c>
      <c r="AU309" s="218" t="s">
        <v>86</v>
      </c>
      <c r="AV309" s="13" t="s">
        <v>86</v>
      </c>
      <c r="AW309" s="13" t="s">
        <v>31</v>
      </c>
      <c r="AX309" s="13" t="s">
        <v>84</v>
      </c>
      <c r="AY309" s="218" t="s">
        <v>321</v>
      </c>
    </row>
    <row r="310" spans="1:65" s="2" customFormat="1" ht="37.9" customHeight="1">
      <c r="A310" s="35"/>
      <c r="B310" s="36"/>
      <c r="C310" s="194" t="s">
        <v>595</v>
      </c>
      <c r="D310" s="194" t="s">
        <v>323</v>
      </c>
      <c r="E310" s="195" t="s">
        <v>1739</v>
      </c>
      <c r="F310" s="196" t="s">
        <v>1740</v>
      </c>
      <c r="G310" s="197" t="s">
        <v>355</v>
      </c>
      <c r="H310" s="198">
        <v>139.5</v>
      </c>
      <c r="I310" s="199"/>
      <c r="J310" s="200">
        <f>ROUND(I310*H310,2)</f>
        <v>0</v>
      </c>
      <c r="K310" s="196" t="s">
        <v>350</v>
      </c>
      <c r="L310" s="40"/>
      <c r="M310" s="201" t="s">
        <v>1</v>
      </c>
      <c r="N310" s="202" t="s">
        <v>42</v>
      </c>
      <c r="O310" s="72"/>
      <c r="P310" s="203">
        <f>O310*H310</f>
        <v>0</v>
      </c>
      <c r="Q310" s="203">
        <v>0</v>
      </c>
      <c r="R310" s="203">
        <f>Q310*H310</f>
        <v>0</v>
      </c>
      <c r="S310" s="203">
        <v>0</v>
      </c>
      <c r="T310" s="204">
        <f>S310*H310</f>
        <v>0</v>
      </c>
      <c r="U310" s="35"/>
      <c r="V310" s="35"/>
      <c r="W310" s="35"/>
      <c r="X310" s="35"/>
      <c r="Y310" s="35"/>
      <c r="Z310" s="35"/>
      <c r="AA310" s="35"/>
      <c r="AB310" s="35"/>
      <c r="AC310" s="35"/>
      <c r="AD310" s="35"/>
      <c r="AE310" s="35"/>
      <c r="AR310" s="205" t="s">
        <v>328</v>
      </c>
      <c r="AT310" s="205" t="s">
        <v>323</v>
      </c>
      <c r="AU310" s="205" t="s">
        <v>86</v>
      </c>
      <c r="AY310" s="18" t="s">
        <v>321</v>
      </c>
      <c r="BE310" s="206">
        <f>IF(N310="základní",J310,0)</f>
        <v>0</v>
      </c>
      <c r="BF310" s="206">
        <f>IF(N310="snížená",J310,0)</f>
        <v>0</v>
      </c>
      <c r="BG310" s="206">
        <f>IF(N310="zákl. přenesená",J310,0)</f>
        <v>0</v>
      </c>
      <c r="BH310" s="206">
        <f>IF(N310="sníž. přenesená",J310,0)</f>
        <v>0</v>
      </c>
      <c r="BI310" s="206">
        <f>IF(N310="nulová",J310,0)</f>
        <v>0</v>
      </c>
      <c r="BJ310" s="18" t="s">
        <v>84</v>
      </c>
      <c r="BK310" s="206">
        <f>ROUND(I310*H310,2)</f>
        <v>0</v>
      </c>
      <c r="BL310" s="18" t="s">
        <v>328</v>
      </c>
      <c r="BM310" s="205" t="s">
        <v>2132</v>
      </c>
    </row>
    <row r="311" spans="1:65" s="15" customFormat="1" ht="22.5">
      <c r="B311" s="230"/>
      <c r="C311" s="231"/>
      <c r="D311" s="209" t="s">
        <v>339</v>
      </c>
      <c r="E311" s="232" t="s">
        <v>1</v>
      </c>
      <c r="F311" s="233" t="s">
        <v>2133</v>
      </c>
      <c r="G311" s="231"/>
      <c r="H311" s="232" t="s">
        <v>1</v>
      </c>
      <c r="I311" s="234"/>
      <c r="J311" s="231"/>
      <c r="K311" s="231"/>
      <c r="L311" s="235"/>
      <c r="M311" s="236"/>
      <c r="N311" s="237"/>
      <c r="O311" s="237"/>
      <c r="P311" s="237"/>
      <c r="Q311" s="237"/>
      <c r="R311" s="237"/>
      <c r="S311" s="237"/>
      <c r="T311" s="238"/>
      <c r="AT311" s="239" t="s">
        <v>339</v>
      </c>
      <c r="AU311" s="239" t="s">
        <v>86</v>
      </c>
      <c r="AV311" s="15" t="s">
        <v>84</v>
      </c>
      <c r="AW311" s="15" t="s">
        <v>31</v>
      </c>
      <c r="AX311" s="15" t="s">
        <v>77</v>
      </c>
      <c r="AY311" s="239" t="s">
        <v>321</v>
      </c>
    </row>
    <row r="312" spans="1:65" s="13" customFormat="1" ht="11.25">
      <c r="B312" s="207"/>
      <c r="C312" s="208"/>
      <c r="D312" s="209" t="s">
        <v>339</v>
      </c>
      <c r="E312" s="210" t="s">
        <v>1</v>
      </c>
      <c r="F312" s="211" t="s">
        <v>1902</v>
      </c>
      <c r="G312" s="208"/>
      <c r="H312" s="212">
        <v>108</v>
      </c>
      <c r="I312" s="213"/>
      <c r="J312" s="208"/>
      <c r="K312" s="208"/>
      <c r="L312" s="214"/>
      <c r="M312" s="215"/>
      <c r="N312" s="216"/>
      <c r="O312" s="216"/>
      <c r="P312" s="216"/>
      <c r="Q312" s="216"/>
      <c r="R312" s="216"/>
      <c r="S312" s="216"/>
      <c r="T312" s="217"/>
      <c r="AT312" s="218" t="s">
        <v>339</v>
      </c>
      <c r="AU312" s="218" t="s">
        <v>86</v>
      </c>
      <c r="AV312" s="13" t="s">
        <v>86</v>
      </c>
      <c r="AW312" s="13" t="s">
        <v>31</v>
      </c>
      <c r="AX312" s="13" t="s">
        <v>77</v>
      </c>
      <c r="AY312" s="218" t="s">
        <v>321</v>
      </c>
    </row>
    <row r="313" spans="1:65" s="13" customFormat="1" ht="11.25">
      <c r="B313" s="207"/>
      <c r="C313" s="208"/>
      <c r="D313" s="209" t="s">
        <v>339</v>
      </c>
      <c r="E313" s="210" t="s">
        <v>1</v>
      </c>
      <c r="F313" s="211" t="s">
        <v>1949</v>
      </c>
      <c r="G313" s="208"/>
      <c r="H313" s="212">
        <v>31.5</v>
      </c>
      <c r="I313" s="213"/>
      <c r="J313" s="208"/>
      <c r="K313" s="208"/>
      <c r="L313" s="214"/>
      <c r="M313" s="215"/>
      <c r="N313" s="216"/>
      <c r="O313" s="216"/>
      <c r="P313" s="216"/>
      <c r="Q313" s="216"/>
      <c r="R313" s="216"/>
      <c r="S313" s="216"/>
      <c r="T313" s="217"/>
      <c r="AT313" s="218" t="s">
        <v>339</v>
      </c>
      <c r="AU313" s="218" t="s">
        <v>86</v>
      </c>
      <c r="AV313" s="13" t="s">
        <v>86</v>
      </c>
      <c r="AW313" s="13" t="s">
        <v>31</v>
      </c>
      <c r="AX313" s="13" t="s">
        <v>77</v>
      </c>
      <c r="AY313" s="218" t="s">
        <v>321</v>
      </c>
    </row>
    <row r="314" spans="1:65" s="14" customFormat="1" ht="11.25">
      <c r="B314" s="219"/>
      <c r="C314" s="220"/>
      <c r="D314" s="209" t="s">
        <v>339</v>
      </c>
      <c r="E314" s="221" t="s">
        <v>1</v>
      </c>
      <c r="F314" s="222" t="s">
        <v>346</v>
      </c>
      <c r="G314" s="220"/>
      <c r="H314" s="223">
        <v>139.5</v>
      </c>
      <c r="I314" s="224"/>
      <c r="J314" s="220"/>
      <c r="K314" s="220"/>
      <c r="L314" s="225"/>
      <c r="M314" s="226"/>
      <c r="N314" s="227"/>
      <c r="O314" s="227"/>
      <c r="P314" s="227"/>
      <c r="Q314" s="227"/>
      <c r="R314" s="227"/>
      <c r="S314" s="227"/>
      <c r="T314" s="228"/>
      <c r="AT314" s="229" t="s">
        <v>339</v>
      </c>
      <c r="AU314" s="229" t="s">
        <v>86</v>
      </c>
      <c r="AV314" s="14" t="s">
        <v>328</v>
      </c>
      <c r="AW314" s="14" t="s">
        <v>31</v>
      </c>
      <c r="AX314" s="14" t="s">
        <v>84</v>
      </c>
      <c r="AY314" s="229" t="s">
        <v>321</v>
      </c>
    </row>
    <row r="315" spans="1:65" s="2" customFormat="1" ht="24.2" customHeight="1">
      <c r="A315" s="35"/>
      <c r="B315" s="36"/>
      <c r="C315" s="194" t="s">
        <v>597</v>
      </c>
      <c r="D315" s="194" t="s">
        <v>323</v>
      </c>
      <c r="E315" s="195" t="s">
        <v>590</v>
      </c>
      <c r="F315" s="196" t="s">
        <v>591</v>
      </c>
      <c r="G315" s="197" t="s">
        <v>355</v>
      </c>
      <c r="H315" s="198">
        <v>139.5</v>
      </c>
      <c r="I315" s="199"/>
      <c r="J315" s="200">
        <f>ROUND(I315*H315,2)</f>
        <v>0</v>
      </c>
      <c r="K315" s="196" t="s">
        <v>350</v>
      </c>
      <c r="L315" s="40"/>
      <c r="M315" s="201" t="s">
        <v>1</v>
      </c>
      <c r="N315" s="202" t="s">
        <v>42</v>
      </c>
      <c r="O315" s="72"/>
      <c r="P315" s="203">
        <f>O315*H315</f>
        <v>0</v>
      </c>
      <c r="Q315" s="203">
        <v>0</v>
      </c>
      <c r="R315" s="203">
        <f>Q315*H315</f>
        <v>0</v>
      </c>
      <c r="S315" s="203">
        <v>0</v>
      </c>
      <c r="T315" s="204">
        <f>S315*H315</f>
        <v>0</v>
      </c>
      <c r="U315" s="35"/>
      <c r="V315" s="35"/>
      <c r="W315" s="35"/>
      <c r="X315" s="35"/>
      <c r="Y315" s="35"/>
      <c r="Z315" s="35"/>
      <c r="AA315" s="35"/>
      <c r="AB315" s="35"/>
      <c r="AC315" s="35"/>
      <c r="AD315" s="35"/>
      <c r="AE315" s="35"/>
      <c r="AR315" s="205" t="s">
        <v>328</v>
      </c>
      <c r="AT315" s="205" t="s">
        <v>323</v>
      </c>
      <c r="AU315" s="205" t="s">
        <v>86</v>
      </c>
      <c r="AY315" s="18" t="s">
        <v>321</v>
      </c>
      <c r="BE315" s="206">
        <f>IF(N315="základní",J315,0)</f>
        <v>0</v>
      </c>
      <c r="BF315" s="206">
        <f>IF(N315="snížená",J315,0)</f>
        <v>0</v>
      </c>
      <c r="BG315" s="206">
        <f>IF(N315="zákl. přenesená",J315,0)</f>
        <v>0</v>
      </c>
      <c r="BH315" s="206">
        <f>IF(N315="sníž. přenesená",J315,0)</f>
        <v>0</v>
      </c>
      <c r="BI315" s="206">
        <f>IF(N315="nulová",J315,0)</f>
        <v>0</v>
      </c>
      <c r="BJ315" s="18" t="s">
        <v>84</v>
      </c>
      <c r="BK315" s="206">
        <f>ROUND(I315*H315,2)</f>
        <v>0</v>
      </c>
      <c r="BL315" s="18" t="s">
        <v>328</v>
      </c>
      <c r="BM315" s="205" t="s">
        <v>2134</v>
      </c>
    </row>
    <row r="316" spans="1:65" s="15" customFormat="1" ht="22.5">
      <c r="B316" s="230"/>
      <c r="C316" s="231"/>
      <c r="D316" s="209" t="s">
        <v>339</v>
      </c>
      <c r="E316" s="232" t="s">
        <v>1</v>
      </c>
      <c r="F316" s="233" t="s">
        <v>2135</v>
      </c>
      <c r="G316" s="231"/>
      <c r="H316" s="232" t="s">
        <v>1</v>
      </c>
      <c r="I316" s="234"/>
      <c r="J316" s="231"/>
      <c r="K316" s="231"/>
      <c r="L316" s="235"/>
      <c r="M316" s="236"/>
      <c r="N316" s="237"/>
      <c r="O316" s="237"/>
      <c r="P316" s="237"/>
      <c r="Q316" s="237"/>
      <c r="R316" s="237"/>
      <c r="S316" s="237"/>
      <c r="T316" s="238"/>
      <c r="AT316" s="239" t="s">
        <v>339</v>
      </c>
      <c r="AU316" s="239" t="s">
        <v>86</v>
      </c>
      <c r="AV316" s="15" t="s">
        <v>84</v>
      </c>
      <c r="AW316" s="15" t="s">
        <v>31</v>
      </c>
      <c r="AX316" s="15" t="s">
        <v>77</v>
      </c>
      <c r="AY316" s="239" t="s">
        <v>321</v>
      </c>
    </row>
    <row r="317" spans="1:65" s="13" customFormat="1" ht="11.25">
      <c r="B317" s="207"/>
      <c r="C317" s="208"/>
      <c r="D317" s="209" t="s">
        <v>339</v>
      </c>
      <c r="E317" s="210" t="s">
        <v>1</v>
      </c>
      <c r="F317" s="211" t="s">
        <v>1902</v>
      </c>
      <c r="G317" s="208"/>
      <c r="H317" s="212">
        <v>108</v>
      </c>
      <c r="I317" s="213"/>
      <c r="J317" s="208"/>
      <c r="K317" s="208"/>
      <c r="L317" s="214"/>
      <c r="M317" s="215"/>
      <c r="N317" s="216"/>
      <c r="O317" s="216"/>
      <c r="P317" s="216"/>
      <c r="Q317" s="216"/>
      <c r="R317" s="216"/>
      <c r="S317" s="216"/>
      <c r="T317" s="217"/>
      <c r="AT317" s="218" t="s">
        <v>339</v>
      </c>
      <c r="AU317" s="218" t="s">
        <v>86</v>
      </c>
      <c r="AV317" s="13" t="s">
        <v>86</v>
      </c>
      <c r="AW317" s="13" t="s">
        <v>31</v>
      </c>
      <c r="AX317" s="13" t="s">
        <v>77</v>
      </c>
      <c r="AY317" s="218" t="s">
        <v>321</v>
      </c>
    </row>
    <row r="318" spans="1:65" s="13" customFormat="1" ht="11.25">
      <c r="B318" s="207"/>
      <c r="C318" s="208"/>
      <c r="D318" s="209" t="s">
        <v>339</v>
      </c>
      <c r="E318" s="210" t="s">
        <v>1</v>
      </c>
      <c r="F318" s="211" t="s">
        <v>1949</v>
      </c>
      <c r="G318" s="208"/>
      <c r="H318" s="212">
        <v>31.5</v>
      </c>
      <c r="I318" s="213"/>
      <c r="J318" s="208"/>
      <c r="K318" s="208"/>
      <c r="L318" s="214"/>
      <c r="M318" s="215"/>
      <c r="N318" s="216"/>
      <c r="O318" s="216"/>
      <c r="P318" s="216"/>
      <c r="Q318" s="216"/>
      <c r="R318" s="216"/>
      <c r="S318" s="216"/>
      <c r="T318" s="217"/>
      <c r="AT318" s="218" t="s">
        <v>339</v>
      </c>
      <c r="AU318" s="218" t="s">
        <v>86</v>
      </c>
      <c r="AV318" s="13" t="s">
        <v>86</v>
      </c>
      <c r="AW318" s="13" t="s">
        <v>31</v>
      </c>
      <c r="AX318" s="13" t="s">
        <v>77</v>
      </c>
      <c r="AY318" s="218" t="s">
        <v>321</v>
      </c>
    </row>
    <row r="319" spans="1:65" s="14" customFormat="1" ht="11.25">
      <c r="B319" s="219"/>
      <c r="C319" s="220"/>
      <c r="D319" s="209" t="s">
        <v>339</v>
      </c>
      <c r="E319" s="221" t="s">
        <v>1</v>
      </c>
      <c r="F319" s="222" t="s">
        <v>346</v>
      </c>
      <c r="G319" s="220"/>
      <c r="H319" s="223">
        <v>139.5</v>
      </c>
      <c r="I319" s="224"/>
      <c r="J319" s="220"/>
      <c r="K319" s="220"/>
      <c r="L319" s="225"/>
      <c r="M319" s="226"/>
      <c r="N319" s="227"/>
      <c r="O319" s="227"/>
      <c r="P319" s="227"/>
      <c r="Q319" s="227"/>
      <c r="R319" s="227"/>
      <c r="S319" s="227"/>
      <c r="T319" s="228"/>
      <c r="AT319" s="229" t="s">
        <v>339</v>
      </c>
      <c r="AU319" s="229" t="s">
        <v>86</v>
      </c>
      <c r="AV319" s="14" t="s">
        <v>328</v>
      </c>
      <c r="AW319" s="14" t="s">
        <v>31</v>
      </c>
      <c r="AX319" s="14" t="s">
        <v>84</v>
      </c>
      <c r="AY319" s="229" t="s">
        <v>321</v>
      </c>
    </row>
    <row r="320" spans="1:65" s="2" customFormat="1" ht="66.75" customHeight="1">
      <c r="A320" s="35"/>
      <c r="B320" s="36"/>
      <c r="C320" s="194" t="s">
        <v>603</v>
      </c>
      <c r="D320" s="194" t="s">
        <v>323</v>
      </c>
      <c r="E320" s="195" t="s">
        <v>2136</v>
      </c>
      <c r="F320" s="196" t="s">
        <v>2137</v>
      </c>
      <c r="G320" s="197" t="s">
        <v>337</v>
      </c>
      <c r="H320" s="198">
        <v>45</v>
      </c>
      <c r="I320" s="199"/>
      <c r="J320" s="200">
        <f>ROUND(I320*H320,2)</f>
        <v>0</v>
      </c>
      <c r="K320" s="196" t="s">
        <v>1996</v>
      </c>
      <c r="L320" s="40"/>
      <c r="M320" s="201" t="s">
        <v>1</v>
      </c>
      <c r="N320" s="202" t="s">
        <v>42</v>
      </c>
      <c r="O320" s="72"/>
      <c r="P320" s="203">
        <f>O320*H320</f>
        <v>0</v>
      </c>
      <c r="Q320" s="203">
        <v>0</v>
      </c>
      <c r="R320" s="203">
        <f>Q320*H320</f>
        <v>0</v>
      </c>
      <c r="S320" s="203">
        <v>0</v>
      </c>
      <c r="T320" s="204">
        <f>S320*H320</f>
        <v>0</v>
      </c>
      <c r="U320" s="35"/>
      <c r="V320" s="35"/>
      <c r="W320" s="35"/>
      <c r="X320" s="35"/>
      <c r="Y320" s="35"/>
      <c r="Z320" s="35"/>
      <c r="AA320" s="35"/>
      <c r="AB320" s="35"/>
      <c r="AC320" s="35"/>
      <c r="AD320" s="35"/>
      <c r="AE320" s="35"/>
      <c r="AR320" s="205" t="s">
        <v>328</v>
      </c>
      <c r="AT320" s="205" t="s">
        <v>323</v>
      </c>
      <c r="AU320" s="205" t="s">
        <v>86</v>
      </c>
      <c r="AY320" s="18" t="s">
        <v>321</v>
      </c>
      <c r="BE320" s="206">
        <f>IF(N320="základní",J320,0)</f>
        <v>0</v>
      </c>
      <c r="BF320" s="206">
        <f>IF(N320="snížená",J320,0)</f>
        <v>0</v>
      </c>
      <c r="BG320" s="206">
        <f>IF(N320="zákl. přenesená",J320,0)</f>
        <v>0</v>
      </c>
      <c r="BH320" s="206">
        <f>IF(N320="sníž. přenesená",J320,0)</f>
        <v>0</v>
      </c>
      <c r="BI320" s="206">
        <f>IF(N320="nulová",J320,0)</f>
        <v>0</v>
      </c>
      <c r="BJ320" s="18" t="s">
        <v>84</v>
      </c>
      <c r="BK320" s="206">
        <f>ROUND(I320*H320,2)</f>
        <v>0</v>
      </c>
      <c r="BL320" s="18" t="s">
        <v>328</v>
      </c>
      <c r="BM320" s="205" t="s">
        <v>2138</v>
      </c>
    </row>
    <row r="321" spans="1:65" s="15" customFormat="1" ht="22.5">
      <c r="B321" s="230"/>
      <c r="C321" s="231"/>
      <c r="D321" s="209" t="s">
        <v>339</v>
      </c>
      <c r="E321" s="232" t="s">
        <v>1</v>
      </c>
      <c r="F321" s="233" t="s">
        <v>2139</v>
      </c>
      <c r="G321" s="231"/>
      <c r="H321" s="232" t="s">
        <v>1</v>
      </c>
      <c r="I321" s="234"/>
      <c r="J321" s="231"/>
      <c r="K321" s="231"/>
      <c r="L321" s="235"/>
      <c r="M321" s="236"/>
      <c r="N321" s="237"/>
      <c r="O321" s="237"/>
      <c r="P321" s="237"/>
      <c r="Q321" s="237"/>
      <c r="R321" s="237"/>
      <c r="S321" s="237"/>
      <c r="T321" s="238"/>
      <c r="AT321" s="239" t="s">
        <v>339</v>
      </c>
      <c r="AU321" s="239" t="s">
        <v>86</v>
      </c>
      <c r="AV321" s="15" t="s">
        <v>84</v>
      </c>
      <c r="AW321" s="15" t="s">
        <v>31</v>
      </c>
      <c r="AX321" s="15" t="s">
        <v>77</v>
      </c>
      <c r="AY321" s="239" t="s">
        <v>321</v>
      </c>
    </row>
    <row r="322" spans="1:65" s="15" customFormat="1" ht="22.5">
      <c r="B322" s="230"/>
      <c r="C322" s="231"/>
      <c r="D322" s="209" t="s">
        <v>339</v>
      </c>
      <c r="E322" s="232" t="s">
        <v>1</v>
      </c>
      <c r="F322" s="233" t="s">
        <v>2140</v>
      </c>
      <c r="G322" s="231"/>
      <c r="H322" s="232" t="s">
        <v>1</v>
      </c>
      <c r="I322" s="234"/>
      <c r="J322" s="231"/>
      <c r="K322" s="231"/>
      <c r="L322" s="235"/>
      <c r="M322" s="236"/>
      <c r="N322" s="237"/>
      <c r="O322" s="237"/>
      <c r="P322" s="237"/>
      <c r="Q322" s="237"/>
      <c r="R322" s="237"/>
      <c r="S322" s="237"/>
      <c r="T322" s="238"/>
      <c r="AT322" s="239" t="s">
        <v>339</v>
      </c>
      <c r="AU322" s="239" t="s">
        <v>86</v>
      </c>
      <c r="AV322" s="15" t="s">
        <v>84</v>
      </c>
      <c r="AW322" s="15" t="s">
        <v>31</v>
      </c>
      <c r="AX322" s="15" t="s">
        <v>77</v>
      </c>
      <c r="AY322" s="239" t="s">
        <v>321</v>
      </c>
    </row>
    <row r="323" spans="1:65" s="13" customFormat="1" ht="22.5">
      <c r="B323" s="207"/>
      <c r="C323" s="208"/>
      <c r="D323" s="209" t="s">
        <v>339</v>
      </c>
      <c r="E323" s="210" t="s">
        <v>1</v>
      </c>
      <c r="F323" s="211" t="s">
        <v>2141</v>
      </c>
      <c r="G323" s="208"/>
      <c r="H323" s="212">
        <v>45</v>
      </c>
      <c r="I323" s="213"/>
      <c r="J323" s="208"/>
      <c r="K323" s="208"/>
      <c r="L323" s="214"/>
      <c r="M323" s="215"/>
      <c r="N323" s="216"/>
      <c r="O323" s="216"/>
      <c r="P323" s="216"/>
      <c r="Q323" s="216"/>
      <c r="R323" s="216"/>
      <c r="S323" s="216"/>
      <c r="T323" s="217"/>
      <c r="AT323" s="218" t="s">
        <v>339</v>
      </c>
      <c r="AU323" s="218" t="s">
        <v>86</v>
      </c>
      <c r="AV323" s="13" t="s">
        <v>86</v>
      </c>
      <c r="AW323" s="13" t="s">
        <v>31</v>
      </c>
      <c r="AX323" s="13" t="s">
        <v>77</v>
      </c>
      <c r="AY323" s="218" t="s">
        <v>321</v>
      </c>
    </row>
    <row r="324" spans="1:65" s="14" customFormat="1" ht="11.25">
      <c r="B324" s="219"/>
      <c r="C324" s="220"/>
      <c r="D324" s="209" t="s">
        <v>339</v>
      </c>
      <c r="E324" s="221" t="s">
        <v>1</v>
      </c>
      <c r="F324" s="222" t="s">
        <v>346</v>
      </c>
      <c r="G324" s="220"/>
      <c r="H324" s="223">
        <v>45</v>
      </c>
      <c r="I324" s="224"/>
      <c r="J324" s="220"/>
      <c r="K324" s="220"/>
      <c r="L324" s="225"/>
      <c r="M324" s="226"/>
      <c r="N324" s="227"/>
      <c r="O324" s="227"/>
      <c r="P324" s="227"/>
      <c r="Q324" s="227"/>
      <c r="R324" s="227"/>
      <c r="S324" s="227"/>
      <c r="T324" s="228"/>
      <c r="AT324" s="229" t="s">
        <v>339</v>
      </c>
      <c r="AU324" s="229" t="s">
        <v>86</v>
      </c>
      <c r="AV324" s="14" t="s">
        <v>328</v>
      </c>
      <c r="AW324" s="14" t="s">
        <v>31</v>
      </c>
      <c r="AX324" s="14" t="s">
        <v>84</v>
      </c>
      <c r="AY324" s="229" t="s">
        <v>321</v>
      </c>
    </row>
    <row r="325" spans="1:65" s="2" customFormat="1" ht="66.75" customHeight="1">
      <c r="A325" s="35"/>
      <c r="B325" s="36"/>
      <c r="C325" s="194" t="s">
        <v>609</v>
      </c>
      <c r="D325" s="194" t="s">
        <v>323</v>
      </c>
      <c r="E325" s="195" t="s">
        <v>2142</v>
      </c>
      <c r="F325" s="196" t="s">
        <v>2143</v>
      </c>
      <c r="G325" s="197" t="s">
        <v>337</v>
      </c>
      <c r="H325" s="198">
        <v>661</v>
      </c>
      <c r="I325" s="199"/>
      <c r="J325" s="200">
        <f>ROUND(I325*H325,2)</f>
        <v>0</v>
      </c>
      <c r="K325" s="196" t="s">
        <v>1996</v>
      </c>
      <c r="L325" s="40"/>
      <c r="M325" s="201" t="s">
        <v>1</v>
      </c>
      <c r="N325" s="202" t="s">
        <v>42</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328</v>
      </c>
      <c r="AT325" s="205" t="s">
        <v>323</v>
      </c>
      <c r="AU325" s="205" t="s">
        <v>86</v>
      </c>
      <c r="AY325" s="18" t="s">
        <v>321</v>
      </c>
      <c r="BE325" s="206">
        <f>IF(N325="základní",J325,0)</f>
        <v>0</v>
      </c>
      <c r="BF325" s="206">
        <f>IF(N325="snížená",J325,0)</f>
        <v>0</v>
      </c>
      <c r="BG325" s="206">
        <f>IF(N325="zákl. přenesená",J325,0)</f>
        <v>0</v>
      </c>
      <c r="BH325" s="206">
        <f>IF(N325="sníž. přenesená",J325,0)</f>
        <v>0</v>
      </c>
      <c r="BI325" s="206">
        <f>IF(N325="nulová",J325,0)</f>
        <v>0</v>
      </c>
      <c r="BJ325" s="18" t="s">
        <v>84</v>
      </c>
      <c r="BK325" s="206">
        <f>ROUND(I325*H325,2)</f>
        <v>0</v>
      </c>
      <c r="BL325" s="18" t="s">
        <v>328</v>
      </c>
      <c r="BM325" s="205" t="s">
        <v>2144</v>
      </c>
    </row>
    <row r="326" spans="1:65" s="15" customFormat="1" ht="22.5">
      <c r="B326" s="230"/>
      <c r="C326" s="231"/>
      <c r="D326" s="209" t="s">
        <v>339</v>
      </c>
      <c r="E326" s="232" t="s">
        <v>1</v>
      </c>
      <c r="F326" s="233" t="s">
        <v>2145</v>
      </c>
      <c r="G326" s="231"/>
      <c r="H326" s="232" t="s">
        <v>1</v>
      </c>
      <c r="I326" s="234"/>
      <c r="J326" s="231"/>
      <c r="K326" s="231"/>
      <c r="L326" s="235"/>
      <c r="M326" s="236"/>
      <c r="N326" s="237"/>
      <c r="O326" s="237"/>
      <c r="P326" s="237"/>
      <c r="Q326" s="237"/>
      <c r="R326" s="237"/>
      <c r="S326" s="237"/>
      <c r="T326" s="238"/>
      <c r="AT326" s="239" t="s">
        <v>339</v>
      </c>
      <c r="AU326" s="239" t="s">
        <v>86</v>
      </c>
      <c r="AV326" s="15" t="s">
        <v>84</v>
      </c>
      <c r="AW326" s="15" t="s">
        <v>31</v>
      </c>
      <c r="AX326" s="15" t="s">
        <v>77</v>
      </c>
      <c r="AY326" s="239" t="s">
        <v>321</v>
      </c>
    </row>
    <row r="327" spans="1:65" s="15" customFormat="1" ht="22.5">
      <c r="B327" s="230"/>
      <c r="C327" s="231"/>
      <c r="D327" s="209" t="s">
        <v>339</v>
      </c>
      <c r="E327" s="232" t="s">
        <v>1</v>
      </c>
      <c r="F327" s="233" t="s">
        <v>2146</v>
      </c>
      <c r="G327" s="231"/>
      <c r="H327" s="232" t="s">
        <v>1</v>
      </c>
      <c r="I327" s="234"/>
      <c r="J327" s="231"/>
      <c r="K327" s="231"/>
      <c r="L327" s="235"/>
      <c r="M327" s="236"/>
      <c r="N327" s="237"/>
      <c r="O327" s="237"/>
      <c r="P327" s="237"/>
      <c r="Q327" s="237"/>
      <c r="R327" s="237"/>
      <c r="S327" s="237"/>
      <c r="T327" s="238"/>
      <c r="AT327" s="239" t="s">
        <v>339</v>
      </c>
      <c r="AU327" s="239" t="s">
        <v>86</v>
      </c>
      <c r="AV327" s="15" t="s">
        <v>84</v>
      </c>
      <c r="AW327" s="15" t="s">
        <v>31</v>
      </c>
      <c r="AX327" s="15" t="s">
        <v>77</v>
      </c>
      <c r="AY327" s="239" t="s">
        <v>321</v>
      </c>
    </row>
    <row r="328" spans="1:65" s="13" customFormat="1" ht="22.5">
      <c r="B328" s="207"/>
      <c r="C328" s="208"/>
      <c r="D328" s="209" t="s">
        <v>339</v>
      </c>
      <c r="E328" s="210" t="s">
        <v>1</v>
      </c>
      <c r="F328" s="211" t="s">
        <v>2147</v>
      </c>
      <c r="G328" s="208"/>
      <c r="H328" s="212">
        <v>587</v>
      </c>
      <c r="I328" s="213"/>
      <c r="J328" s="208"/>
      <c r="K328" s="208"/>
      <c r="L328" s="214"/>
      <c r="M328" s="215"/>
      <c r="N328" s="216"/>
      <c r="O328" s="216"/>
      <c r="P328" s="216"/>
      <c r="Q328" s="216"/>
      <c r="R328" s="216"/>
      <c r="S328" s="216"/>
      <c r="T328" s="217"/>
      <c r="AT328" s="218" t="s">
        <v>339</v>
      </c>
      <c r="AU328" s="218" t="s">
        <v>86</v>
      </c>
      <c r="AV328" s="13" t="s">
        <v>86</v>
      </c>
      <c r="AW328" s="13" t="s">
        <v>31</v>
      </c>
      <c r="AX328" s="13" t="s">
        <v>77</v>
      </c>
      <c r="AY328" s="218" t="s">
        <v>321</v>
      </c>
    </row>
    <row r="329" spans="1:65" s="13" customFormat="1" ht="22.5">
      <c r="B329" s="207"/>
      <c r="C329" s="208"/>
      <c r="D329" s="209" t="s">
        <v>339</v>
      </c>
      <c r="E329" s="210" t="s">
        <v>1</v>
      </c>
      <c r="F329" s="211" t="s">
        <v>2148</v>
      </c>
      <c r="G329" s="208"/>
      <c r="H329" s="212">
        <v>74</v>
      </c>
      <c r="I329" s="213"/>
      <c r="J329" s="208"/>
      <c r="K329" s="208"/>
      <c r="L329" s="214"/>
      <c r="M329" s="215"/>
      <c r="N329" s="216"/>
      <c r="O329" s="216"/>
      <c r="P329" s="216"/>
      <c r="Q329" s="216"/>
      <c r="R329" s="216"/>
      <c r="S329" s="216"/>
      <c r="T329" s="217"/>
      <c r="AT329" s="218" t="s">
        <v>339</v>
      </c>
      <c r="AU329" s="218" t="s">
        <v>86</v>
      </c>
      <c r="AV329" s="13" t="s">
        <v>86</v>
      </c>
      <c r="AW329" s="13" t="s">
        <v>31</v>
      </c>
      <c r="AX329" s="13" t="s">
        <v>77</v>
      </c>
      <c r="AY329" s="218" t="s">
        <v>321</v>
      </c>
    </row>
    <row r="330" spans="1:65" s="14" customFormat="1" ht="11.25">
      <c r="B330" s="219"/>
      <c r="C330" s="220"/>
      <c r="D330" s="209" t="s">
        <v>339</v>
      </c>
      <c r="E330" s="221" t="s">
        <v>1</v>
      </c>
      <c r="F330" s="222" t="s">
        <v>346</v>
      </c>
      <c r="G330" s="220"/>
      <c r="H330" s="223">
        <v>661</v>
      </c>
      <c r="I330" s="224"/>
      <c r="J330" s="220"/>
      <c r="K330" s="220"/>
      <c r="L330" s="225"/>
      <c r="M330" s="226"/>
      <c r="N330" s="227"/>
      <c r="O330" s="227"/>
      <c r="P330" s="227"/>
      <c r="Q330" s="227"/>
      <c r="R330" s="227"/>
      <c r="S330" s="227"/>
      <c r="T330" s="228"/>
      <c r="AT330" s="229" t="s">
        <v>339</v>
      </c>
      <c r="AU330" s="229" t="s">
        <v>86</v>
      </c>
      <c r="AV330" s="14" t="s">
        <v>328</v>
      </c>
      <c r="AW330" s="14" t="s">
        <v>31</v>
      </c>
      <c r="AX330" s="14" t="s">
        <v>84</v>
      </c>
      <c r="AY330" s="229" t="s">
        <v>321</v>
      </c>
    </row>
    <row r="331" spans="1:65" s="12" customFormat="1" ht="22.9" customHeight="1">
      <c r="B331" s="178"/>
      <c r="C331" s="179"/>
      <c r="D331" s="180" t="s">
        <v>76</v>
      </c>
      <c r="E331" s="192" t="s">
        <v>2149</v>
      </c>
      <c r="F331" s="192" t="s">
        <v>2150</v>
      </c>
      <c r="G331" s="179"/>
      <c r="H331" s="179"/>
      <c r="I331" s="182"/>
      <c r="J331" s="193">
        <f>BK331</f>
        <v>0</v>
      </c>
      <c r="K331" s="179"/>
      <c r="L331" s="184"/>
      <c r="M331" s="185"/>
      <c r="N331" s="186"/>
      <c r="O331" s="186"/>
      <c r="P331" s="187">
        <f>SUM(P332:P362)</f>
        <v>0</v>
      </c>
      <c r="Q331" s="186"/>
      <c r="R331" s="187">
        <f>SUM(R332:R362)</f>
        <v>0</v>
      </c>
      <c r="S331" s="186"/>
      <c r="T331" s="188">
        <f>SUM(T332:T362)</f>
        <v>0</v>
      </c>
      <c r="AR331" s="189" t="s">
        <v>84</v>
      </c>
      <c r="AT331" s="190" t="s">
        <v>76</v>
      </c>
      <c r="AU331" s="190" t="s">
        <v>84</v>
      </c>
      <c r="AY331" s="189" t="s">
        <v>321</v>
      </c>
      <c r="BK331" s="191">
        <f>SUM(BK332:BK362)</f>
        <v>0</v>
      </c>
    </row>
    <row r="332" spans="1:65" s="2" customFormat="1" ht="37.9" customHeight="1">
      <c r="A332" s="35"/>
      <c r="B332" s="36"/>
      <c r="C332" s="194" t="s">
        <v>620</v>
      </c>
      <c r="D332" s="194" t="s">
        <v>323</v>
      </c>
      <c r="E332" s="195" t="s">
        <v>1987</v>
      </c>
      <c r="F332" s="196" t="s">
        <v>1988</v>
      </c>
      <c r="G332" s="197" t="s">
        <v>355</v>
      </c>
      <c r="H332" s="198">
        <v>264.14999999999998</v>
      </c>
      <c r="I332" s="199"/>
      <c r="J332" s="200">
        <f>ROUND(I332*H332,2)</f>
        <v>0</v>
      </c>
      <c r="K332" s="196" t="s">
        <v>350</v>
      </c>
      <c r="L332" s="40"/>
      <c r="M332" s="201" t="s">
        <v>1</v>
      </c>
      <c r="N332" s="202" t="s">
        <v>42</v>
      </c>
      <c r="O332" s="72"/>
      <c r="P332" s="203">
        <f>O332*H332</f>
        <v>0</v>
      </c>
      <c r="Q332" s="203">
        <v>0</v>
      </c>
      <c r="R332" s="203">
        <f>Q332*H332</f>
        <v>0</v>
      </c>
      <c r="S332" s="203">
        <v>0</v>
      </c>
      <c r="T332" s="204">
        <f>S332*H332</f>
        <v>0</v>
      </c>
      <c r="U332" s="35"/>
      <c r="V332" s="35"/>
      <c r="W332" s="35"/>
      <c r="X332" s="35"/>
      <c r="Y332" s="35"/>
      <c r="Z332" s="35"/>
      <c r="AA332" s="35"/>
      <c r="AB332" s="35"/>
      <c r="AC332" s="35"/>
      <c r="AD332" s="35"/>
      <c r="AE332" s="35"/>
      <c r="AR332" s="205" t="s">
        <v>328</v>
      </c>
      <c r="AT332" s="205" t="s">
        <v>323</v>
      </c>
      <c r="AU332" s="205" t="s">
        <v>86</v>
      </c>
      <c r="AY332" s="18" t="s">
        <v>321</v>
      </c>
      <c r="BE332" s="206">
        <f>IF(N332="základní",J332,0)</f>
        <v>0</v>
      </c>
      <c r="BF332" s="206">
        <f>IF(N332="snížená",J332,0)</f>
        <v>0</v>
      </c>
      <c r="BG332" s="206">
        <f>IF(N332="zákl. přenesená",J332,0)</f>
        <v>0</v>
      </c>
      <c r="BH332" s="206">
        <f>IF(N332="sníž. přenesená",J332,0)</f>
        <v>0</v>
      </c>
      <c r="BI332" s="206">
        <f>IF(N332="nulová",J332,0)</f>
        <v>0</v>
      </c>
      <c r="BJ332" s="18" t="s">
        <v>84</v>
      </c>
      <c r="BK332" s="206">
        <f>ROUND(I332*H332,2)</f>
        <v>0</v>
      </c>
      <c r="BL332" s="18" t="s">
        <v>328</v>
      </c>
      <c r="BM332" s="205" t="s">
        <v>2151</v>
      </c>
    </row>
    <row r="333" spans="1:65" s="15" customFormat="1" ht="11.25">
      <c r="B333" s="230"/>
      <c r="C333" s="231"/>
      <c r="D333" s="209" t="s">
        <v>339</v>
      </c>
      <c r="E333" s="232" t="s">
        <v>1</v>
      </c>
      <c r="F333" s="233" t="s">
        <v>2152</v>
      </c>
      <c r="G333" s="231"/>
      <c r="H333" s="232" t="s">
        <v>1</v>
      </c>
      <c r="I333" s="234"/>
      <c r="J333" s="231"/>
      <c r="K333" s="231"/>
      <c r="L333" s="235"/>
      <c r="M333" s="236"/>
      <c r="N333" s="237"/>
      <c r="O333" s="237"/>
      <c r="P333" s="237"/>
      <c r="Q333" s="237"/>
      <c r="R333" s="237"/>
      <c r="S333" s="237"/>
      <c r="T333" s="238"/>
      <c r="AT333" s="239" t="s">
        <v>339</v>
      </c>
      <c r="AU333" s="239" t="s">
        <v>86</v>
      </c>
      <c r="AV333" s="15" t="s">
        <v>84</v>
      </c>
      <c r="AW333" s="15" t="s">
        <v>31</v>
      </c>
      <c r="AX333" s="15" t="s">
        <v>77</v>
      </c>
      <c r="AY333" s="239" t="s">
        <v>321</v>
      </c>
    </row>
    <row r="334" spans="1:65" s="15" customFormat="1" ht="11.25">
      <c r="B334" s="230"/>
      <c r="C334" s="231"/>
      <c r="D334" s="209" t="s">
        <v>339</v>
      </c>
      <c r="E334" s="232" t="s">
        <v>1</v>
      </c>
      <c r="F334" s="233" t="s">
        <v>2153</v>
      </c>
      <c r="G334" s="231"/>
      <c r="H334" s="232" t="s">
        <v>1</v>
      </c>
      <c r="I334" s="234"/>
      <c r="J334" s="231"/>
      <c r="K334" s="231"/>
      <c r="L334" s="235"/>
      <c r="M334" s="236"/>
      <c r="N334" s="237"/>
      <c r="O334" s="237"/>
      <c r="P334" s="237"/>
      <c r="Q334" s="237"/>
      <c r="R334" s="237"/>
      <c r="S334" s="237"/>
      <c r="T334" s="238"/>
      <c r="AT334" s="239" t="s">
        <v>339</v>
      </c>
      <c r="AU334" s="239" t="s">
        <v>86</v>
      </c>
      <c r="AV334" s="15" t="s">
        <v>84</v>
      </c>
      <c r="AW334" s="15" t="s">
        <v>31</v>
      </c>
      <c r="AX334" s="15" t="s">
        <v>77</v>
      </c>
      <c r="AY334" s="239" t="s">
        <v>321</v>
      </c>
    </row>
    <row r="335" spans="1:65" s="15" customFormat="1" ht="11.25">
      <c r="B335" s="230"/>
      <c r="C335" s="231"/>
      <c r="D335" s="209" t="s">
        <v>339</v>
      </c>
      <c r="E335" s="232" t="s">
        <v>1</v>
      </c>
      <c r="F335" s="233" t="s">
        <v>2154</v>
      </c>
      <c r="G335" s="231"/>
      <c r="H335" s="232" t="s">
        <v>1</v>
      </c>
      <c r="I335" s="234"/>
      <c r="J335" s="231"/>
      <c r="K335" s="231"/>
      <c r="L335" s="235"/>
      <c r="M335" s="236"/>
      <c r="N335" s="237"/>
      <c r="O335" s="237"/>
      <c r="P335" s="237"/>
      <c r="Q335" s="237"/>
      <c r="R335" s="237"/>
      <c r="S335" s="237"/>
      <c r="T335" s="238"/>
      <c r="AT335" s="239" t="s">
        <v>339</v>
      </c>
      <c r="AU335" s="239" t="s">
        <v>86</v>
      </c>
      <c r="AV335" s="15" t="s">
        <v>84</v>
      </c>
      <c r="AW335" s="15" t="s">
        <v>31</v>
      </c>
      <c r="AX335" s="15" t="s">
        <v>77</v>
      </c>
      <c r="AY335" s="239" t="s">
        <v>321</v>
      </c>
    </row>
    <row r="336" spans="1:65" s="15" customFormat="1" ht="11.25">
      <c r="B336" s="230"/>
      <c r="C336" s="231"/>
      <c r="D336" s="209" t="s">
        <v>339</v>
      </c>
      <c r="E336" s="232" t="s">
        <v>1</v>
      </c>
      <c r="F336" s="233" t="s">
        <v>2155</v>
      </c>
      <c r="G336" s="231"/>
      <c r="H336" s="232" t="s">
        <v>1</v>
      </c>
      <c r="I336" s="234"/>
      <c r="J336" s="231"/>
      <c r="K336" s="231"/>
      <c r="L336" s="235"/>
      <c r="M336" s="236"/>
      <c r="N336" s="237"/>
      <c r="O336" s="237"/>
      <c r="P336" s="237"/>
      <c r="Q336" s="237"/>
      <c r="R336" s="237"/>
      <c r="S336" s="237"/>
      <c r="T336" s="238"/>
      <c r="AT336" s="239" t="s">
        <v>339</v>
      </c>
      <c r="AU336" s="239" t="s">
        <v>86</v>
      </c>
      <c r="AV336" s="15" t="s">
        <v>84</v>
      </c>
      <c r="AW336" s="15" t="s">
        <v>31</v>
      </c>
      <c r="AX336" s="15" t="s">
        <v>77</v>
      </c>
      <c r="AY336" s="239" t="s">
        <v>321</v>
      </c>
    </row>
    <row r="337" spans="1:65" s="15" customFormat="1" ht="22.5">
      <c r="B337" s="230"/>
      <c r="C337" s="231"/>
      <c r="D337" s="209" t="s">
        <v>339</v>
      </c>
      <c r="E337" s="232" t="s">
        <v>1</v>
      </c>
      <c r="F337" s="233" t="s">
        <v>2156</v>
      </c>
      <c r="G337" s="231"/>
      <c r="H337" s="232" t="s">
        <v>1</v>
      </c>
      <c r="I337" s="234"/>
      <c r="J337" s="231"/>
      <c r="K337" s="231"/>
      <c r="L337" s="235"/>
      <c r="M337" s="236"/>
      <c r="N337" s="237"/>
      <c r="O337" s="237"/>
      <c r="P337" s="237"/>
      <c r="Q337" s="237"/>
      <c r="R337" s="237"/>
      <c r="S337" s="237"/>
      <c r="T337" s="238"/>
      <c r="AT337" s="239" t="s">
        <v>339</v>
      </c>
      <c r="AU337" s="239" t="s">
        <v>86</v>
      </c>
      <c r="AV337" s="15" t="s">
        <v>84</v>
      </c>
      <c r="AW337" s="15" t="s">
        <v>31</v>
      </c>
      <c r="AX337" s="15" t="s">
        <v>77</v>
      </c>
      <c r="AY337" s="239" t="s">
        <v>321</v>
      </c>
    </row>
    <row r="338" spans="1:65" s="16" customFormat="1" ht="11.25">
      <c r="B338" s="240"/>
      <c r="C338" s="241"/>
      <c r="D338" s="209" t="s">
        <v>339</v>
      </c>
      <c r="E338" s="242" t="s">
        <v>1</v>
      </c>
      <c r="F338" s="243" t="s">
        <v>391</v>
      </c>
      <c r="G338" s="241"/>
      <c r="H338" s="244">
        <v>0</v>
      </c>
      <c r="I338" s="245"/>
      <c r="J338" s="241"/>
      <c r="K338" s="241"/>
      <c r="L338" s="246"/>
      <c r="M338" s="247"/>
      <c r="N338" s="248"/>
      <c r="O338" s="248"/>
      <c r="P338" s="248"/>
      <c r="Q338" s="248"/>
      <c r="R338" s="248"/>
      <c r="S338" s="248"/>
      <c r="T338" s="249"/>
      <c r="AT338" s="250" t="s">
        <v>339</v>
      </c>
      <c r="AU338" s="250" t="s">
        <v>86</v>
      </c>
      <c r="AV338" s="16" t="s">
        <v>334</v>
      </c>
      <c r="AW338" s="16" t="s">
        <v>31</v>
      </c>
      <c r="AX338" s="16" t="s">
        <v>77</v>
      </c>
      <c r="AY338" s="250" t="s">
        <v>321</v>
      </c>
    </row>
    <row r="339" spans="1:65" s="15" customFormat="1" ht="11.25">
      <c r="B339" s="230"/>
      <c r="C339" s="231"/>
      <c r="D339" s="209" t="s">
        <v>339</v>
      </c>
      <c r="E339" s="232" t="s">
        <v>1</v>
      </c>
      <c r="F339" s="233" t="s">
        <v>2157</v>
      </c>
      <c r="G339" s="231"/>
      <c r="H339" s="232" t="s">
        <v>1</v>
      </c>
      <c r="I339" s="234"/>
      <c r="J339" s="231"/>
      <c r="K339" s="231"/>
      <c r="L339" s="235"/>
      <c r="M339" s="236"/>
      <c r="N339" s="237"/>
      <c r="O339" s="237"/>
      <c r="P339" s="237"/>
      <c r="Q339" s="237"/>
      <c r="R339" s="237"/>
      <c r="S339" s="237"/>
      <c r="T339" s="238"/>
      <c r="AT339" s="239" t="s">
        <v>339</v>
      </c>
      <c r="AU339" s="239" t="s">
        <v>86</v>
      </c>
      <c r="AV339" s="15" t="s">
        <v>84</v>
      </c>
      <c r="AW339" s="15" t="s">
        <v>31</v>
      </c>
      <c r="AX339" s="15" t="s">
        <v>77</v>
      </c>
      <c r="AY339" s="239" t="s">
        <v>321</v>
      </c>
    </row>
    <row r="340" spans="1:65" s="15" customFormat="1" ht="22.5">
      <c r="B340" s="230"/>
      <c r="C340" s="231"/>
      <c r="D340" s="209" t="s">
        <v>339</v>
      </c>
      <c r="E340" s="232" t="s">
        <v>1</v>
      </c>
      <c r="F340" s="233" t="s">
        <v>2158</v>
      </c>
      <c r="G340" s="231"/>
      <c r="H340" s="232" t="s">
        <v>1</v>
      </c>
      <c r="I340" s="234"/>
      <c r="J340" s="231"/>
      <c r="K340" s="231"/>
      <c r="L340" s="235"/>
      <c r="M340" s="236"/>
      <c r="N340" s="237"/>
      <c r="O340" s="237"/>
      <c r="P340" s="237"/>
      <c r="Q340" s="237"/>
      <c r="R340" s="237"/>
      <c r="S340" s="237"/>
      <c r="T340" s="238"/>
      <c r="AT340" s="239" t="s">
        <v>339</v>
      </c>
      <c r="AU340" s="239" t="s">
        <v>86</v>
      </c>
      <c r="AV340" s="15" t="s">
        <v>84</v>
      </c>
      <c r="AW340" s="15" t="s">
        <v>31</v>
      </c>
      <c r="AX340" s="15" t="s">
        <v>77</v>
      </c>
      <c r="AY340" s="239" t="s">
        <v>321</v>
      </c>
    </row>
    <row r="341" spans="1:65" s="13" customFormat="1" ht="11.25">
      <c r="B341" s="207"/>
      <c r="C341" s="208"/>
      <c r="D341" s="209" t="s">
        <v>339</v>
      </c>
      <c r="E341" s="210" t="s">
        <v>1</v>
      </c>
      <c r="F341" s="211" t="s">
        <v>2159</v>
      </c>
      <c r="G341" s="208"/>
      <c r="H341" s="212">
        <v>264.14999999999998</v>
      </c>
      <c r="I341" s="213"/>
      <c r="J341" s="208"/>
      <c r="K341" s="208"/>
      <c r="L341" s="214"/>
      <c r="M341" s="215"/>
      <c r="N341" s="216"/>
      <c r="O341" s="216"/>
      <c r="P341" s="216"/>
      <c r="Q341" s="216"/>
      <c r="R341" s="216"/>
      <c r="S341" s="216"/>
      <c r="T341" s="217"/>
      <c r="AT341" s="218" t="s">
        <v>339</v>
      </c>
      <c r="AU341" s="218" t="s">
        <v>86</v>
      </c>
      <c r="AV341" s="13" t="s">
        <v>86</v>
      </c>
      <c r="AW341" s="13" t="s">
        <v>31</v>
      </c>
      <c r="AX341" s="13" t="s">
        <v>77</v>
      </c>
      <c r="AY341" s="218" t="s">
        <v>321</v>
      </c>
    </row>
    <row r="342" spans="1:65" s="14" customFormat="1" ht="11.25">
      <c r="B342" s="219"/>
      <c r="C342" s="220"/>
      <c r="D342" s="209" t="s">
        <v>339</v>
      </c>
      <c r="E342" s="221" t="s">
        <v>1933</v>
      </c>
      <c r="F342" s="222" t="s">
        <v>2160</v>
      </c>
      <c r="G342" s="220"/>
      <c r="H342" s="223">
        <v>264.14999999999998</v>
      </c>
      <c r="I342" s="224"/>
      <c r="J342" s="220"/>
      <c r="K342" s="220"/>
      <c r="L342" s="225"/>
      <c r="M342" s="226"/>
      <c r="N342" s="227"/>
      <c r="O342" s="227"/>
      <c r="P342" s="227"/>
      <c r="Q342" s="227"/>
      <c r="R342" s="227"/>
      <c r="S342" s="227"/>
      <c r="T342" s="228"/>
      <c r="AT342" s="229" t="s">
        <v>339</v>
      </c>
      <c r="AU342" s="229" t="s">
        <v>86</v>
      </c>
      <c r="AV342" s="14" t="s">
        <v>328</v>
      </c>
      <c r="AW342" s="14" t="s">
        <v>31</v>
      </c>
      <c r="AX342" s="14" t="s">
        <v>84</v>
      </c>
      <c r="AY342" s="229" t="s">
        <v>321</v>
      </c>
    </row>
    <row r="343" spans="1:65" s="2" customFormat="1" ht="37.9" customHeight="1">
      <c r="A343" s="35"/>
      <c r="B343" s="36"/>
      <c r="C343" s="194" t="s">
        <v>625</v>
      </c>
      <c r="D343" s="194" t="s">
        <v>323</v>
      </c>
      <c r="E343" s="195" t="s">
        <v>486</v>
      </c>
      <c r="F343" s="196" t="s">
        <v>487</v>
      </c>
      <c r="G343" s="197" t="s">
        <v>355</v>
      </c>
      <c r="H343" s="198">
        <v>264.14999999999998</v>
      </c>
      <c r="I343" s="199"/>
      <c r="J343" s="200">
        <f>ROUND(I343*H343,2)</f>
        <v>0</v>
      </c>
      <c r="K343" s="196" t="s">
        <v>350</v>
      </c>
      <c r="L343" s="40"/>
      <c r="M343" s="201" t="s">
        <v>1</v>
      </c>
      <c r="N343" s="202" t="s">
        <v>42</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328</v>
      </c>
      <c r="AT343" s="205" t="s">
        <v>323</v>
      </c>
      <c r="AU343" s="205" t="s">
        <v>86</v>
      </c>
      <c r="AY343" s="18" t="s">
        <v>321</v>
      </c>
      <c r="BE343" s="206">
        <f>IF(N343="základní",J343,0)</f>
        <v>0</v>
      </c>
      <c r="BF343" s="206">
        <f>IF(N343="snížená",J343,0)</f>
        <v>0</v>
      </c>
      <c r="BG343" s="206">
        <f>IF(N343="zákl. přenesená",J343,0)</f>
        <v>0</v>
      </c>
      <c r="BH343" s="206">
        <f>IF(N343="sníž. přenesená",J343,0)</f>
        <v>0</v>
      </c>
      <c r="BI343" s="206">
        <f>IF(N343="nulová",J343,0)</f>
        <v>0</v>
      </c>
      <c r="BJ343" s="18" t="s">
        <v>84</v>
      </c>
      <c r="BK343" s="206">
        <f>ROUND(I343*H343,2)</f>
        <v>0</v>
      </c>
      <c r="BL343" s="18" t="s">
        <v>328</v>
      </c>
      <c r="BM343" s="205" t="s">
        <v>2161</v>
      </c>
    </row>
    <row r="344" spans="1:65" s="15" customFormat="1" ht="11.25">
      <c r="B344" s="230"/>
      <c r="C344" s="231"/>
      <c r="D344" s="209" t="s">
        <v>339</v>
      </c>
      <c r="E344" s="232" t="s">
        <v>1</v>
      </c>
      <c r="F344" s="233" t="s">
        <v>2162</v>
      </c>
      <c r="G344" s="231"/>
      <c r="H344" s="232" t="s">
        <v>1</v>
      </c>
      <c r="I344" s="234"/>
      <c r="J344" s="231"/>
      <c r="K344" s="231"/>
      <c r="L344" s="235"/>
      <c r="M344" s="236"/>
      <c r="N344" s="237"/>
      <c r="O344" s="237"/>
      <c r="P344" s="237"/>
      <c r="Q344" s="237"/>
      <c r="R344" s="237"/>
      <c r="S344" s="237"/>
      <c r="T344" s="238"/>
      <c r="AT344" s="239" t="s">
        <v>339</v>
      </c>
      <c r="AU344" s="239" t="s">
        <v>86</v>
      </c>
      <c r="AV344" s="15" t="s">
        <v>84</v>
      </c>
      <c r="AW344" s="15" t="s">
        <v>31</v>
      </c>
      <c r="AX344" s="15" t="s">
        <v>77</v>
      </c>
      <c r="AY344" s="239" t="s">
        <v>321</v>
      </c>
    </row>
    <row r="345" spans="1:65" s="13" customFormat="1" ht="11.25">
      <c r="B345" s="207"/>
      <c r="C345" s="208"/>
      <c r="D345" s="209" t="s">
        <v>339</v>
      </c>
      <c r="E345" s="210" t="s">
        <v>1</v>
      </c>
      <c r="F345" s="211" t="s">
        <v>1933</v>
      </c>
      <c r="G345" s="208"/>
      <c r="H345" s="212">
        <v>264.14999999999998</v>
      </c>
      <c r="I345" s="213"/>
      <c r="J345" s="208"/>
      <c r="K345" s="208"/>
      <c r="L345" s="214"/>
      <c r="M345" s="215"/>
      <c r="N345" s="216"/>
      <c r="O345" s="216"/>
      <c r="P345" s="216"/>
      <c r="Q345" s="216"/>
      <c r="R345" s="216"/>
      <c r="S345" s="216"/>
      <c r="T345" s="217"/>
      <c r="AT345" s="218" t="s">
        <v>339</v>
      </c>
      <c r="AU345" s="218" t="s">
        <v>86</v>
      </c>
      <c r="AV345" s="13" t="s">
        <v>86</v>
      </c>
      <c r="AW345" s="13" t="s">
        <v>31</v>
      </c>
      <c r="AX345" s="13" t="s">
        <v>77</v>
      </c>
      <c r="AY345" s="218" t="s">
        <v>321</v>
      </c>
    </row>
    <row r="346" spans="1:65" s="14" customFormat="1" ht="11.25">
      <c r="B346" s="219"/>
      <c r="C346" s="220"/>
      <c r="D346" s="209" t="s">
        <v>339</v>
      </c>
      <c r="E346" s="221" t="s">
        <v>1921</v>
      </c>
      <c r="F346" s="222" t="s">
        <v>346</v>
      </c>
      <c r="G346" s="220"/>
      <c r="H346" s="223">
        <v>264.14999999999998</v>
      </c>
      <c r="I346" s="224"/>
      <c r="J346" s="220"/>
      <c r="K346" s="220"/>
      <c r="L346" s="225"/>
      <c r="M346" s="226"/>
      <c r="N346" s="227"/>
      <c r="O346" s="227"/>
      <c r="P346" s="227"/>
      <c r="Q346" s="227"/>
      <c r="R346" s="227"/>
      <c r="S346" s="227"/>
      <c r="T346" s="228"/>
      <c r="AT346" s="229" t="s">
        <v>339</v>
      </c>
      <c r="AU346" s="229" t="s">
        <v>86</v>
      </c>
      <c r="AV346" s="14" t="s">
        <v>328</v>
      </c>
      <c r="AW346" s="14" t="s">
        <v>31</v>
      </c>
      <c r="AX346" s="14" t="s">
        <v>84</v>
      </c>
      <c r="AY346" s="229" t="s">
        <v>321</v>
      </c>
    </row>
    <row r="347" spans="1:65" s="2" customFormat="1" ht="37.9" customHeight="1">
      <c r="A347" s="35"/>
      <c r="B347" s="36"/>
      <c r="C347" s="194" t="s">
        <v>632</v>
      </c>
      <c r="D347" s="194" t="s">
        <v>323</v>
      </c>
      <c r="E347" s="195" t="s">
        <v>516</v>
      </c>
      <c r="F347" s="196" t="s">
        <v>517</v>
      </c>
      <c r="G347" s="197" t="s">
        <v>355</v>
      </c>
      <c r="H347" s="198">
        <v>2641.5</v>
      </c>
      <c r="I347" s="199"/>
      <c r="J347" s="200">
        <f>ROUND(I347*H347,2)</f>
        <v>0</v>
      </c>
      <c r="K347" s="196" t="s">
        <v>350</v>
      </c>
      <c r="L347" s="40"/>
      <c r="M347" s="201" t="s">
        <v>1</v>
      </c>
      <c r="N347" s="202" t="s">
        <v>42</v>
      </c>
      <c r="O347" s="72"/>
      <c r="P347" s="203">
        <f>O347*H347</f>
        <v>0</v>
      </c>
      <c r="Q347" s="203">
        <v>0</v>
      </c>
      <c r="R347" s="203">
        <f>Q347*H347</f>
        <v>0</v>
      </c>
      <c r="S347" s="203">
        <v>0</v>
      </c>
      <c r="T347" s="204">
        <f>S347*H347</f>
        <v>0</v>
      </c>
      <c r="U347" s="35"/>
      <c r="V347" s="35"/>
      <c r="W347" s="35"/>
      <c r="X347" s="35"/>
      <c r="Y347" s="35"/>
      <c r="Z347" s="35"/>
      <c r="AA347" s="35"/>
      <c r="AB347" s="35"/>
      <c r="AC347" s="35"/>
      <c r="AD347" s="35"/>
      <c r="AE347" s="35"/>
      <c r="AR347" s="205" t="s">
        <v>328</v>
      </c>
      <c r="AT347" s="205" t="s">
        <v>323</v>
      </c>
      <c r="AU347" s="205" t="s">
        <v>86</v>
      </c>
      <c r="AY347" s="18" t="s">
        <v>321</v>
      </c>
      <c r="BE347" s="206">
        <f>IF(N347="základní",J347,0)</f>
        <v>0</v>
      </c>
      <c r="BF347" s="206">
        <f>IF(N347="snížená",J347,0)</f>
        <v>0</v>
      </c>
      <c r="BG347" s="206">
        <f>IF(N347="zákl. přenesená",J347,0)</f>
        <v>0</v>
      </c>
      <c r="BH347" s="206">
        <f>IF(N347="sníž. přenesená",J347,0)</f>
        <v>0</v>
      </c>
      <c r="BI347" s="206">
        <f>IF(N347="nulová",J347,0)</f>
        <v>0</v>
      </c>
      <c r="BJ347" s="18" t="s">
        <v>84</v>
      </c>
      <c r="BK347" s="206">
        <f>ROUND(I347*H347,2)</f>
        <v>0</v>
      </c>
      <c r="BL347" s="18" t="s">
        <v>328</v>
      </c>
      <c r="BM347" s="205" t="s">
        <v>2163</v>
      </c>
    </row>
    <row r="348" spans="1:65" s="13" customFormat="1" ht="11.25">
      <c r="B348" s="207"/>
      <c r="C348" s="208"/>
      <c r="D348" s="209" t="s">
        <v>339</v>
      </c>
      <c r="E348" s="210" t="s">
        <v>1</v>
      </c>
      <c r="F348" s="211" t="s">
        <v>2164</v>
      </c>
      <c r="G348" s="208"/>
      <c r="H348" s="212">
        <v>2641.5</v>
      </c>
      <c r="I348" s="213"/>
      <c r="J348" s="208"/>
      <c r="K348" s="208"/>
      <c r="L348" s="214"/>
      <c r="M348" s="215"/>
      <c r="N348" s="216"/>
      <c r="O348" s="216"/>
      <c r="P348" s="216"/>
      <c r="Q348" s="216"/>
      <c r="R348" s="216"/>
      <c r="S348" s="216"/>
      <c r="T348" s="217"/>
      <c r="AT348" s="218" t="s">
        <v>339</v>
      </c>
      <c r="AU348" s="218" t="s">
        <v>86</v>
      </c>
      <c r="AV348" s="13" t="s">
        <v>86</v>
      </c>
      <c r="AW348" s="13" t="s">
        <v>31</v>
      </c>
      <c r="AX348" s="13" t="s">
        <v>84</v>
      </c>
      <c r="AY348" s="218" t="s">
        <v>321</v>
      </c>
    </row>
    <row r="349" spans="1:65" s="2" customFormat="1" ht="33" customHeight="1">
      <c r="A349" s="35"/>
      <c r="B349" s="36"/>
      <c r="C349" s="194" t="s">
        <v>639</v>
      </c>
      <c r="D349" s="194" t="s">
        <v>323</v>
      </c>
      <c r="E349" s="195" t="s">
        <v>2165</v>
      </c>
      <c r="F349" s="196" t="s">
        <v>2166</v>
      </c>
      <c r="G349" s="197" t="s">
        <v>355</v>
      </c>
      <c r="H349" s="198">
        <v>264.14999999999998</v>
      </c>
      <c r="I349" s="199"/>
      <c r="J349" s="200">
        <f>ROUND(I349*H349,2)</f>
        <v>0</v>
      </c>
      <c r="K349" s="196" t="s">
        <v>350</v>
      </c>
      <c r="L349" s="40"/>
      <c r="M349" s="201" t="s">
        <v>1</v>
      </c>
      <c r="N349" s="202" t="s">
        <v>42</v>
      </c>
      <c r="O349" s="72"/>
      <c r="P349" s="203">
        <f>O349*H349</f>
        <v>0</v>
      </c>
      <c r="Q349" s="203">
        <v>0</v>
      </c>
      <c r="R349" s="203">
        <f>Q349*H349</f>
        <v>0</v>
      </c>
      <c r="S349" s="203">
        <v>0</v>
      </c>
      <c r="T349" s="204">
        <f>S349*H349</f>
        <v>0</v>
      </c>
      <c r="U349" s="35"/>
      <c r="V349" s="35"/>
      <c r="W349" s="35"/>
      <c r="X349" s="35"/>
      <c r="Y349" s="35"/>
      <c r="Z349" s="35"/>
      <c r="AA349" s="35"/>
      <c r="AB349" s="35"/>
      <c r="AC349" s="35"/>
      <c r="AD349" s="35"/>
      <c r="AE349" s="35"/>
      <c r="AR349" s="205" t="s">
        <v>328</v>
      </c>
      <c r="AT349" s="205" t="s">
        <v>323</v>
      </c>
      <c r="AU349" s="205" t="s">
        <v>86</v>
      </c>
      <c r="AY349" s="18" t="s">
        <v>321</v>
      </c>
      <c r="BE349" s="206">
        <f>IF(N349="základní",J349,0)</f>
        <v>0</v>
      </c>
      <c r="BF349" s="206">
        <f>IF(N349="snížená",J349,0)</f>
        <v>0</v>
      </c>
      <c r="BG349" s="206">
        <f>IF(N349="zákl. přenesená",J349,0)</f>
        <v>0</v>
      </c>
      <c r="BH349" s="206">
        <f>IF(N349="sníž. přenesená",J349,0)</f>
        <v>0</v>
      </c>
      <c r="BI349" s="206">
        <f>IF(N349="nulová",J349,0)</f>
        <v>0</v>
      </c>
      <c r="BJ349" s="18" t="s">
        <v>84</v>
      </c>
      <c r="BK349" s="206">
        <f>ROUND(I349*H349,2)</f>
        <v>0</v>
      </c>
      <c r="BL349" s="18" t="s">
        <v>328</v>
      </c>
      <c r="BM349" s="205" t="s">
        <v>2167</v>
      </c>
    </row>
    <row r="350" spans="1:65" s="15" customFormat="1" ht="22.5">
      <c r="B350" s="230"/>
      <c r="C350" s="231"/>
      <c r="D350" s="209" t="s">
        <v>339</v>
      </c>
      <c r="E350" s="232" t="s">
        <v>1</v>
      </c>
      <c r="F350" s="233" t="s">
        <v>2168</v>
      </c>
      <c r="G350" s="231"/>
      <c r="H350" s="232" t="s">
        <v>1</v>
      </c>
      <c r="I350" s="234"/>
      <c r="J350" s="231"/>
      <c r="K350" s="231"/>
      <c r="L350" s="235"/>
      <c r="M350" s="236"/>
      <c r="N350" s="237"/>
      <c r="O350" s="237"/>
      <c r="P350" s="237"/>
      <c r="Q350" s="237"/>
      <c r="R350" s="237"/>
      <c r="S350" s="237"/>
      <c r="T350" s="238"/>
      <c r="AT350" s="239" t="s">
        <v>339</v>
      </c>
      <c r="AU350" s="239" t="s">
        <v>86</v>
      </c>
      <c r="AV350" s="15" t="s">
        <v>84</v>
      </c>
      <c r="AW350" s="15" t="s">
        <v>31</v>
      </c>
      <c r="AX350" s="15" t="s">
        <v>77</v>
      </c>
      <c r="AY350" s="239" t="s">
        <v>321</v>
      </c>
    </row>
    <row r="351" spans="1:65" s="15" customFormat="1" ht="22.5">
      <c r="B351" s="230"/>
      <c r="C351" s="231"/>
      <c r="D351" s="209" t="s">
        <v>339</v>
      </c>
      <c r="E351" s="232" t="s">
        <v>1</v>
      </c>
      <c r="F351" s="233" t="s">
        <v>2169</v>
      </c>
      <c r="G351" s="231"/>
      <c r="H351" s="232" t="s">
        <v>1</v>
      </c>
      <c r="I351" s="234"/>
      <c r="J351" s="231"/>
      <c r="K351" s="231"/>
      <c r="L351" s="235"/>
      <c r="M351" s="236"/>
      <c r="N351" s="237"/>
      <c r="O351" s="237"/>
      <c r="P351" s="237"/>
      <c r="Q351" s="237"/>
      <c r="R351" s="237"/>
      <c r="S351" s="237"/>
      <c r="T351" s="238"/>
      <c r="AT351" s="239" t="s">
        <v>339</v>
      </c>
      <c r="AU351" s="239" t="s">
        <v>86</v>
      </c>
      <c r="AV351" s="15" t="s">
        <v>84</v>
      </c>
      <c r="AW351" s="15" t="s">
        <v>31</v>
      </c>
      <c r="AX351" s="15" t="s">
        <v>77</v>
      </c>
      <c r="AY351" s="239" t="s">
        <v>321</v>
      </c>
    </row>
    <row r="352" spans="1:65" s="13" customFormat="1" ht="11.25">
      <c r="B352" s="207"/>
      <c r="C352" s="208"/>
      <c r="D352" s="209" t="s">
        <v>339</v>
      </c>
      <c r="E352" s="210" t="s">
        <v>1</v>
      </c>
      <c r="F352" s="211" t="s">
        <v>2170</v>
      </c>
      <c r="G352" s="208"/>
      <c r="H352" s="212">
        <v>264.14999999999998</v>
      </c>
      <c r="I352" s="213"/>
      <c r="J352" s="208"/>
      <c r="K352" s="208"/>
      <c r="L352" s="214"/>
      <c r="M352" s="215"/>
      <c r="N352" s="216"/>
      <c r="O352" s="216"/>
      <c r="P352" s="216"/>
      <c r="Q352" s="216"/>
      <c r="R352" s="216"/>
      <c r="S352" s="216"/>
      <c r="T352" s="217"/>
      <c r="AT352" s="218" t="s">
        <v>339</v>
      </c>
      <c r="AU352" s="218" t="s">
        <v>86</v>
      </c>
      <c r="AV352" s="13" t="s">
        <v>86</v>
      </c>
      <c r="AW352" s="13" t="s">
        <v>31</v>
      </c>
      <c r="AX352" s="13" t="s">
        <v>77</v>
      </c>
      <c r="AY352" s="218" t="s">
        <v>321</v>
      </c>
    </row>
    <row r="353" spans="1:65" s="14" customFormat="1" ht="11.25">
      <c r="B353" s="219"/>
      <c r="C353" s="220"/>
      <c r="D353" s="209" t="s">
        <v>339</v>
      </c>
      <c r="E353" s="221" t="s">
        <v>1918</v>
      </c>
      <c r="F353" s="222" t="s">
        <v>346</v>
      </c>
      <c r="G353" s="220"/>
      <c r="H353" s="223">
        <v>264.14999999999998</v>
      </c>
      <c r="I353" s="224"/>
      <c r="J353" s="220"/>
      <c r="K353" s="220"/>
      <c r="L353" s="225"/>
      <c r="M353" s="226"/>
      <c r="N353" s="227"/>
      <c r="O353" s="227"/>
      <c r="P353" s="227"/>
      <c r="Q353" s="227"/>
      <c r="R353" s="227"/>
      <c r="S353" s="227"/>
      <c r="T353" s="228"/>
      <c r="AT353" s="229" t="s">
        <v>339</v>
      </c>
      <c r="AU353" s="229" t="s">
        <v>86</v>
      </c>
      <c r="AV353" s="14" t="s">
        <v>328</v>
      </c>
      <c r="AW353" s="14" t="s">
        <v>31</v>
      </c>
      <c r="AX353" s="14" t="s">
        <v>84</v>
      </c>
      <c r="AY353" s="229" t="s">
        <v>321</v>
      </c>
    </row>
    <row r="354" spans="1:65" s="2" customFormat="1" ht="55.5" customHeight="1">
      <c r="A354" s="35"/>
      <c r="B354" s="36"/>
      <c r="C354" s="251" t="s">
        <v>644</v>
      </c>
      <c r="D354" s="251" t="s">
        <v>583</v>
      </c>
      <c r="E354" s="252" t="s">
        <v>2171</v>
      </c>
      <c r="F354" s="253" t="s">
        <v>2172</v>
      </c>
      <c r="G354" s="254" t="s">
        <v>542</v>
      </c>
      <c r="H354" s="255">
        <v>607.54499999999996</v>
      </c>
      <c r="I354" s="256"/>
      <c r="J354" s="257">
        <f>ROUND(I354*H354,2)</f>
        <v>0</v>
      </c>
      <c r="K354" s="253" t="s">
        <v>1996</v>
      </c>
      <c r="L354" s="258"/>
      <c r="M354" s="259" t="s">
        <v>1</v>
      </c>
      <c r="N354" s="260" t="s">
        <v>42</v>
      </c>
      <c r="O354" s="72"/>
      <c r="P354" s="203">
        <f>O354*H354</f>
        <v>0</v>
      </c>
      <c r="Q354" s="203">
        <v>0</v>
      </c>
      <c r="R354" s="203">
        <f>Q354*H354</f>
        <v>0</v>
      </c>
      <c r="S354" s="203">
        <v>0</v>
      </c>
      <c r="T354" s="204">
        <f>S354*H354</f>
        <v>0</v>
      </c>
      <c r="U354" s="35"/>
      <c r="V354" s="35"/>
      <c r="W354" s="35"/>
      <c r="X354" s="35"/>
      <c r="Y354" s="35"/>
      <c r="Z354" s="35"/>
      <c r="AA354" s="35"/>
      <c r="AB354" s="35"/>
      <c r="AC354" s="35"/>
      <c r="AD354" s="35"/>
      <c r="AE354" s="35"/>
      <c r="AR354" s="205" t="s">
        <v>364</v>
      </c>
      <c r="AT354" s="205" t="s">
        <v>583</v>
      </c>
      <c r="AU354" s="205" t="s">
        <v>86</v>
      </c>
      <c r="AY354" s="18" t="s">
        <v>321</v>
      </c>
      <c r="BE354" s="206">
        <f>IF(N354="základní",J354,0)</f>
        <v>0</v>
      </c>
      <c r="BF354" s="206">
        <f>IF(N354="snížená",J354,0)</f>
        <v>0</v>
      </c>
      <c r="BG354" s="206">
        <f>IF(N354="zákl. přenesená",J354,0)</f>
        <v>0</v>
      </c>
      <c r="BH354" s="206">
        <f>IF(N354="sníž. přenesená",J354,0)</f>
        <v>0</v>
      </c>
      <c r="BI354" s="206">
        <f>IF(N354="nulová",J354,0)</f>
        <v>0</v>
      </c>
      <c r="BJ354" s="18" t="s">
        <v>84</v>
      </c>
      <c r="BK354" s="206">
        <f>ROUND(I354*H354,2)</f>
        <v>0</v>
      </c>
      <c r="BL354" s="18" t="s">
        <v>328</v>
      </c>
      <c r="BM354" s="205" t="s">
        <v>2173</v>
      </c>
    </row>
    <row r="355" spans="1:65" s="2" customFormat="1" ht="19.5">
      <c r="A355" s="35"/>
      <c r="B355" s="36"/>
      <c r="C355" s="37"/>
      <c r="D355" s="209" t="s">
        <v>1136</v>
      </c>
      <c r="E355" s="37"/>
      <c r="F355" s="261" t="s">
        <v>2174</v>
      </c>
      <c r="G355" s="37"/>
      <c r="H355" s="37"/>
      <c r="I355" s="262"/>
      <c r="J355" s="37"/>
      <c r="K355" s="37"/>
      <c r="L355" s="40"/>
      <c r="M355" s="263"/>
      <c r="N355" s="264"/>
      <c r="O355" s="72"/>
      <c r="P355" s="72"/>
      <c r="Q355" s="72"/>
      <c r="R355" s="72"/>
      <c r="S355" s="72"/>
      <c r="T355" s="73"/>
      <c r="U355" s="35"/>
      <c r="V355" s="35"/>
      <c r="W355" s="35"/>
      <c r="X355" s="35"/>
      <c r="Y355" s="35"/>
      <c r="Z355" s="35"/>
      <c r="AA355" s="35"/>
      <c r="AB355" s="35"/>
      <c r="AC355" s="35"/>
      <c r="AD355" s="35"/>
      <c r="AE355" s="35"/>
      <c r="AT355" s="18" t="s">
        <v>1136</v>
      </c>
      <c r="AU355" s="18" t="s">
        <v>86</v>
      </c>
    </row>
    <row r="356" spans="1:65" s="15" customFormat="1" ht="22.5">
      <c r="B356" s="230"/>
      <c r="C356" s="231"/>
      <c r="D356" s="209" t="s">
        <v>339</v>
      </c>
      <c r="E356" s="232" t="s">
        <v>1</v>
      </c>
      <c r="F356" s="233" t="s">
        <v>2175</v>
      </c>
      <c r="G356" s="231"/>
      <c r="H356" s="232" t="s">
        <v>1</v>
      </c>
      <c r="I356" s="234"/>
      <c r="J356" s="231"/>
      <c r="K356" s="231"/>
      <c r="L356" s="235"/>
      <c r="M356" s="236"/>
      <c r="N356" s="237"/>
      <c r="O356" s="237"/>
      <c r="P356" s="237"/>
      <c r="Q356" s="237"/>
      <c r="R356" s="237"/>
      <c r="S356" s="237"/>
      <c r="T356" s="238"/>
      <c r="AT356" s="239" t="s">
        <v>339</v>
      </c>
      <c r="AU356" s="239" t="s">
        <v>86</v>
      </c>
      <c r="AV356" s="15" t="s">
        <v>84</v>
      </c>
      <c r="AW356" s="15" t="s">
        <v>31</v>
      </c>
      <c r="AX356" s="15" t="s">
        <v>77</v>
      </c>
      <c r="AY356" s="239" t="s">
        <v>321</v>
      </c>
    </row>
    <row r="357" spans="1:65" s="13" customFormat="1" ht="11.25">
      <c r="B357" s="207"/>
      <c r="C357" s="208"/>
      <c r="D357" s="209" t="s">
        <v>339</v>
      </c>
      <c r="E357" s="210" t="s">
        <v>1</v>
      </c>
      <c r="F357" s="211" t="s">
        <v>2176</v>
      </c>
      <c r="G357" s="208"/>
      <c r="H357" s="212">
        <v>607.54499999999996</v>
      </c>
      <c r="I357" s="213"/>
      <c r="J357" s="208"/>
      <c r="K357" s="208"/>
      <c r="L357" s="214"/>
      <c r="M357" s="215"/>
      <c r="N357" s="216"/>
      <c r="O357" s="216"/>
      <c r="P357" s="216"/>
      <c r="Q357" s="216"/>
      <c r="R357" s="216"/>
      <c r="S357" s="216"/>
      <c r="T357" s="217"/>
      <c r="AT357" s="218" t="s">
        <v>339</v>
      </c>
      <c r="AU357" s="218" t="s">
        <v>86</v>
      </c>
      <c r="AV357" s="13" t="s">
        <v>86</v>
      </c>
      <c r="AW357" s="13" t="s">
        <v>31</v>
      </c>
      <c r="AX357" s="13" t="s">
        <v>84</v>
      </c>
      <c r="AY357" s="218" t="s">
        <v>321</v>
      </c>
    </row>
    <row r="358" spans="1:65" s="2" customFormat="1" ht="33" customHeight="1">
      <c r="A358" s="35"/>
      <c r="B358" s="36"/>
      <c r="C358" s="194" t="s">
        <v>647</v>
      </c>
      <c r="D358" s="194" t="s">
        <v>323</v>
      </c>
      <c r="E358" s="195" t="s">
        <v>2097</v>
      </c>
      <c r="F358" s="196" t="s">
        <v>2098</v>
      </c>
      <c r="G358" s="197" t="s">
        <v>542</v>
      </c>
      <c r="H358" s="198">
        <v>462.26299999999998</v>
      </c>
      <c r="I358" s="199"/>
      <c r="J358" s="200">
        <f>ROUND(I358*H358,2)</f>
        <v>0</v>
      </c>
      <c r="K358" s="196" t="s">
        <v>350</v>
      </c>
      <c r="L358" s="40"/>
      <c r="M358" s="201" t="s">
        <v>1</v>
      </c>
      <c r="N358" s="202" t="s">
        <v>42</v>
      </c>
      <c r="O358" s="72"/>
      <c r="P358" s="203">
        <f>O358*H358</f>
        <v>0</v>
      </c>
      <c r="Q358" s="203">
        <v>0</v>
      </c>
      <c r="R358" s="203">
        <f>Q358*H358</f>
        <v>0</v>
      </c>
      <c r="S358" s="203">
        <v>0</v>
      </c>
      <c r="T358" s="204">
        <f>S358*H358</f>
        <v>0</v>
      </c>
      <c r="U358" s="35"/>
      <c r="V358" s="35"/>
      <c r="W358" s="35"/>
      <c r="X358" s="35"/>
      <c r="Y358" s="35"/>
      <c r="Z358" s="35"/>
      <c r="AA358" s="35"/>
      <c r="AB358" s="35"/>
      <c r="AC358" s="35"/>
      <c r="AD358" s="35"/>
      <c r="AE358" s="35"/>
      <c r="AR358" s="205" t="s">
        <v>328</v>
      </c>
      <c r="AT358" s="205" t="s">
        <v>323</v>
      </c>
      <c r="AU358" s="205" t="s">
        <v>86</v>
      </c>
      <c r="AY358" s="18" t="s">
        <v>321</v>
      </c>
      <c r="BE358" s="206">
        <f>IF(N358="základní",J358,0)</f>
        <v>0</v>
      </c>
      <c r="BF358" s="206">
        <f>IF(N358="snížená",J358,0)</f>
        <v>0</v>
      </c>
      <c r="BG358" s="206">
        <f>IF(N358="zákl. přenesená",J358,0)</f>
        <v>0</v>
      </c>
      <c r="BH358" s="206">
        <f>IF(N358="sníž. přenesená",J358,0)</f>
        <v>0</v>
      </c>
      <c r="BI358" s="206">
        <f>IF(N358="nulová",J358,0)</f>
        <v>0</v>
      </c>
      <c r="BJ358" s="18" t="s">
        <v>84</v>
      </c>
      <c r="BK358" s="206">
        <f>ROUND(I358*H358,2)</f>
        <v>0</v>
      </c>
      <c r="BL358" s="18" t="s">
        <v>328</v>
      </c>
      <c r="BM358" s="205" t="s">
        <v>2177</v>
      </c>
    </row>
    <row r="359" spans="1:65" s="13" customFormat="1" ht="11.25">
      <c r="B359" s="207"/>
      <c r="C359" s="208"/>
      <c r="D359" s="209" t="s">
        <v>339</v>
      </c>
      <c r="E359" s="210" t="s">
        <v>1</v>
      </c>
      <c r="F359" s="211" t="s">
        <v>2178</v>
      </c>
      <c r="G359" s="208"/>
      <c r="H359" s="212">
        <v>462.26249999999999</v>
      </c>
      <c r="I359" s="213"/>
      <c r="J359" s="208"/>
      <c r="K359" s="208"/>
      <c r="L359" s="214"/>
      <c r="M359" s="215"/>
      <c r="N359" s="216"/>
      <c r="O359" s="216"/>
      <c r="P359" s="216"/>
      <c r="Q359" s="216"/>
      <c r="R359" s="216"/>
      <c r="S359" s="216"/>
      <c r="T359" s="217"/>
      <c r="AT359" s="218" t="s">
        <v>339</v>
      </c>
      <c r="AU359" s="218" t="s">
        <v>86</v>
      </c>
      <c r="AV359" s="13" t="s">
        <v>86</v>
      </c>
      <c r="AW359" s="13" t="s">
        <v>31</v>
      </c>
      <c r="AX359" s="13" t="s">
        <v>84</v>
      </c>
      <c r="AY359" s="218" t="s">
        <v>321</v>
      </c>
    </row>
    <row r="360" spans="1:65" s="2" customFormat="1" ht="24.2" customHeight="1">
      <c r="A360" s="35"/>
      <c r="B360" s="36"/>
      <c r="C360" s="194" t="s">
        <v>652</v>
      </c>
      <c r="D360" s="194" t="s">
        <v>323</v>
      </c>
      <c r="E360" s="195" t="s">
        <v>2179</v>
      </c>
      <c r="F360" s="196" t="s">
        <v>2180</v>
      </c>
      <c r="G360" s="197" t="s">
        <v>337</v>
      </c>
      <c r="H360" s="198">
        <v>587</v>
      </c>
      <c r="I360" s="199"/>
      <c r="J360" s="200">
        <f>ROUND(I360*H360,2)</f>
        <v>0</v>
      </c>
      <c r="K360" s="196" t="s">
        <v>350</v>
      </c>
      <c r="L360" s="40"/>
      <c r="M360" s="201" t="s">
        <v>1</v>
      </c>
      <c r="N360" s="202" t="s">
        <v>42</v>
      </c>
      <c r="O360" s="72"/>
      <c r="P360" s="203">
        <f>O360*H360</f>
        <v>0</v>
      </c>
      <c r="Q360" s="203">
        <v>0</v>
      </c>
      <c r="R360" s="203">
        <f>Q360*H360</f>
        <v>0</v>
      </c>
      <c r="S360" s="203">
        <v>0</v>
      </c>
      <c r="T360" s="204">
        <f>S360*H360</f>
        <v>0</v>
      </c>
      <c r="U360" s="35"/>
      <c r="V360" s="35"/>
      <c r="W360" s="35"/>
      <c r="X360" s="35"/>
      <c r="Y360" s="35"/>
      <c r="Z360" s="35"/>
      <c r="AA360" s="35"/>
      <c r="AB360" s="35"/>
      <c r="AC360" s="35"/>
      <c r="AD360" s="35"/>
      <c r="AE360" s="35"/>
      <c r="AR360" s="205" t="s">
        <v>328</v>
      </c>
      <c r="AT360" s="205" t="s">
        <v>323</v>
      </c>
      <c r="AU360" s="205" t="s">
        <v>86</v>
      </c>
      <c r="AY360" s="18" t="s">
        <v>321</v>
      </c>
      <c r="BE360" s="206">
        <f>IF(N360="základní",J360,0)</f>
        <v>0</v>
      </c>
      <c r="BF360" s="206">
        <f>IF(N360="snížená",J360,0)</f>
        <v>0</v>
      </c>
      <c r="BG360" s="206">
        <f>IF(N360="zákl. přenesená",J360,0)</f>
        <v>0</v>
      </c>
      <c r="BH360" s="206">
        <f>IF(N360="sníž. přenesená",J360,0)</f>
        <v>0</v>
      </c>
      <c r="BI360" s="206">
        <f>IF(N360="nulová",J360,0)</f>
        <v>0</v>
      </c>
      <c r="BJ360" s="18" t="s">
        <v>84</v>
      </c>
      <c r="BK360" s="206">
        <f>ROUND(I360*H360,2)</f>
        <v>0</v>
      </c>
      <c r="BL360" s="18" t="s">
        <v>328</v>
      </c>
      <c r="BM360" s="205" t="s">
        <v>2181</v>
      </c>
    </row>
    <row r="361" spans="1:65" s="15" customFormat="1" ht="11.25">
      <c r="B361" s="230"/>
      <c r="C361" s="231"/>
      <c r="D361" s="209" t="s">
        <v>339</v>
      </c>
      <c r="E361" s="232" t="s">
        <v>1</v>
      </c>
      <c r="F361" s="233" t="s">
        <v>2182</v>
      </c>
      <c r="G361" s="231"/>
      <c r="H361" s="232" t="s">
        <v>1</v>
      </c>
      <c r="I361" s="234"/>
      <c r="J361" s="231"/>
      <c r="K361" s="231"/>
      <c r="L361" s="235"/>
      <c r="M361" s="236"/>
      <c r="N361" s="237"/>
      <c r="O361" s="237"/>
      <c r="P361" s="237"/>
      <c r="Q361" s="237"/>
      <c r="R361" s="237"/>
      <c r="S361" s="237"/>
      <c r="T361" s="238"/>
      <c r="AT361" s="239" t="s">
        <v>339</v>
      </c>
      <c r="AU361" s="239" t="s">
        <v>86</v>
      </c>
      <c r="AV361" s="15" t="s">
        <v>84</v>
      </c>
      <c r="AW361" s="15" t="s">
        <v>31</v>
      </c>
      <c r="AX361" s="15" t="s">
        <v>77</v>
      </c>
      <c r="AY361" s="239" t="s">
        <v>321</v>
      </c>
    </row>
    <row r="362" spans="1:65" s="13" customFormat="1" ht="11.25">
      <c r="B362" s="207"/>
      <c r="C362" s="208"/>
      <c r="D362" s="209" t="s">
        <v>339</v>
      </c>
      <c r="E362" s="210" t="s">
        <v>1</v>
      </c>
      <c r="F362" s="211" t="s">
        <v>2183</v>
      </c>
      <c r="G362" s="208"/>
      <c r="H362" s="212">
        <v>587</v>
      </c>
      <c r="I362" s="213"/>
      <c r="J362" s="208"/>
      <c r="K362" s="208"/>
      <c r="L362" s="214"/>
      <c r="M362" s="215"/>
      <c r="N362" s="216"/>
      <c r="O362" s="216"/>
      <c r="P362" s="216"/>
      <c r="Q362" s="216"/>
      <c r="R362" s="216"/>
      <c r="S362" s="216"/>
      <c r="T362" s="217"/>
      <c r="AT362" s="218" t="s">
        <v>339</v>
      </c>
      <c r="AU362" s="218" t="s">
        <v>86</v>
      </c>
      <c r="AV362" s="13" t="s">
        <v>86</v>
      </c>
      <c r="AW362" s="13" t="s">
        <v>31</v>
      </c>
      <c r="AX362" s="13" t="s">
        <v>84</v>
      </c>
      <c r="AY362" s="218" t="s">
        <v>321</v>
      </c>
    </row>
    <row r="363" spans="1:65" s="12" customFormat="1" ht="22.9" customHeight="1">
      <c r="B363" s="178"/>
      <c r="C363" s="179"/>
      <c r="D363" s="180" t="s">
        <v>76</v>
      </c>
      <c r="E363" s="192" t="s">
        <v>466</v>
      </c>
      <c r="F363" s="192" t="s">
        <v>2184</v>
      </c>
      <c r="G363" s="179"/>
      <c r="H363" s="179"/>
      <c r="I363" s="182"/>
      <c r="J363" s="193">
        <f>BK363</f>
        <v>0</v>
      </c>
      <c r="K363" s="179"/>
      <c r="L363" s="184"/>
      <c r="M363" s="185"/>
      <c r="N363" s="186"/>
      <c r="O363" s="186"/>
      <c r="P363" s="187">
        <f>SUM(P364:P403)</f>
        <v>0</v>
      </c>
      <c r="Q363" s="186"/>
      <c r="R363" s="187">
        <f>SUM(R364:R403)</f>
        <v>2.1753000000000002E-2</v>
      </c>
      <c r="S363" s="186"/>
      <c r="T363" s="188">
        <f>SUM(T364:T403)</f>
        <v>0</v>
      </c>
      <c r="AR363" s="189" t="s">
        <v>84</v>
      </c>
      <c r="AT363" s="190" t="s">
        <v>76</v>
      </c>
      <c r="AU363" s="190" t="s">
        <v>84</v>
      </c>
      <c r="AY363" s="189" t="s">
        <v>321</v>
      </c>
      <c r="BK363" s="191">
        <f>SUM(BK364:BK403)</f>
        <v>0</v>
      </c>
    </row>
    <row r="364" spans="1:65" s="2" customFormat="1" ht="37.9" customHeight="1">
      <c r="A364" s="35"/>
      <c r="B364" s="36"/>
      <c r="C364" s="194" t="s">
        <v>657</v>
      </c>
      <c r="D364" s="194" t="s">
        <v>323</v>
      </c>
      <c r="E364" s="195" t="s">
        <v>2185</v>
      </c>
      <c r="F364" s="196" t="s">
        <v>2186</v>
      </c>
      <c r="G364" s="197" t="s">
        <v>337</v>
      </c>
      <c r="H364" s="198">
        <v>303</v>
      </c>
      <c r="I364" s="199"/>
      <c r="J364" s="200">
        <f>ROUND(I364*H364,2)</f>
        <v>0</v>
      </c>
      <c r="K364" s="196" t="s">
        <v>350</v>
      </c>
      <c r="L364" s="40"/>
      <c r="M364" s="201" t="s">
        <v>1</v>
      </c>
      <c r="N364" s="202" t="s">
        <v>42</v>
      </c>
      <c r="O364" s="72"/>
      <c r="P364" s="203">
        <f>O364*H364</f>
        <v>0</v>
      </c>
      <c r="Q364" s="203">
        <v>0</v>
      </c>
      <c r="R364" s="203">
        <f>Q364*H364</f>
        <v>0</v>
      </c>
      <c r="S364" s="203">
        <v>0</v>
      </c>
      <c r="T364" s="204">
        <f>S364*H364</f>
        <v>0</v>
      </c>
      <c r="U364" s="35"/>
      <c r="V364" s="35"/>
      <c r="W364" s="35"/>
      <c r="X364" s="35"/>
      <c r="Y364" s="35"/>
      <c r="Z364" s="35"/>
      <c r="AA364" s="35"/>
      <c r="AB364" s="35"/>
      <c r="AC364" s="35"/>
      <c r="AD364" s="35"/>
      <c r="AE364" s="35"/>
      <c r="AR364" s="205" t="s">
        <v>328</v>
      </c>
      <c r="AT364" s="205" t="s">
        <v>323</v>
      </c>
      <c r="AU364" s="205" t="s">
        <v>86</v>
      </c>
      <c r="AY364" s="18" t="s">
        <v>321</v>
      </c>
      <c r="BE364" s="206">
        <f>IF(N364="základní",J364,0)</f>
        <v>0</v>
      </c>
      <c r="BF364" s="206">
        <f>IF(N364="snížená",J364,0)</f>
        <v>0</v>
      </c>
      <c r="BG364" s="206">
        <f>IF(N364="zákl. přenesená",J364,0)</f>
        <v>0</v>
      </c>
      <c r="BH364" s="206">
        <f>IF(N364="sníž. přenesená",J364,0)</f>
        <v>0</v>
      </c>
      <c r="BI364" s="206">
        <f>IF(N364="nulová",J364,0)</f>
        <v>0</v>
      </c>
      <c r="BJ364" s="18" t="s">
        <v>84</v>
      </c>
      <c r="BK364" s="206">
        <f>ROUND(I364*H364,2)</f>
        <v>0</v>
      </c>
      <c r="BL364" s="18" t="s">
        <v>328</v>
      </c>
      <c r="BM364" s="205" t="s">
        <v>2187</v>
      </c>
    </row>
    <row r="365" spans="1:65" s="15" customFormat="1" ht="11.25">
      <c r="B365" s="230"/>
      <c r="C365" s="231"/>
      <c r="D365" s="209" t="s">
        <v>339</v>
      </c>
      <c r="E365" s="232" t="s">
        <v>1</v>
      </c>
      <c r="F365" s="233" t="s">
        <v>2188</v>
      </c>
      <c r="G365" s="231"/>
      <c r="H365" s="232" t="s">
        <v>1</v>
      </c>
      <c r="I365" s="234"/>
      <c r="J365" s="231"/>
      <c r="K365" s="231"/>
      <c r="L365" s="235"/>
      <c r="M365" s="236"/>
      <c r="N365" s="237"/>
      <c r="O365" s="237"/>
      <c r="P365" s="237"/>
      <c r="Q365" s="237"/>
      <c r="R365" s="237"/>
      <c r="S365" s="237"/>
      <c r="T365" s="238"/>
      <c r="AT365" s="239" t="s">
        <v>339</v>
      </c>
      <c r="AU365" s="239" t="s">
        <v>86</v>
      </c>
      <c r="AV365" s="15" t="s">
        <v>84</v>
      </c>
      <c r="AW365" s="15" t="s">
        <v>31</v>
      </c>
      <c r="AX365" s="15" t="s">
        <v>77</v>
      </c>
      <c r="AY365" s="239" t="s">
        <v>321</v>
      </c>
    </row>
    <row r="366" spans="1:65" s="15" customFormat="1" ht="22.5">
      <c r="B366" s="230"/>
      <c r="C366" s="231"/>
      <c r="D366" s="209" t="s">
        <v>339</v>
      </c>
      <c r="E366" s="232" t="s">
        <v>1</v>
      </c>
      <c r="F366" s="233" t="s">
        <v>2189</v>
      </c>
      <c r="G366" s="231"/>
      <c r="H366" s="232" t="s">
        <v>1</v>
      </c>
      <c r="I366" s="234"/>
      <c r="J366" s="231"/>
      <c r="K366" s="231"/>
      <c r="L366" s="235"/>
      <c r="M366" s="236"/>
      <c r="N366" s="237"/>
      <c r="O366" s="237"/>
      <c r="P366" s="237"/>
      <c r="Q366" s="237"/>
      <c r="R366" s="237"/>
      <c r="S366" s="237"/>
      <c r="T366" s="238"/>
      <c r="AT366" s="239" t="s">
        <v>339</v>
      </c>
      <c r="AU366" s="239" t="s">
        <v>86</v>
      </c>
      <c r="AV366" s="15" t="s">
        <v>84</v>
      </c>
      <c r="AW366" s="15" t="s">
        <v>31</v>
      </c>
      <c r="AX366" s="15" t="s">
        <v>77</v>
      </c>
      <c r="AY366" s="239" t="s">
        <v>321</v>
      </c>
    </row>
    <row r="367" spans="1:65" s="13" customFormat="1" ht="11.25">
      <c r="B367" s="207"/>
      <c r="C367" s="208"/>
      <c r="D367" s="209" t="s">
        <v>339</v>
      </c>
      <c r="E367" s="210" t="s">
        <v>1</v>
      </c>
      <c r="F367" s="211" t="s">
        <v>1945</v>
      </c>
      <c r="G367" s="208"/>
      <c r="H367" s="212">
        <v>303</v>
      </c>
      <c r="I367" s="213"/>
      <c r="J367" s="208"/>
      <c r="K367" s="208"/>
      <c r="L367" s="214"/>
      <c r="M367" s="215"/>
      <c r="N367" s="216"/>
      <c r="O367" s="216"/>
      <c r="P367" s="216"/>
      <c r="Q367" s="216"/>
      <c r="R367" s="216"/>
      <c r="S367" s="216"/>
      <c r="T367" s="217"/>
      <c r="AT367" s="218" t="s">
        <v>339</v>
      </c>
      <c r="AU367" s="218" t="s">
        <v>86</v>
      </c>
      <c r="AV367" s="13" t="s">
        <v>86</v>
      </c>
      <c r="AW367" s="13" t="s">
        <v>31</v>
      </c>
      <c r="AX367" s="13" t="s">
        <v>84</v>
      </c>
      <c r="AY367" s="218" t="s">
        <v>321</v>
      </c>
    </row>
    <row r="368" spans="1:65" s="2" customFormat="1" ht="37.9" customHeight="1">
      <c r="A368" s="35"/>
      <c r="B368" s="36"/>
      <c r="C368" s="194" t="s">
        <v>664</v>
      </c>
      <c r="D368" s="194" t="s">
        <v>323</v>
      </c>
      <c r="E368" s="195" t="s">
        <v>2190</v>
      </c>
      <c r="F368" s="196" t="s">
        <v>2191</v>
      </c>
      <c r="G368" s="197" t="s">
        <v>337</v>
      </c>
      <c r="H368" s="198">
        <v>400.96</v>
      </c>
      <c r="I368" s="199"/>
      <c r="J368" s="200">
        <f>ROUND(I368*H368,2)</f>
        <v>0</v>
      </c>
      <c r="K368" s="196" t="s">
        <v>350</v>
      </c>
      <c r="L368" s="40"/>
      <c r="M368" s="201" t="s">
        <v>1</v>
      </c>
      <c r="N368" s="202" t="s">
        <v>42</v>
      </c>
      <c r="O368" s="72"/>
      <c r="P368" s="203">
        <f>O368*H368</f>
        <v>0</v>
      </c>
      <c r="Q368" s="203">
        <v>0</v>
      </c>
      <c r="R368" s="203">
        <f>Q368*H368</f>
        <v>0</v>
      </c>
      <c r="S368" s="203">
        <v>0</v>
      </c>
      <c r="T368" s="204">
        <f>S368*H368</f>
        <v>0</v>
      </c>
      <c r="U368" s="35"/>
      <c r="V368" s="35"/>
      <c r="W368" s="35"/>
      <c r="X368" s="35"/>
      <c r="Y368" s="35"/>
      <c r="Z368" s="35"/>
      <c r="AA368" s="35"/>
      <c r="AB368" s="35"/>
      <c r="AC368" s="35"/>
      <c r="AD368" s="35"/>
      <c r="AE368" s="35"/>
      <c r="AR368" s="205" t="s">
        <v>328</v>
      </c>
      <c r="AT368" s="205" t="s">
        <v>323</v>
      </c>
      <c r="AU368" s="205" t="s">
        <v>86</v>
      </c>
      <c r="AY368" s="18" t="s">
        <v>321</v>
      </c>
      <c r="BE368" s="206">
        <f>IF(N368="základní",J368,0)</f>
        <v>0</v>
      </c>
      <c r="BF368" s="206">
        <f>IF(N368="snížená",J368,0)</f>
        <v>0</v>
      </c>
      <c r="BG368" s="206">
        <f>IF(N368="zákl. přenesená",J368,0)</f>
        <v>0</v>
      </c>
      <c r="BH368" s="206">
        <f>IF(N368="sníž. přenesená",J368,0)</f>
        <v>0</v>
      </c>
      <c r="BI368" s="206">
        <f>IF(N368="nulová",J368,0)</f>
        <v>0</v>
      </c>
      <c r="BJ368" s="18" t="s">
        <v>84</v>
      </c>
      <c r="BK368" s="206">
        <f>ROUND(I368*H368,2)</f>
        <v>0</v>
      </c>
      <c r="BL368" s="18" t="s">
        <v>328</v>
      </c>
      <c r="BM368" s="205" t="s">
        <v>2192</v>
      </c>
    </row>
    <row r="369" spans="1:65" s="15" customFormat="1" ht="11.25">
      <c r="B369" s="230"/>
      <c r="C369" s="231"/>
      <c r="D369" s="209" t="s">
        <v>339</v>
      </c>
      <c r="E369" s="232" t="s">
        <v>1</v>
      </c>
      <c r="F369" s="233" t="s">
        <v>2188</v>
      </c>
      <c r="G369" s="231"/>
      <c r="H369" s="232" t="s">
        <v>1</v>
      </c>
      <c r="I369" s="234"/>
      <c r="J369" s="231"/>
      <c r="K369" s="231"/>
      <c r="L369" s="235"/>
      <c r="M369" s="236"/>
      <c r="N369" s="237"/>
      <c r="O369" s="237"/>
      <c r="P369" s="237"/>
      <c r="Q369" s="237"/>
      <c r="R369" s="237"/>
      <c r="S369" s="237"/>
      <c r="T369" s="238"/>
      <c r="AT369" s="239" t="s">
        <v>339</v>
      </c>
      <c r="AU369" s="239" t="s">
        <v>86</v>
      </c>
      <c r="AV369" s="15" t="s">
        <v>84</v>
      </c>
      <c r="AW369" s="15" t="s">
        <v>31</v>
      </c>
      <c r="AX369" s="15" t="s">
        <v>77</v>
      </c>
      <c r="AY369" s="239" t="s">
        <v>321</v>
      </c>
    </row>
    <row r="370" spans="1:65" s="13" customFormat="1" ht="11.25">
      <c r="B370" s="207"/>
      <c r="C370" s="208"/>
      <c r="D370" s="209" t="s">
        <v>339</v>
      </c>
      <c r="E370" s="210" t="s">
        <v>1</v>
      </c>
      <c r="F370" s="211" t="s">
        <v>1947</v>
      </c>
      <c r="G370" s="208"/>
      <c r="H370" s="212">
        <v>400.96</v>
      </c>
      <c r="I370" s="213"/>
      <c r="J370" s="208"/>
      <c r="K370" s="208"/>
      <c r="L370" s="214"/>
      <c r="M370" s="215"/>
      <c r="N370" s="216"/>
      <c r="O370" s="216"/>
      <c r="P370" s="216"/>
      <c r="Q370" s="216"/>
      <c r="R370" s="216"/>
      <c r="S370" s="216"/>
      <c r="T370" s="217"/>
      <c r="AT370" s="218" t="s">
        <v>339</v>
      </c>
      <c r="AU370" s="218" t="s">
        <v>86</v>
      </c>
      <c r="AV370" s="13" t="s">
        <v>86</v>
      </c>
      <c r="AW370" s="13" t="s">
        <v>31</v>
      </c>
      <c r="AX370" s="13" t="s">
        <v>84</v>
      </c>
      <c r="AY370" s="218" t="s">
        <v>321</v>
      </c>
    </row>
    <row r="371" spans="1:65" s="2" customFormat="1" ht="44.25" customHeight="1">
      <c r="A371" s="35"/>
      <c r="B371" s="36"/>
      <c r="C371" s="194" t="s">
        <v>669</v>
      </c>
      <c r="D371" s="194" t="s">
        <v>323</v>
      </c>
      <c r="E371" s="195" t="s">
        <v>2193</v>
      </c>
      <c r="F371" s="196" t="s">
        <v>2194</v>
      </c>
      <c r="G371" s="197" t="s">
        <v>337</v>
      </c>
      <c r="H371" s="198">
        <v>303</v>
      </c>
      <c r="I371" s="199"/>
      <c r="J371" s="200">
        <f>ROUND(I371*H371,2)</f>
        <v>0</v>
      </c>
      <c r="K371" s="196" t="s">
        <v>1996</v>
      </c>
      <c r="L371" s="40"/>
      <c r="M371" s="201" t="s">
        <v>1</v>
      </c>
      <c r="N371" s="202" t="s">
        <v>42</v>
      </c>
      <c r="O371" s="72"/>
      <c r="P371" s="203">
        <f>O371*H371</f>
        <v>0</v>
      </c>
      <c r="Q371" s="203">
        <v>0</v>
      </c>
      <c r="R371" s="203">
        <f>Q371*H371</f>
        <v>0</v>
      </c>
      <c r="S371" s="203">
        <v>0</v>
      </c>
      <c r="T371" s="204">
        <f>S371*H371</f>
        <v>0</v>
      </c>
      <c r="U371" s="35"/>
      <c r="V371" s="35"/>
      <c r="W371" s="35"/>
      <c r="X371" s="35"/>
      <c r="Y371" s="35"/>
      <c r="Z371" s="35"/>
      <c r="AA371" s="35"/>
      <c r="AB371" s="35"/>
      <c r="AC371" s="35"/>
      <c r="AD371" s="35"/>
      <c r="AE371" s="35"/>
      <c r="AR371" s="205" t="s">
        <v>328</v>
      </c>
      <c r="AT371" s="205" t="s">
        <v>323</v>
      </c>
      <c r="AU371" s="205" t="s">
        <v>86</v>
      </c>
      <c r="AY371" s="18" t="s">
        <v>321</v>
      </c>
      <c r="BE371" s="206">
        <f>IF(N371="základní",J371,0)</f>
        <v>0</v>
      </c>
      <c r="BF371" s="206">
        <f>IF(N371="snížená",J371,0)</f>
        <v>0</v>
      </c>
      <c r="BG371" s="206">
        <f>IF(N371="zákl. přenesená",J371,0)</f>
        <v>0</v>
      </c>
      <c r="BH371" s="206">
        <f>IF(N371="sníž. přenesená",J371,0)</f>
        <v>0</v>
      </c>
      <c r="BI371" s="206">
        <f>IF(N371="nulová",J371,0)</f>
        <v>0</v>
      </c>
      <c r="BJ371" s="18" t="s">
        <v>84</v>
      </c>
      <c r="BK371" s="206">
        <f>ROUND(I371*H371,2)</f>
        <v>0</v>
      </c>
      <c r="BL371" s="18" t="s">
        <v>328</v>
      </c>
      <c r="BM371" s="205" t="s">
        <v>2195</v>
      </c>
    </row>
    <row r="372" spans="1:65" s="15" customFormat="1" ht="22.5">
      <c r="B372" s="230"/>
      <c r="C372" s="231"/>
      <c r="D372" s="209" t="s">
        <v>339</v>
      </c>
      <c r="E372" s="232" t="s">
        <v>1</v>
      </c>
      <c r="F372" s="233" t="s">
        <v>2196</v>
      </c>
      <c r="G372" s="231"/>
      <c r="H372" s="232" t="s">
        <v>1</v>
      </c>
      <c r="I372" s="234"/>
      <c r="J372" s="231"/>
      <c r="K372" s="231"/>
      <c r="L372" s="235"/>
      <c r="M372" s="236"/>
      <c r="N372" s="237"/>
      <c r="O372" s="237"/>
      <c r="P372" s="237"/>
      <c r="Q372" s="237"/>
      <c r="R372" s="237"/>
      <c r="S372" s="237"/>
      <c r="T372" s="238"/>
      <c r="AT372" s="239" t="s">
        <v>339</v>
      </c>
      <c r="AU372" s="239" t="s">
        <v>86</v>
      </c>
      <c r="AV372" s="15" t="s">
        <v>84</v>
      </c>
      <c r="AW372" s="15" t="s">
        <v>31</v>
      </c>
      <c r="AX372" s="15" t="s">
        <v>77</v>
      </c>
      <c r="AY372" s="239" t="s">
        <v>321</v>
      </c>
    </row>
    <row r="373" spans="1:65" s="13" customFormat="1" ht="22.5">
      <c r="B373" s="207"/>
      <c r="C373" s="208"/>
      <c r="D373" s="209" t="s">
        <v>339</v>
      </c>
      <c r="E373" s="210" t="s">
        <v>1</v>
      </c>
      <c r="F373" s="211" t="s">
        <v>2197</v>
      </c>
      <c r="G373" s="208"/>
      <c r="H373" s="212">
        <v>303</v>
      </c>
      <c r="I373" s="213"/>
      <c r="J373" s="208"/>
      <c r="K373" s="208"/>
      <c r="L373" s="214"/>
      <c r="M373" s="215"/>
      <c r="N373" s="216"/>
      <c r="O373" s="216"/>
      <c r="P373" s="216"/>
      <c r="Q373" s="216"/>
      <c r="R373" s="216"/>
      <c r="S373" s="216"/>
      <c r="T373" s="217"/>
      <c r="AT373" s="218" t="s">
        <v>339</v>
      </c>
      <c r="AU373" s="218" t="s">
        <v>86</v>
      </c>
      <c r="AV373" s="13" t="s">
        <v>86</v>
      </c>
      <c r="AW373" s="13" t="s">
        <v>31</v>
      </c>
      <c r="AX373" s="13" t="s">
        <v>77</v>
      </c>
      <c r="AY373" s="218" t="s">
        <v>321</v>
      </c>
    </row>
    <row r="374" spans="1:65" s="14" customFormat="1" ht="11.25">
      <c r="B374" s="219"/>
      <c r="C374" s="220"/>
      <c r="D374" s="209" t="s">
        <v>339</v>
      </c>
      <c r="E374" s="221" t="s">
        <v>1945</v>
      </c>
      <c r="F374" s="222" t="s">
        <v>346</v>
      </c>
      <c r="G374" s="220"/>
      <c r="H374" s="223">
        <v>303</v>
      </c>
      <c r="I374" s="224"/>
      <c r="J374" s="220"/>
      <c r="K374" s="220"/>
      <c r="L374" s="225"/>
      <c r="M374" s="226"/>
      <c r="N374" s="227"/>
      <c r="O374" s="227"/>
      <c r="P374" s="227"/>
      <c r="Q374" s="227"/>
      <c r="R374" s="227"/>
      <c r="S374" s="227"/>
      <c r="T374" s="228"/>
      <c r="AT374" s="229" t="s">
        <v>339</v>
      </c>
      <c r="AU374" s="229" t="s">
        <v>86</v>
      </c>
      <c r="AV374" s="14" t="s">
        <v>328</v>
      </c>
      <c r="AW374" s="14" t="s">
        <v>31</v>
      </c>
      <c r="AX374" s="14" t="s">
        <v>84</v>
      </c>
      <c r="AY374" s="229" t="s">
        <v>321</v>
      </c>
    </row>
    <row r="375" spans="1:65" s="2" customFormat="1" ht="16.5" customHeight="1">
      <c r="A375" s="35"/>
      <c r="B375" s="36"/>
      <c r="C375" s="251" t="s">
        <v>674</v>
      </c>
      <c r="D375" s="251" t="s">
        <v>583</v>
      </c>
      <c r="E375" s="252" t="s">
        <v>2198</v>
      </c>
      <c r="F375" s="253" t="s">
        <v>2199</v>
      </c>
      <c r="G375" s="254" t="s">
        <v>1253</v>
      </c>
      <c r="H375" s="255">
        <v>9.3629999999999995</v>
      </c>
      <c r="I375" s="256"/>
      <c r="J375" s="257">
        <f>ROUND(I375*H375,2)</f>
        <v>0</v>
      </c>
      <c r="K375" s="253" t="s">
        <v>350</v>
      </c>
      <c r="L375" s="258"/>
      <c r="M375" s="259" t="s">
        <v>1</v>
      </c>
      <c r="N375" s="260" t="s">
        <v>42</v>
      </c>
      <c r="O375" s="72"/>
      <c r="P375" s="203">
        <f>O375*H375</f>
        <v>0</v>
      </c>
      <c r="Q375" s="203">
        <v>1E-3</v>
      </c>
      <c r="R375" s="203">
        <f>Q375*H375</f>
        <v>9.3629999999999998E-3</v>
      </c>
      <c r="S375" s="203">
        <v>0</v>
      </c>
      <c r="T375" s="204">
        <f>S375*H375</f>
        <v>0</v>
      </c>
      <c r="U375" s="35"/>
      <c r="V375" s="35"/>
      <c r="W375" s="35"/>
      <c r="X375" s="35"/>
      <c r="Y375" s="35"/>
      <c r="Z375" s="35"/>
      <c r="AA375" s="35"/>
      <c r="AB375" s="35"/>
      <c r="AC375" s="35"/>
      <c r="AD375" s="35"/>
      <c r="AE375" s="35"/>
      <c r="AR375" s="205" t="s">
        <v>364</v>
      </c>
      <c r="AT375" s="205" t="s">
        <v>583</v>
      </c>
      <c r="AU375" s="205" t="s">
        <v>86</v>
      </c>
      <c r="AY375" s="18" t="s">
        <v>321</v>
      </c>
      <c r="BE375" s="206">
        <f>IF(N375="základní",J375,0)</f>
        <v>0</v>
      </c>
      <c r="BF375" s="206">
        <f>IF(N375="snížená",J375,0)</f>
        <v>0</v>
      </c>
      <c r="BG375" s="206">
        <f>IF(N375="zákl. přenesená",J375,0)</f>
        <v>0</v>
      </c>
      <c r="BH375" s="206">
        <f>IF(N375="sníž. přenesená",J375,0)</f>
        <v>0</v>
      </c>
      <c r="BI375" s="206">
        <f>IF(N375="nulová",J375,0)</f>
        <v>0</v>
      </c>
      <c r="BJ375" s="18" t="s">
        <v>84</v>
      </c>
      <c r="BK375" s="206">
        <f>ROUND(I375*H375,2)</f>
        <v>0</v>
      </c>
      <c r="BL375" s="18" t="s">
        <v>328</v>
      </c>
      <c r="BM375" s="205" t="s">
        <v>2200</v>
      </c>
    </row>
    <row r="376" spans="1:65" s="15" customFormat="1" ht="11.25">
      <c r="B376" s="230"/>
      <c r="C376" s="231"/>
      <c r="D376" s="209" t="s">
        <v>339</v>
      </c>
      <c r="E376" s="232" t="s">
        <v>1</v>
      </c>
      <c r="F376" s="233" t="s">
        <v>2201</v>
      </c>
      <c r="G376" s="231"/>
      <c r="H376" s="232" t="s">
        <v>1</v>
      </c>
      <c r="I376" s="234"/>
      <c r="J376" s="231"/>
      <c r="K376" s="231"/>
      <c r="L376" s="235"/>
      <c r="M376" s="236"/>
      <c r="N376" s="237"/>
      <c r="O376" s="237"/>
      <c r="P376" s="237"/>
      <c r="Q376" s="237"/>
      <c r="R376" s="237"/>
      <c r="S376" s="237"/>
      <c r="T376" s="238"/>
      <c r="AT376" s="239" t="s">
        <v>339</v>
      </c>
      <c r="AU376" s="239" t="s">
        <v>86</v>
      </c>
      <c r="AV376" s="15" t="s">
        <v>84</v>
      </c>
      <c r="AW376" s="15" t="s">
        <v>31</v>
      </c>
      <c r="AX376" s="15" t="s">
        <v>77</v>
      </c>
      <c r="AY376" s="239" t="s">
        <v>321</v>
      </c>
    </row>
    <row r="377" spans="1:65" s="13" customFormat="1" ht="11.25">
      <c r="B377" s="207"/>
      <c r="C377" s="208"/>
      <c r="D377" s="209" t="s">
        <v>339</v>
      </c>
      <c r="E377" s="210" t="s">
        <v>1</v>
      </c>
      <c r="F377" s="211" t="s">
        <v>2202</v>
      </c>
      <c r="G377" s="208"/>
      <c r="H377" s="212">
        <v>9.3627000000000002</v>
      </c>
      <c r="I377" s="213"/>
      <c r="J377" s="208"/>
      <c r="K377" s="208"/>
      <c r="L377" s="214"/>
      <c r="M377" s="215"/>
      <c r="N377" s="216"/>
      <c r="O377" s="216"/>
      <c r="P377" s="216"/>
      <c r="Q377" s="216"/>
      <c r="R377" s="216"/>
      <c r="S377" s="216"/>
      <c r="T377" s="217"/>
      <c r="AT377" s="218" t="s">
        <v>339</v>
      </c>
      <c r="AU377" s="218" t="s">
        <v>86</v>
      </c>
      <c r="AV377" s="13" t="s">
        <v>86</v>
      </c>
      <c r="AW377" s="13" t="s">
        <v>31</v>
      </c>
      <c r="AX377" s="13" t="s">
        <v>84</v>
      </c>
      <c r="AY377" s="218" t="s">
        <v>321</v>
      </c>
    </row>
    <row r="378" spans="1:65" s="2" customFormat="1" ht="44.25" customHeight="1">
      <c r="A378" s="35"/>
      <c r="B378" s="36"/>
      <c r="C378" s="194" t="s">
        <v>680</v>
      </c>
      <c r="D378" s="194" t="s">
        <v>323</v>
      </c>
      <c r="E378" s="195" t="s">
        <v>2203</v>
      </c>
      <c r="F378" s="196" t="s">
        <v>2204</v>
      </c>
      <c r="G378" s="197" t="s">
        <v>337</v>
      </c>
      <c r="H378" s="198">
        <v>400.96</v>
      </c>
      <c r="I378" s="199"/>
      <c r="J378" s="200">
        <f>ROUND(I378*H378,2)</f>
        <v>0</v>
      </c>
      <c r="K378" s="196" t="s">
        <v>1996</v>
      </c>
      <c r="L378" s="40"/>
      <c r="M378" s="201" t="s">
        <v>1</v>
      </c>
      <c r="N378" s="202" t="s">
        <v>42</v>
      </c>
      <c r="O378" s="72"/>
      <c r="P378" s="203">
        <f>O378*H378</f>
        <v>0</v>
      </c>
      <c r="Q378" s="203">
        <v>0</v>
      </c>
      <c r="R378" s="203">
        <f>Q378*H378</f>
        <v>0</v>
      </c>
      <c r="S378" s="203">
        <v>0</v>
      </c>
      <c r="T378" s="204">
        <f>S378*H378</f>
        <v>0</v>
      </c>
      <c r="U378" s="35"/>
      <c r="V378" s="35"/>
      <c r="W378" s="35"/>
      <c r="X378" s="35"/>
      <c r="Y378" s="35"/>
      <c r="Z378" s="35"/>
      <c r="AA378" s="35"/>
      <c r="AB378" s="35"/>
      <c r="AC378" s="35"/>
      <c r="AD378" s="35"/>
      <c r="AE378" s="35"/>
      <c r="AR378" s="205" t="s">
        <v>328</v>
      </c>
      <c r="AT378" s="205" t="s">
        <v>323</v>
      </c>
      <c r="AU378" s="205" t="s">
        <v>86</v>
      </c>
      <c r="AY378" s="18" t="s">
        <v>321</v>
      </c>
      <c r="BE378" s="206">
        <f>IF(N378="základní",J378,0)</f>
        <v>0</v>
      </c>
      <c r="BF378" s="206">
        <f>IF(N378="snížená",J378,0)</f>
        <v>0</v>
      </c>
      <c r="BG378" s="206">
        <f>IF(N378="zákl. přenesená",J378,0)</f>
        <v>0</v>
      </c>
      <c r="BH378" s="206">
        <f>IF(N378="sníž. přenesená",J378,0)</f>
        <v>0</v>
      </c>
      <c r="BI378" s="206">
        <f>IF(N378="nulová",J378,0)</f>
        <v>0</v>
      </c>
      <c r="BJ378" s="18" t="s">
        <v>84</v>
      </c>
      <c r="BK378" s="206">
        <f>ROUND(I378*H378,2)</f>
        <v>0</v>
      </c>
      <c r="BL378" s="18" t="s">
        <v>328</v>
      </c>
      <c r="BM378" s="205" t="s">
        <v>2205</v>
      </c>
    </row>
    <row r="379" spans="1:65" s="15" customFormat="1" ht="22.5">
      <c r="B379" s="230"/>
      <c r="C379" s="231"/>
      <c r="D379" s="209" t="s">
        <v>339</v>
      </c>
      <c r="E379" s="232" t="s">
        <v>1</v>
      </c>
      <c r="F379" s="233" t="s">
        <v>2206</v>
      </c>
      <c r="G379" s="231"/>
      <c r="H379" s="232" t="s">
        <v>1</v>
      </c>
      <c r="I379" s="234"/>
      <c r="J379" s="231"/>
      <c r="K379" s="231"/>
      <c r="L379" s="235"/>
      <c r="M379" s="236"/>
      <c r="N379" s="237"/>
      <c r="O379" s="237"/>
      <c r="P379" s="237"/>
      <c r="Q379" s="237"/>
      <c r="R379" s="237"/>
      <c r="S379" s="237"/>
      <c r="T379" s="238"/>
      <c r="AT379" s="239" t="s">
        <v>339</v>
      </c>
      <c r="AU379" s="239" t="s">
        <v>86</v>
      </c>
      <c r="AV379" s="15" t="s">
        <v>84</v>
      </c>
      <c r="AW379" s="15" t="s">
        <v>31</v>
      </c>
      <c r="AX379" s="15" t="s">
        <v>77</v>
      </c>
      <c r="AY379" s="239" t="s">
        <v>321</v>
      </c>
    </row>
    <row r="380" spans="1:65" s="13" customFormat="1" ht="22.5">
      <c r="B380" s="207"/>
      <c r="C380" s="208"/>
      <c r="D380" s="209" t="s">
        <v>339</v>
      </c>
      <c r="E380" s="210" t="s">
        <v>1</v>
      </c>
      <c r="F380" s="211" t="s">
        <v>2207</v>
      </c>
      <c r="G380" s="208"/>
      <c r="H380" s="212">
        <v>400.96</v>
      </c>
      <c r="I380" s="213"/>
      <c r="J380" s="208"/>
      <c r="K380" s="208"/>
      <c r="L380" s="214"/>
      <c r="M380" s="215"/>
      <c r="N380" s="216"/>
      <c r="O380" s="216"/>
      <c r="P380" s="216"/>
      <c r="Q380" s="216"/>
      <c r="R380" s="216"/>
      <c r="S380" s="216"/>
      <c r="T380" s="217"/>
      <c r="AT380" s="218" t="s">
        <v>339</v>
      </c>
      <c r="AU380" s="218" t="s">
        <v>86</v>
      </c>
      <c r="AV380" s="13" t="s">
        <v>86</v>
      </c>
      <c r="AW380" s="13" t="s">
        <v>31</v>
      </c>
      <c r="AX380" s="13" t="s">
        <v>77</v>
      </c>
      <c r="AY380" s="218" t="s">
        <v>321</v>
      </c>
    </row>
    <row r="381" spans="1:65" s="14" customFormat="1" ht="11.25">
      <c r="B381" s="219"/>
      <c r="C381" s="220"/>
      <c r="D381" s="209" t="s">
        <v>339</v>
      </c>
      <c r="E381" s="221" t="s">
        <v>1947</v>
      </c>
      <c r="F381" s="222" t="s">
        <v>346</v>
      </c>
      <c r="G381" s="220"/>
      <c r="H381" s="223">
        <v>400.96</v>
      </c>
      <c r="I381" s="224"/>
      <c r="J381" s="220"/>
      <c r="K381" s="220"/>
      <c r="L381" s="225"/>
      <c r="M381" s="226"/>
      <c r="N381" s="227"/>
      <c r="O381" s="227"/>
      <c r="P381" s="227"/>
      <c r="Q381" s="227"/>
      <c r="R381" s="227"/>
      <c r="S381" s="227"/>
      <c r="T381" s="228"/>
      <c r="AT381" s="229" t="s">
        <v>339</v>
      </c>
      <c r="AU381" s="229" t="s">
        <v>86</v>
      </c>
      <c r="AV381" s="14" t="s">
        <v>328</v>
      </c>
      <c r="AW381" s="14" t="s">
        <v>31</v>
      </c>
      <c r="AX381" s="14" t="s">
        <v>84</v>
      </c>
      <c r="AY381" s="229" t="s">
        <v>321</v>
      </c>
    </row>
    <row r="382" spans="1:65" s="2" customFormat="1" ht="16.5" customHeight="1">
      <c r="A382" s="35"/>
      <c r="B382" s="36"/>
      <c r="C382" s="251" t="s">
        <v>685</v>
      </c>
      <c r="D382" s="251" t="s">
        <v>583</v>
      </c>
      <c r="E382" s="252" t="s">
        <v>2198</v>
      </c>
      <c r="F382" s="253" t="s">
        <v>2199</v>
      </c>
      <c r="G382" s="254" t="s">
        <v>1253</v>
      </c>
      <c r="H382" s="255">
        <v>12.39</v>
      </c>
      <c r="I382" s="256"/>
      <c r="J382" s="257">
        <f>ROUND(I382*H382,2)</f>
        <v>0</v>
      </c>
      <c r="K382" s="253" t="s">
        <v>350</v>
      </c>
      <c r="L382" s="258"/>
      <c r="M382" s="259" t="s">
        <v>1</v>
      </c>
      <c r="N382" s="260" t="s">
        <v>42</v>
      </c>
      <c r="O382" s="72"/>
      <c r="P382" s="203">
        <f>O382*H382</f>
        <v>0</v>
      </c>
      <c r="Q382" s="203">
        <v>1E-3</v>
      </c>
      <c r="R382" s="203">
        <f>Q382*H382</f>
        <v>1.239E-2</v>
      </c>
      <c r="S382" s="203">
        <v>0</v>
      </c>
      <c r="T382" s="204">
        <f>S382*H382</f>
        <v>0</v>
      </c>
      <c r="U382" s="35"/>
      <c r="V382" s="35"/>
      <c r="W382" s="35"/>
      <c r="X382" s="35"/>
      <c r="Y382" s="35"/>
      <c r="Z382" s="35"/>
      <c r="AA382" s="35"/>
      <c r="AB382" s="35"/>
      <c r="AC382" s="35"/>
      <c r="AD382" s="35"/>
      <c r="AE382" s="35"/>
      <c r="AR382" s="205" t="s">
        <v>364</v>
      </c>
      <c r="AT382" s="205" t="s">
        <v>583</v>
      </c>
      <c r="AU382" s="205" t="s">
        <v>86</v>
      </c>
      <c r="AY382" s="18" t="s">
        <v>321</v>
      </c>
      <c r="BE382" s="206">
        <f>IF(N382="základní",J382,0)</f>
        <v>0</v>
      </c>
      <c r="BF382" s="206">
        <f>IF(N382="snížená",J382,0)</f>
        <v>0</v>
      </c>
      <c r="BG382" s="206">
        <f>IF(N382="zákl. přenesená",J382,0)</f>
        <v>0</v>
      </c>
      <c r="BH382" s="206">
        <f>IF(N382="sníž. přenesená",J382,0)</f>
        <v>0</v>
      </c>
      <c r="BI382" s="206">
        <f>IF(N382="nulová",J382,0)</f>
        <v>0</v>
      </c>
      <c r="BJ382" s="18" t="s">
        <v>84</v>
      </c>
      <c r="BK382" s="206">
        <f>ROUND(I382*H382,2)</f>
        <v>0</v>
      </c>
      <c r="BL382" s="18" t="s">
        <v>328</v>
      </c>
      <c r="BM382" s="205" t="s">
        <v>2208</v>
      </c>
    </row>
    <row r="383" spans="1:65" s="15" customFormat="1" ht="11.25">
      <c r="B383" s="230"/>
      <c r="C383" s="231"/>
      <c r="D383" s="209" t="s">
        <v>339</v>
      </c>
      <c r="E383" s="232" t="s">
        <v>1</v>
      </c>
      <c r="F383" s="233" t="s">
        <v>2201</v>
      </c>
      <c r="G383" s="231"/>
      <c r="H383" s="232" t="s">
        <v>1</v>
      </c>
      <c r="I383" s="234"/>
      <c r="J383" s="231"/>
      <c r="K383" s="231"/>
      <c r="L383" s="235"/>
      <c r="M383" s="236"/>
      <c r="N383" s="237"/>
      <c r="O383" s="237"/>
      <c r="P383" s="237"/>
      <c r="Q383" s="237"/>
      <c r="R383" s="237"/>
      <c r="S383" s="237"/>
      <c r="T383" s="238"/>
      <c r="AT383" s="239" t="s">
        <v>339</v>
      </c>
      <c r="AU383" s="239" t="s">
        <v>86</v>
      </c>
      <c r="AV383" s="15" t="s">
        <v>84</v>
      </c>
      <c r="AW383" s="15" t="s">
        <v>31</v>
      </c>
      <c r="AX383" s="15" t="s">
        <v>77</v>
      </c>
      <c r="AY383" s="239" t="s">
        <v>321</v>
      </c>
    </row>
    <row r="384" spans="1:65" s="13" customFormat="1" ht="11.25">
      <c r="B384" s="207"/>
      <c r="C384" s="208"/>
      <c r="D384" s="209" t="s">
        <v>339</v>
      </c>
      <c r="E384" s="210" t="s">
        <v>1</v>
      </c>
      <c r="F384" s="211" t="s">
        <v>2209</v>
      </c>
      <c r="G384" s="208"/>
      <c r="H384" s="212">
        <v>12.389664</v>
      </c>
      <c r="I384" s="213"/>
      <c r="J384" s="208"/>
      <c r="K384" s="208"/>
      <c r="L384" s="214"/>
      <c r="M384" s="215"/>
      <c r="N384" s="216"/>
      <c r="O384" s="216"/>
      <c r="P384" s="216"/>
      <c r="Q384" s="216"/>
      <c r="R384" s="216"/>
      <c r="S384" s="216"/>
      <c r="T384" s="217"/>
      <c r="AT384" s="218" t="s">
        <v>339</v>
      </c>
      <c r="AU384" s="218" t="s">
        <v>86</v>
      </c>
      <c r="AV384" s="13" t="s">
        <v>86</v>
      </c>
      <c r="AW384" s="13" t="s">
        <v>31</v>
      </c>
      <c r="AX384" s="13" t="s">
        <v>84</v>
      </c>
      <c r="AY384" s="218" t="s">
        <v>321</v>
      </c>
    </row>
    <row r="385" spans="1:65" s="2" customFormat="1" ht="24.2" customHeight="1">
      <c r="A385" s="35"/>
      <c r="B385" s="36"/>
      <c r="C385" s="194" t="s">
        <v>689</v>
      </c>
      <c r="D385" s="194" t="s">
        <v>323</v>
      </c>
      <c r="E385" s="195" t="s">
        <v>2210</v>
      </c>
      <c r="F385" s="196" t="s">
        <v>2211</v>
      </c>
      <c r="G385" s="197" t="s">
        <v>337</v>
      </c>
      <c r="H385" s="198">
        <v>703.96</v>
      </c>
      <c r="I385" s="199"/>
      <c r="J385" s="200">
        <f>ROUND(I385*H385,2)</f>
        <v>0</v>
      </c>
      <c r="K385" s="196" t="s">
        <v>350</v>
      </c>
      <c r="L385" s="40"/>
      <c r="M385" s="201" t="s">
        <v>1</v>
      </c>
      <c r="N385" s="202" t="s">
        <v>42</v>
      </c>
      <c r="O385" s="72"/>
      <c r="P385" s="203">
        <f>O385*H385</f>
        <v>0</v>
      </c>
      <c r="Q385" s="203">
        <v>0</v>
      </c>
      <c r="R385" s="203">
        <f>Q385*H385</f>
        <v>0</v>
      </c>
      <c r="S385" s="203">
        <v>0</v>
      </c>
      <c r="T385" s="204">
        <f>S385*H385</f>
        <v>0</v>
      </c>
      <c r="U385" s="35"/>
      <c r="V385" s="35"/>
      <c r="W385" s="35"/>
      <c r="X385" s="35"/>
      <c r="Y385" s="35"/>
      <c r="Z385" s="35"/>
      <c r="AA385" s="35"/>
      <c r="AB385" s="35"/>
      <c r="AC385" s="35"/>
      <c r="AD385" s="35"/>
      <c r="AE385" s="35"/>
      <c r="AR385" s="205" t="s">
        <v>328</v>
      </c>
      <c r="AT385" s="205" t="s">
        <v>323</v>
      </c>
      <c r="AU385" s="205" t="s">
        <v>86</v>
      </c>
      <c r="AY385" s="18" t="s">
        <v>321</v>
      </c>
      <c r="BE385" s="206">
        <f>IF(N385="základní",J385,0)</f>
        <v>0</v>
      </c>
      <c r="BF385" s="206">
        <f>IF(N385="snížená",J385,0)</f>
        <v>0</v>
      </c>
      <c r="BG385" s="206">
        <f>IF(N385="zákl. přenesená",J385,0)</f>
        <v>0</v>
      </c>
      <c r="BH385" s="206">
        <f>IF(N385="sníž. přenesená",J385,0)</f>
        <v>0</v>
      </c>
      <c r="BI385" s="206">
        <f>IF(N385="nulová",J385,0)</f>
        <v>0</v>
      </c>
      <c r="BJ385" s="18" t="s">
        <v>84</v>
      </c>
      <c r="BK385" s="206">
        <f>ROUND(I385*H385,2)</f>
        <v>0</v>
      </c>
      <c r="BL385" s="18" t="s">
        <v>328</v>
      </c>
      <c r="BM385" s="205" t="s">
        <v>2212</v>
      </c>
    </row>
    <row r="386" spans="1:65" s="15" customFormat="1" ht="11.25">
      <c r="B386" s="230"/>
      <c r="C386" s="231"/>
      <c r="D386" s="209" t="s">
        <v>339</v>
      </c>
      <c r="E386" s="232" t="s">
        <v>1</v>
      </c>
      <c r="F386" s="233" t="s">
        <v>2213</v>
      </c>
      <c r="G386" s="231"/>
      <c r="H386" s="232" t="s">
        <v>1</v>
      </c>
      <c r="I386" s="234"/>
      <c r="J386" s="231"/>
      <c r="K386" s="231"/>
      <c r="L386" s="235"/>
      <c r="M386" s="236"/>
      <c r="N386" s="237"/>
      <c r="O386" s="237"/>
      <c r="P386" s="237"/>
      <c r="Q386" s="237"/>
      <c r="R386" s="237"/>
      <c r="S386" s="237"/>
      <c r="T386" s="238"/>
      <c r="AT386" s="239" t="s">
        <v>339</v>
      </c>
      <c r="AU386" s="239" t="s">
        <v>86</v>
      </c>
      <c r="AV386" s="15" t="s">
        <v>84</v>
      </c>
      <c r="AW386" s="15" t="s">
        <v>31</v>
      </c>
      <c r="AX386" s="15" t="s">
        <v>77</v>
      </c>
      <c r="AY386" s="239" t="s">
        <v>321</v>
      </c>
    </row>
    <row r="387" spans="1:65" s="13" customFormat="1" ht="11.25">
      <c r="B387" s="207"/>
      <c r="C387" s="208"/>
      <c r="D387" s="209" t="s">
        <v>339</v>
      </c>
      <c r="E387" s="210" t="s">
        <v>1</v>
      </c>
      <c r="F387" s="211" t="s">
        <v>1945</v>
      </c>
      <c r="G387" s="208"/>
      <c r="H387" s="212">
        <v>303</v>
      </c>
      <c r="I387" s="213"/>
      <c r="J387" s="208"/>
      <c r="K387" s="208"/>
      <c r="L387" s="214"/>
      <c r="M387" s="215"/>
      <c r="N387" s="216"/>
      <c r="O387" s="216"/>
      <c r="P387" s="216"/>
      <c r="Q387" s="216"/>
      <c r="R387" s="216"/>
      <c r="S387" s="216"/>
      <c r="T387" s="217"/>
      <c r="AT387" s="218" t="s">
        <v>339</v>
      </c>
      <c r="AU387" s="218" t="s">
        <v>86</v>
      </c>
      <c r="AV387" s="13" t="s">
        <v>86</v>
      </c>
      <c r="AW387" s="13" t="s">
        <v>31</v>
      </c>
      <c r="AX387" s="13" t="s">
        <v>77</v>
      </c>
      <c r="AY387" s="218" t="s">
        <v>321</v>
      </c>
    </row>
    <row r="388" spans="1:65" s="13" customFormat="1" ht="11.25">
      <c r="B388" s="207"/>
      <c r="C388" s="208"/>
      <c r="D388" s="209" t="s">
        <v>339</v>
      </c>
      <c r="E388" s="210" t="s">
        <v>1</v>
      </c>
      <c r="F388" s="211" t="s">
        <v>1947</v>
      </c>
      <c r="G388" s="208"/>
      <c r="H388" s="212">
        <v>400.96</v>
      </c>
      <c r="I388" s="213"/>
      <c r="J388" s="208"/>
      <c r="K388" s="208"/>
      <c r="L388" s="214"/>
      <c r="M388" s="215"/>
      <c r="N388" s="216"/>
      <c r="O388" s="216"/>
      <c r="P388" s="216"/>
      <c r="Q388" s="216"/>
      <c r="R388" s="216"/>
      <c r="S388" s="216"/>
      <c r="T388" s="217"/>
      <c r="AT388" s="218" t="s">
        <v>339</v>
      </c>
      <c r="AU388" s="218" t="s">
        <v>86</v>
      </c>
      <c r="AV388" s="13" t="s">
        <v>86</v>
      </c>
      <c r="AW388" s="13" t="s">
        <v>31</v>
      </c>
      <c r="AX388" s="13" t="s">
        <v>77</v>
      </c>
      <c r="AY388" s="218" t="s">
        <v>321</v>
      </c>
    </row>
    <row r="389" spans="1:65" s="14" customFormat="1" ht="11.25">
      <c r="B389" s="219"/>
      <c r="C389" s="220"/>
      <c r="D389" s="209" t="s">
        <v>339</v>
      </c>
      <c r="E389" s="221" t="s">
        <v>1</v>
      </c>
      <c r="F389" s="222" t="s">
        <v>346</v>
      </c>
      <c r="G389" s="220"/>
      <c r="H389" s="223">
        <v>703.96</v>
      </c>
      <c r="I389" s="224"/>
      <c r="J389" s="220"/>
      <c r="K389" s="220"/>
      <c r="L389" s="225"/>
      <c r="M389" s="226"/>
      <c r="N389" s="227"/>
      <c r="O389" s="227"/>
      <c r="P389" s="227"/>
      <c r="Q389" s="227"/>
      <c r="R389" s="227"/>
      <c r="S389" s="227"/>
      <c r="T389" s="228"/>
      <c r="AT389" s="229" t="s">
        <v>339</v>
      </c>
      <c r="AU389" s="229" t="s">
        <v>86</v>
      </c>
      <c r="AV389" s="14" t="s">
        <v>328</v>
      </c>
      <c r="AW389" s="14" t="s">
        <v>31</v>
      </c>
      <c r="AX389" s="14" t="s">
        <v>84</v>
      </c>
      <c r="AY389" s="229" t="s">
        <v>321</v>
      </c>
    </row>
    <row r="390" spans="1:65" s="2" customFormat="1" ht="24.2" customHeight="1">
      <c r="A390" s="35"/>
      <c r="B390" s="36"/>
      <c r="C390" s="194" t="s">
        <v>694</v>
      </c>
      <c r="D390" s="194" t="s">
        <v>323</v>
      </c>
      <c r="E390" s="195" t="s">
        <v>2214</v>
      </c>
      <c r="F390" s="196" t="s">
        <v>2215</v>
      </c>
      <c r="G390" s="197" t="s">
        <v>337</v>
      </c>
      <c r="H390" s="198">
        <v>703.96</v>
      </c>
      <c r="I390" s="199"/>
      <c r="J390" s="200">
        <f>ROUND(I390*H390,2)</f>
        <v>0</v>
      </c>
      <c r="K390" s="196" t="s">
        <v>350</v>
      </c>
      <c r="L390" s="40"/>
      <c r="M390" s="201" t="s">
        <v>1</v>
      </c>
      <c r="N390" s="202" t="s">
        <v>42</v>
      </c>
      <c r="O390" s="72"/>
      <c r="P390" s="203">
        <f>O390*H390</f>
        <v>0</v>
      </c>
      <c r="Q390" s="203">
        <v>0</v>
      </c>
      <c r="R390" s="203">
        <f>Q390*H390</f>
        <v>0</v>
      </c>
      <c r="S390" s="203">
        <v>0</v>
      </c>
      <c r="T390" s="204">
        <f>S390*H390</f>
        <v>0</v>
      </c>
      <c r="U390" s="35"/>
      <c r="V390" s="35"/>
      <c r="W390" s="35"/>
      <c r="X390" s="35"/>
      <c r="Y390" s="35"/>
      <c r="Z390" s="35"/>
      <c r="AA390" s="35"/>
      <c r="AB390" s="35"/>
      <c r="AC390" s="35"/>
      <c r="AD390" s="35"/>
      <c r="AE390" s="35"/>
      <c r="AR390" s="205" t="s">
        <v>328</v>
      </c>
      <c r="AT390" s="205" t="s">
        <v>323</v>
      </c>
      <c r="AU390" s="205" t="s">
        <v>86</v>
      </c>
      <c r="AY390" s="18" t="s">
        <v>321</v>
      </c>
      <c r="BE390" s="206">
        <f>IF(N390="základní",J390,0)</f>
        <v>0</v>
      </c>
      <c r="BF390" s="206">
        <f>IF(N390="snížená",J390,0)</f>
        <v>0</v>
      </c>
      <c r="BG390" s="206">
        <f>IF(N390="zákl. přenesená",J390,0)</f>
        <v>0</v>
      </c>
      <c r="BH390" s="206">
        <f>IF(N390="sníž. přenesená",J390,0)</f>
        <v>0</v>
      </c>
      <c r="BI390" s="206">
        <f>IF(N390="nulová",J390,0)</f>
        <v>0</v>
      </c>
      <c r="BJ390" s="18" t="s">
        <v>84</v>
      </c>
      <c r="BK390" s="206">
        <f>ROUND(I390*H390,2)</f>
        <v>0</v>
      </c>
      <c r="BL390" s="18" t="s">
        <v>328</v>
      </c>
      <c r="BM390" s="205" t="s">
        <v>2216</v>
      </c>
    </row>
    <row r="391" spans="1:65" s="15" customFormat="1" ht="11.25">
      <c r="B391" s="230"/>
      <c r="C391" s="231"/>
      <c r="D391" s="209" t="s">
        <v>339</v>
      </c>
      <c r="E391" s="232" t="s">
        <v>1</v>
      </c>
      <c r="F391" s="233" t="s">
        <v>2217</v>
      </c>
      <c r="G391" s="231"/>
      <c r="H391" s="232" t="s">
        <v>1</v>
      </c>
      <c r="I391" s="234"/>
      <c r="J391" s="231"/>
      <c r="K391" s="231"/>
      <c r="L391" s="235"/>
      <c r="M391" s="236"/>
      <c r="N391" s="237"/>
      <c r="O391" s="237"/>
      <c r="P391" s="237"/>
      <c r="Q391" s="237"/>
      <c r="R391" s="237"/>
      <c r="S391" s="237"/>
      <c r="T391" s="238"/>
      <c r="AT391" s="239" t="s">
        <v>339</v>
      </c>
      <c r="AU391" s="239" t="s">
        <v>86</v>
      </c>
      <c r="AV391" s="15" t="s">
        <v>84</v>
      </c>
      <c r="AW391" s="15" t="s">
        <v>31</v>
      </c>
      <c r="AX391" s="15" t="s">
        <v>77</v>
      </c>
      <c r="AY391" s="239" t="s">
        <v>321</v>
      </c>
    </row>
    <row r="392" spans="1:65" s="15" customFormat="1" ht="33.75">
      <c r="B392" s="230"/>
      <c r="C392" s="231"/>
      <c r="D392" s="209" t="s">
        <v>339</v>
      </c>
      <c r="E392" s="232" t="s">
        <v>1</v>
      </c>
      <c r="F392" s="233" t="s">
        <v>2218</v>
      </c>
      <c r="G392" s="231"/>
      <c r="H392" s="232" t="s">
        <v>1</v>
      </c>
      <c r="I392" s="234"/>
      <c r="J392" s="231"/>
      <c r="K392" s="231"/>
      <c r="L392" s="235"/>
      <c r="M392" s="236"/>
      <c r="N392" s="237"/>
      <c r="O392" s="237"/>
      <c r="P392" s="237"/>
      <c r="Q392" s="237"/>
      <c r="R392" s="237"/>
      <c r="S392" s="237"/>
      <c r="T392" s="238"/>
      <c r="AT392" s="239" t="s">
        <v>339</v>
      </c>
      <c r="AU392" s="239" t="s">
        <v>86</v>
      </c>
      <c r="AV392" s="15" t="s">
        <v>84</v>
      </c>
      <c r="AW392" s="15" t="s">
        <v>31</v>
      </c>
      <c r="AX392" s="15" t="s">
        <v>77</v>
      </c>
      <c r="AY392" s="239" t="s">
        <v>321</v>
      </c>
    </row>
    <row r="393" spans="1:65" s="15" customFormat="1" ht="11.25">
      <c r="B393" s="230"/>
      <c r="C393" s="231"/>
      <c r="D393" s="209" t="s">
        <v>339</v>
      </c>
      <c r="E393" s="232" t="s">
        <v>1</v>
      </c>
      <c r="F393" s="233" t="s">
        <v>2219</v>
      </c>
      <c r="G393" s="231"/>
      <c r="H393" s="232" t="s">
        <v>1</v>
      </c>
      <c r="I393" s="234"/>
      <c r="J393" s="231"/>
      <c r="K393" s="231"/>
      <c r="L393" s="235"/>
      <c r="M393" s="236"/>
      <c r="N393" s="237"/>
      <c r="O393" s="237"/>
      <c r="P393" s="237"/>
      <c r="Q393" s="237"/>
      <c r="R393" s="237"/>
      <c r="S393" s="237"/>
      <c r="T393" s="238"/>
      <c r="AT393" s="239" t="s">
        <v>339</v>
      </c>
      <c r="AU393" s="239" t="s">
        <v>86</v>
      </c>
      <c r="AV393" s="15" t="s">
        <v>84</v>
      </c>
      <c r="AW393" s="15" t="s">
        <v>31</v>
      </c>
      <c r="AX393" s="15" t="s">
        <v>77</v>
      </c>
      <c r="AY393" s="239" t="s">
        <v>321</v>
      </c>
    </row>
    <row r="394" spans="1:65" s="13" customFormat="1" ht="11.25">
      <c r="B394" s="207"/>
      <c r="C394" s="208"/>
      <c r="D394" s="209" t="s">
        <v>339</v>
      </c>
      <c r="E394" s="210" t="s">
        <v>1</v>
      </c>
      <c r="F394" s="211" t="s">
        <v>1945</v>
      </c>
      <c r="G394" s="208"/>
      <c r="H394" s="212">
        <v>303</v>
      </c>
      <c r="I394" s="213"/>
      <c r="J394" s="208"/>
      <c r="K394" s="208"/>
      <c r="L394" s="214"/>
      <c r="M394" s="215"/>
      <c r="N394" s="216"/>
      <c r="O394" s="216"/>
      <c r="P394" s="216"/>
      <c r="Q394" s="216"/>
      <c r="R394" s="216"/>
      <c r="S394" s="216"/>
      <c r="T394" s="217"/>
      <c r="AT394" s="218" t="s">
        <v>339</v>
      </c>
      <c r="AU394" s="218" t="s">
        <v>86</v>
      </c>
      <c r="AV394" s="13" t="s">
        <v>86</v>
      </c>
      <c r="AW394" s="13" t="s">
        <v>31</v>
      </c>
      <c r="AX394" s="13" t="s">
        <v>77</v>
      </c>
      <c r="AY394" s="218" t="s">
        <v>321</v>
      </c>
    </row>
    <row r="395" spans="1:65" s="15" customFormat="1" ht="22.5">
      <c r="B395" s="230"/>
      <c r="C395" s="231"/>
      <c r="D395" s="209" t="s">
        <v>339</v>
      </c>
      <c r="E395" s="232" t="s">
        <v>1</v>
      </c>
      <c r="F395" s="233" t="s">
        <v>2220</v>
      </c>
      <c r="G395" s="231"/>
      <c r="H395" s="232" t="s">
        <v>1</v>
      </c>
      <c r="I395" s="234"/>
      <c r="J395" s="231"/>
      <c r="K395" s="231"/>
      <c r="L395" s="235"/>
      <c r="M395" s="236"/>
      <c r="N395" s="237"/>
      <c r="O395" s="237"/>
      <c r="P395" s="237"/>
      <c r="Q395" s="237"/>
      <c r="R395" s="237"/>
      <c r="S395" s="237"/>
      <c r="T395" s="238"/>
      <c r="AT395" s="239" t="s">
        <v>339</v>
      </c>
      <c r="AU395" s="239" t="s">
        <v>86</v>
      </c>
      <c r="AV395" s="15" t="s">
        <v>84</v>
      </c>
      <c r="AW395" s="15" t="s">
        <v>31</v>
      </c>
      <c r="AX395" s="15" t="s">
        <v>77</v>
      </c>
      <c r="AY395" s="239" t="s">
        <v>321</v>
      </c>
    </row>
    <row r="396" spans="1:65" s="13" customFormat="1" ht="11.25">
      <c r="B396" s="207"/>
      <c r="C396" s="208"/>
      <c r="D396" s="209" t="s">
        <v>339</v>
      </c>
      <c r="E396" s="210" t="s">
        <v>1</v>
      </c>
      <c r="F396" s="211" t="s">
        <v>1947</v>
      </c>
      <c r="G396" s="208"/>
      <c r="H396" s="212">
        <v>400.96</v>
      </c>
      <c r="I396" s="213"/>
      <c r="J396" s="208"/>
      <c r="K396" s="208"/>
      <c r="L396" s="214"/>
      <c r="M396" s="215"/>
      <c r="N396" s="216"/>
      <c r="O396" s="216"/>
      <c r="P396" s="216"/>
      <c r="Q396" s="216"/>
      <c r="R396" s="216"/>
      <c r="S396" s="216"/>
      <c r="T396" s="217"/>
      <c r="AT396" s="218" t="s">
        <v>339</v>
      </c>
      <c r="AU396" s="218" t="s">
        <v>86</v>
      </c>
      <c r="AV396" s="13" t="s">
        <v>86</v>
      </c>
      <c r="AW396" s="13" t="s">
        <v>31</v>
      </c>
      <c r="AX396" s="13" t="s">
        <v>77</v>
      </c>
      <c r="AY396" s="218" t="s">
        <v>321</v>
      </c>
    </row>
    <row r="397" spans="1:65" s="14" customFormat="1" ht="11.25">
      <c r="B397" s="219"/>
      <c r="C397" s="220"/>
      <c r="D397" s="209" t="s">
        <v>339</v>
      </c>
      <c r="E397" s="221" t="s">
        <v>1</v>
      </c>
      <c r="F397" s="222" t="s">
        <v>346</v>
      </c>
      <c r="G397" s="220"/>
      <c r="H397" s="223">
        <v>703.96</v>
      </c>
      <c r="I397" s="224"/>
      <c r="J397" s="220"/>
      <c r="K397" s="220"/>
      <c r="L397" s="225"/>
      <c r="M397" s="226"/>
      <c r="N397" s="227"/>
      <c r="O397" s="227"/>
      <c r="P397" s="227"/>
      <c r="Q397" s="227"/>
      <c r="R397" s="227"/>
      <c r="S397" s="227"/>
      <c r="T397" s="228"/>
      <c r="AT397" s="229" t="s">
        <v>339</v>
      </c>
      <c r="AU397" s="229" t="s">
        <v>86</v>
      </c>
      <c r="AV397" s="14" t="s">
        <v>328</v>
      </c>
      <c r="AW397" s="14" t="s">
        <v>31</v>
      </c>
      <c r="AX397" s="14" t="s">
        <v>84</v>
      </c>
      <c r="AY397" s="229" t="s">
        <v>321</v>
      </c>
    </row>
    <row r="398" spans="1:65" s="2" customFormat="1" ht="21.75" customHeight="1">
      <c r="A398" s="35"/>
      <c r="B398" s="36"/>
      <c r="C398" s="194" t="s">
        <v>699</v>
      </c>
      <c r="D398" s="194" t="s">
        <v>323</v>
      </c>
      <c r="E398" s="195" t="s">
        <v>2221</v>
      </c>
      <c r="F398" s="196" t="s">
        <v>2222</v>
      </c>
      <c r="G398" s="197" t="s">
        <v>337</v>
      </c>
      <c r="H398" s="198">
        <v>303</v>
      </c>
      <c r="I398" s="199"/>
      <c r="J398" s="200">
        <f>ROUND(I398*H398,2)</f>
        <v>0</v>
      </c>
      <c r="K398" s="196" t="s">
        <v>350</v>
      </c>
      <c r="L398" s="40"/>
      <c r="M398" s="201" t="s">
        <v>1</v>
      </c>
      <c r="N398" s="202" t="s">
        <v>42</v>
      </c>
      <c r="O398" s="72"/>
      <c r="P398" s="203">
        <f>O398*H398</f>
        <v>0</v>
      </c>
      <c r="Q398" s="203">
        <v>0</v>
      </c>
      <c r="R398" s="203">
        <f>Q398*H398</f>
        <v>0</v>
      </c>
      <c r="S398" s="203">
        <v>0</v>
      </c>
      <c r="T398" s="204">
        <f>S398*H398</f>
        <v>0</v>
      </c>
      <c r="U398" s="35"/>
      <c r="V398" s="35"/>
      <c r="W398" s="35"/>
      <c r="X398" s="35"/>
      <c r="Y398" s="35"/>
      <c r="Z398" s="35"/>
      <c r="AA398" s="35"/>
      <c r="AB398" s="35"/>
      <c r="AC398" s="35"/>
      <c r="AD398" s="35"/>
      <c r="AE398" s="35"/>
      <c r="AR398" s="205" t="s">
        <v>328</v>
      </c>
      <c r="AT398" s="205" t="s">
        <v>323</v>
      </c>
      <c r="AU398" s="205" t="s">
        <v>86</v>
      </c>
      <c r="AY398" s="18" t="s">
        <v>321</v>
      </c>
      <c r="BE398" s="206">
        <f>IF(N398="základní",J398,0)</f>
        <v>0</v>
      </c>
      <c r="BF398" s="206">
        <f>IF(N398="snížená",J398,0)</f>
        <v>0</v>
      </c>
      <c r="BG398" s="206">
        <f>IF(N398="zákl. přenesená",J398,0)</f>
        <v>0</v>
      </c>
      <c r="BH398" s="206">
        <f>IF(N398="sníž. přenesená",J398,0)</f>
        <v>0</v>
      </c>
      <c r="BI398" s="206">
        <f>IF(N398="nulová",J398,0)</f>
        <v>0</v>
      </c>
      <c r="BJ398" s="18" t="s">
        <v>84</v>
      </c>
      <c r="BK398" s="206">
        <f>ROUND(I398*H398,2)</f>
        <v>0</v>
      </c>
      <c r="BL398" s="18" t="s">
        <v>328</v>
      </c>
      <c r="BM398" s="205" t="s">
        <v>2223</v>
      </c>
    </row>
    <row r="399" spans="1:65" s="15" customFormat="1" ht="22.5">
      <c r="B399" s="230"/>
      <c r="C399" s="231"/>
      <c r="D399" s="209" t="s">
        <v>339</v>
      </c>
      <c r="E399" s="232" t="s">
        <v>1</v>
      </c>
      <c r="F399" s="233" t="s">
        <v>2224</v>
      </c>
      <c r="G399" s="231"/>
      <c r="H399" s="232" t="s">
        <v>1</v>
      </c>
      <c r="I399" s="234"/>
      <c r="J399" s="231"/>
      <c r="K399" s="231"/>
      <c r="L399" s="235"/>
      <c r="M399" s="236"/>
      <c r="N399" s="237"/>
      <c r="O399" s="237"/>
      <c r="P399" s="237"/>
      <c r="Q399" s="237"/>
      <c r="R399" s="237"/>
      <c r="S399" s="237"/>
      <c r="T399" s="238"/>
      <c r="AT399" s="239" t="s">
        <v>339</v>
      </c>
      <c r="AU399" s="239" t="s">
        <v>86</v>
      </c>
      <c r="AV399" s="15" t="s">
        <v>84</v>
      </c>
      <c r="AW399" s="15" t="s">
        <v>31</v>
      </c>
      <c r="AX399" s="15" t="s">
        <v>77</v>
      </c>
      <c r="AY399" s="239" t="s">
        <v>321</v>
      </c>
    </row>
    <row r="400" spans="1:65" s="13" customFormat="1" ht="11.25">
      <c r="B400" s="207"/>
      <c r="C400" s="208"/>
      <c r="D400" s="209" t="s">
        <v>339</v>
      </c>
      <c r="E400" s="210" t="s">
        <v>1</v>
      </c>
      <c r="F400" s="211" t="s">
        <v>1945</v>
      </c>
      <c r="G400" s="208"/>
      <c r="H400" s="212">
        <v>303</v>
      </c>
      <c r="I400" s="213"/>
      <c r="J400" s="208"/>
      <c r="K400" s="208"/>
      <c r="L400" s="214"/>
      <c r="M400" s="215"/>
      <c r="N400" s="216"/>
      <c r="O400" s="216"/>
      <c r="P400" s="216"/>
      <c r="Q400" s="216"/>
      <c r="R400" s="216"/>
      <c r="S400" s="216"/>
      <c r="T400" s="217"/>
      <c r="AT400" s="218" t="s">
        <v>339</v>
      </c>
      <c r="AU400" s="218" t="s">
        <v>86</v>
      </c>
      <c r="AV400" s="13" t="s">
        <v>86</v>
      </c>
      <c r="AW400" s="13" t="s">
        <v>31</v>
      </c>
      <c r="AX400" s="13" t="s">
        <v>84</v>
      </c>
      <c r="AY400" s="218" t="s">
        <v>321</v>
      </c>
    </row>
    <row r="401" spans="1:65" s="2" customFormat="1" ht="21.75" customHeight="1">
      <c r="A401" s="35"/>
      <c r="B401" s="36"/>
      <c r="C401" s="194" t="s">
        <v>706</v>
      </c>
      <c r="D401" s="194" t="s">
        <v>323</v>
      </c>
      <c r="E401" s="195" t="s">
        <v>2225</v>
      </c>
      <c r="F401" s="196" t="s">
        <v>2226</v>
      </c>
      <c r="G401" s="197" t="s">
        <v>337</v>
      </c>
      <c r="H401" s="198">
        <v>400.96</v>
      </c>
      <c r="I401" s="199"/>
      <c r="J401" s="200">
        <f>ROUND(I401*H401,2)</f>
        <v>0</v>
      </c>
      <c r="K401" s="196" t="s">
        <v>350</v>
      </c>
      <c r="L401" s="40"/>
      <c r="M401" s="201" t="s">
        <v>1</v>
      </c>
      <c r="N401" s="202" t="s">
        <v>42</v>
      </c>
      <c r="O401" s="72"/>
      <c r="P401" s="203">
        <f>O401*H401</f>
        <v>0</v>
      </c>
      <c r="Q401" s="203">
        <v>0</v>
      </c>
      <c r="R401" s="203">
        <f>Q401*H401</f>
        <v>0</v>
      </c>
      <c r="S401" s="203">
        <v>0</v>
      </c>
      <c r="T401" s="204">
        <f>S401*H401</f>
        <v>0</v>
      </c>
      <c r="U401" s="35"/>
      <c r="V401" s="35"/>
      <c r="W401" s="35"/>
      <c r="X401" s="35"/>
      <c r="Y401" s="35"/>
      <c r="Z401" s="35"/>
      <c r="AA401" s="35"/>
      <c r="AB401" s="35"/>
      <c r="AC401" s="35"/>
      <c r="AD401" s="35"/>
      <c r="AE401" s="35"/>
      <c r="AR401" s="205" t="s">
        <v>328</v>
      </c>
      <c r="AT401" s="205" t="s">
        <v>323</v>
      </c>
      <c r="AU401" s="205" t="s">
        <v>86</v>
      </c>
      <c r="AY401" s="18" t="s">
        <v>321</v>
      </c>
      <c r="BE401" s="206">
        <f>IF(N401="základní",J401,0)</f>
        <v>0</v>
      </c>
      <c r="BF401" s="206">
        <f>IF(N401="snížená",J401,0)</f>
        <v>0</v>
      </c>
      <c r="BG401" s="206">
        <f>IF(N401="zákl. přenesená",J401,0)</f>
        <v>0</v>
      </c>
      <c r="BH401" s="206">
        <f>IF(N401="sníž. přenesená",J401,0)</f>
        <v>0</v>
      </c>
      <c r="BI401" s="206">
        <f>IF(N401="nulová",J401,0)</f>
        <v>0</v>
      </c>
      <c r="BJ401" s="18" t="s">
        <v>84</v>
      </c>
      <c r="BK401" s="206">
        <f>ROUND(I401*H401,2)</f>
        <v>0</v>
      </c>
      <c r="BL401" s="18" t="s">
        <v>328</v>
      </c>
      <c r="BM401" s="205" t="s">
        <v>2227</v>
      </c>
    </row>
    <row r="402" spans="1:65" s="15" customFormat="1" ht="22.5">
      <c r="B402" s="230"/>
      <c r="C402" s="231"/>
      <c r="D402" s="209" t="s">
        <v>339</v>
      </c>
      <c r="E402" s="232" t="s">
        <v>1</v>
      </c>
      <c r="F402" s="233" t="s">
        <v>2224</v>
      </c>
      <c r="G402" s="231"/>
      <c r="H402" s="232" t="s">
        <v>1</v>
      </c>
      <c r="I402" s="234"/>
      <c r="J402" s="231"/>
      <c r="K402" s="231"/>
      <c r="L402" s="235"/>
      <c r="M402" s="236"/>
      <c r="N402" s="237"/>
      <c r="O402" s="237"/>
      <c r="P402" s="237"/>
      <c r="Q402" s="237"/>
      <c r="R402" s="237"/>
      <c r="S402" s="237"/>
      <c r="T402" s="238"/>
      <c r="AT402" s="239" t="s">
        <v>339</v>
      </c>
      <c r="AU402" s="239" t="s">
        <v>86</v>
      </c>
      <c r="AV402" s="15" t="s">
        <v>84</v>
      </c>
      <c r="AW402" s="15" t="s">
        <v>31</v>
      </c>
      <c r="AX402" s="15" t="s">
        <v>77</v>
      </c>
      <c r="AY402" s="239" t="s">
        <v>321</v>
      </c>
    </row>
    <row r="403" spans="1:65" s="13" customFormat="1" ht="11.25">
      <c r="B403" s="207"/>
      <c r="C403" s="208"/>
      <c r="D403" s="209" t="s">
        <v>339</v>
      </c>
      <c r="E403" s="210" t="s">
        <v>1</v>
      </c>
      <c r="F403" s="211" t="s">
        <v>1947</v>
      </c>
      <c r="G403" s="208"/>
      <c r="H403" s="212">
        <v>400.96</v>
      </c>
      <c r="I403" s="213"/>
      <c r="J403" s="208"/>
      <c r="K403" s="208"/>
      <c r="L403" s="214"/>
      <c r="M403" s="215"/>
      <c r="N403" s="216"/>
      <c r="O403" s="216"/>
      <c r="P403" s="216"/>
      <c r="Q403" s="216"/>
      <c r="R403" s="216"/>
      <c r="S403" s="216"/>
      <c r="T403" s="217"/>
      <c r="AT403" s="218" t="s">
        <v>339</v>
      </c>
      <c r="AU403" s="218" t="s">
        <v>86</v>
      </c>
      <c r="AV403" s="13" t="s">
        <v>86</v>
      </c>
      <c r="AW403" s="13" t="s">
        <v>31</v>
      </c>
      <c r="AX403" s="13" t="s">
        <v>84</v>
      </c>
      <c r="AY403" s="218" t="s">
        <v>321</v>
      </c>
    </row>
    <row r="404" spans="1:65" s="12" customFormat="1" ht="22.9" customHeight="1">
      <c r="B404" s="178"/>
      <c r="C404" s="179"/>
      <c r="D404" s="180" t="s">
        <v>76</v>
      </c>
      <c r="E404" s="192" t="s">
        <v>86</v>
      </c>
      <c r="F404" s="192" t="s">
        <v>608</v>
      </c>
      <c r="G404" s="179"/>
      <c r="H404" s="179"/>
      <c r="I404" s="182"/>
      <c r="J404" s="193">
        <f>BK404</f>
        <v>0</v>
      </c>
      <c r="K404" s="179"/>
      <c r="L404" s="184"/>
      <c r="M404" s="185"/>
      <c r="N404" s="186"/>
      <c r="O404" s="186"/>
      <c r="P404" s="187">
        <f>SUM(P405:P426)</f>
        <v>0</v>
      </c>
      <c r="Q404" s="186"/>
      <c r="R404" s="187">
        <f>SUM(R405:R426)</f>
        <v>84.245462750000002</v>
      </c>
      <c r="S404" s="186"/>
      <c r="T404" s="188">
        <f>SUM(T405:T426)</f>
        <v>0</v>
      </c>
      <c r="AR404" s="189" t="s">
        <v>84</v>
      </c>
      <c r="AT404" s="190" t="s">
        <v>76</v>
      </c>
      <c r="AU404" s="190" t="s">
        <v>84</v>
      </c>
      <c r="AY404" s="189" t="s">
        <v>321</v>
      </c>
      <c r="BK404" s="191">
        <f>SUM(BK405:BK426)</f>
        <v>0</v>
      </c>
    </row>
    <row r="405" spans="1:65" s="2" customFormat="1" ht="33" customHeight="1">
      <c r="A405" s="35"/>
      <c r="B405" s="36"/>
      <c r="C405" s="194" t="s">
        <v>718</v>
      </c>
      <c r="D405" s="194" t="s">
        <v>323</v>
      </c>
      <c r="E405" s="195" t="s">
        <v>2228</v>
      </c>
      <c r="F405" s="196" t="s">
        <v>2229</v>
      </c>
      <c r="G405" s="197" t="s">
        <v>355</v>
      </c>
      <c r="H405" s="198">
        <v>4.5</v>
      </c>
      <c r="I405" s="199"/>
      <c r="J405" s="200">
        <f>ROUND(I405*H405,2)</f>
        <v>0</v>
      </c>
      <c r="K405" s="196" t="s">
        <v>1996</v>
      </c>
      <c r="L405" s="40"/>
      <c r="M405" s="201" t="s">
        <v>1</v>
      </c>
      <c r="N405" s="202" t="s">
        <v>42</v>
      </c>
      <c r="O405" s="72"/>
      <c r="P405" s="203">
        <f>O405*H405</f>
        <v>0</v>
      </c>
      <c r="Q405" s="203">
        <v>0</v>
      </c>
      <c r="R405" s="203">
        <f>Q405*H405</f>
        <v>0</v>
      </c>
      <c r="S405" s="203">
        <v>0</v>
      </c>
      <c r="T405" s="204">
        <f>S405*H405</f>
        <v>0</v>
      </c>
      <c r="U405" s="35"/>
      <c r="V405" s="35"/>
      <c r="W405" s="35"/>
      <c r="X405" s="35"/>
      <c r="Y405" s="35"/>
      <c r="Z405" s="35"/>
      <c r="AA405" s="35"/>
      <c r="AB405" s="35"/>
      <c r="AC405" s="35"/>
      <c r="AD405" s="35"/>
      <c r="AE405" s="35"/>
      <c r="AR405" s="205" t="s">
        <v>328</v>
      </c>
      <c r="AT405" s="205" t="s">
        <v>323</v>
      </c>
      <c r="AU405" s="205" t="s">
        <v>86</v>
      </c>
      <c r="AY405" s="18" t="s">
        <v>321</v>
      </c>
      <c r="BE405" s="206">
        <f>IF(N405="základní",J405,0)</f>
        <v>0</v>
      </c>
      <c r="BF405" s="206">
        <f>IF(N405="snížená",J405,0)</f>
        <v>0</v>
      </c>
      <c r="BG405" s="206">
        <f>IF(N405="zákl. přenesená",J405,0)</f>
        <v>0</v>
      </c>
      <c r="BH405" s="206">
        <f>IF(N405="sníž. přenesená",J405,0)</f>
        <v>0</v>
      </c>
      <c r="BI405" s="206">
        <f>IF(N405="nulová",J405,0)</f>
        <v>0</v>
      </c>
      <c r="BJ405" s="18" t="s">
        <v>84</v>
      </c>
      <c r="BK405" s="206">
        <f>ROUND(I405*H405,2)</f>
        <v>0</v>
      </c>
      <c r="BL405" s="18" t="s">
        <v>328</v>
      </c>
      <c r="BM405" s="205" t="s">
        <v>2230</v>
      </c>
    </row>
    <row r="406" spans="1:65" s="15" customFormat="1" ht="22.5">
      <c r="B406" s="230"/>
      <c r="C406" s="231"/>
      <c r="D406" s="209" t="s">
        <v>339</v>
      </c>
      <c r="E406" s="232" t="s">
        <v>1</v>
      </c>
      <c r="F406" s="233" t="s">
        <v>2231</v>
      </c>
      <c r="G406" s="231"/>
      <c r="H406" s="232" t="s">
        <v>1</v>
      </c>
      <c r="I406" s="234"/>
      <c r="J406" s="231"/>
      <c r="K406" s="231"/>
      <c r="L406" s="235"/>
      <c r="M406" s="236"/>
      <c r="N406" s="237"/>
      <c r="O406" s="237"/>
      <c r="P406" s="237"/>
      <c r="Q406" s="237"/>
      <c r="R406" s="237"/>
      <c r="S406" s="237"/>
      <c r="T406" s="238"/>
      <c r="AT406" s="239" t="s">
        <v>339</v>
      </c>
      <c r="AU406" s="239" t="s">
        <v>86</v>
      </c>
      <c r="AV406" s="15" t="s">
        <v>84</v>
      </c>
      <c r="AW406" s="15" t="s">
        <v>31</v>
      </c>
      <c r="AX406" s="15" t="s">
        <v>77</v>
      </c>
      <c r="AY406" s="239" t="s">
        <v>321</v>
      </c>
    </row>
    <row r="407" spans="1:65" s="13" customFormat="1" ht="11.25">
      <c r="B407" s="207"/>
      <c r="C407" s="208"/>
      <c r="D407" s="209" t="s">
        <v>339</v>
      </c>
      <c r="E407" s="210" t="s">
        <v>1</v>
      </c>
      <c r="F407" s="211" t="s">
        <v>2023</v>
      </c>
      <c r="G407" s="208"/>
      <c r="H407" s="212">
        <v>4.5</v>
      </c>
      <c r="I407" s="213"/>
      <c r="J407" s="208"/>
      <c r="K407" s="208"/>
      <c r="L407" s="214"/>
      <c r="M407" s="215"/>
      <c r="N407" s="216"/>
      <c r="O407" s="216"/>
      <c r="P407" s="216"/>
      <c r="Q407" s="216"/>
      <c r="R407" s="216"/>
      <c r="S407" s="216"/>
      <c r="T407" s="217"/>
      <c r="AT407" s="218" t="s">
        <v>339</v>
      </c>
      <c r="AU407" s="218" t="s">
        <v>86</v>
      </c>
      <c r="AV407" s="13" t="s">
        <v>86</v>
      </c>
      <c r="AW407" s="13" t="s">
        <v>31</v>
      </c>
      <c r="AX407" s="13" t="s">
        <v>84</v>
      </c>
      <c r="AY407" s="218" t="s">
        <v>321</v>
      </c>
    </row>
    <row r="408" spans="1:65" s="2" customFormat="1" ht="33" customHeight="1">
      <c r="A408" s="35"/>
      <c r="B408" s="36"/>
      <c r="C408" s="194" t="s">
        <v>727</v>
      </c>
      <c r="D408" s="194" t="s">
        <v>323</v>
      </c>
      <c r="E408" s="195" t="s">
        <v>640</v>
      </c>
      <c r="F408" s="196" t="s">
        <v>641</v>
      </c>
      <c r="G408" s="197" t="s">
        <v>337</v>
      </c>
      <c r="H408" s="198">
        <v>415.8</v>
      </c>
      <c r="I408" s="199"/>
      <c r="J408" s="200">
        <f>ROUND(I408*H408,2)</f>
        <v>0</v>
      </c>
      <c r="K408" s="196" t="s">
        <v>350</v>
      </c>
      <c r="L408" s="40"/>
      <c r="M408" s="201" t="s">
        <v>1</v>
      </c>
      <c r="N408" s="202" t="s">
        <v>42</v>
      </c>
      <c r="O408" s="72"/>
      <c r="P408" s="203">
        <f>O408*H408</f>
        <v>0</v>
      </c>
      <c r="Q408" s="203">
        <v>3.1E-4</v>
      </c>
      <c r="R408" s="203">
        <f>Q408*H408</f>
        <v>0.12889800000000001</v>
      </c>
      <c r="S408" s="203">
        <v>0</v>
      </c>
      <c r="T408" s="204">
        <f>S408*H408</f>
        <v>0</v>
      </c>
      <c r="U408" s="35"/>
      <c r="V408" s="35"/>
      <c r="W408" s="35"/>
      <c r="X408" s="35"/>
      <c r="Y408" s="35"/>
      <c r="Z408" s="35"/>
      <c r="AA408" s="35"/>
      <c r="AB408" s="35"/>
      <c r="AC408" s="35"/>
      <c r="AD408" s="35"/>
      <c r="AE408" s="35"/>
      <c r="AR408" s="205" t="s">
        <v>328</v>
      </c>
      <c r="AT408" s="205" t="s">
        <v>323</v>
      </c>
      <c r="AU408" s="205" t="s">
        <v>86</v>
      </c>
      <c r="AY408" s="18" t="s">
        <v>321</v>
      </c>
      <c r="BE408" s="206">
        <f>IF(N408="základní",J408,0)</f>
        <v>0</v>
      </c>
      <c r="BF408" s="206">
        <f>IF(N408="snížená",J408,0)</f>
        <v>0</v>
      </c>
      <c r="BG408" s="206">
        <f>IF(N408="zákl. přenesená",J408,0)</f>
        <v>0</v>
      </c>
      <c r="BH408" s="206">
        <f>IF(N408="sníž. přenesená",J408,0)</f>
        <v>0</v>
      </c>
      <c r="BI408" s="206">
        <f>IF(N408="nulová",J408,0)</f>
        <v>0</v>
      </c>
      <c r="BJ408" s="18" t="s">
        <v>84</v>
      </c>
      <c r="BK408" s="206">
        <f>ROUND(I408*H408,2)</f>
        <v>0</v>
      </c>
      <c r="BL408" s="18" t="s">
        <v>328</v>
      </c>
      <c r="BM408" s="205" t="s">
        <v>2232</v>
      </c>
    </row>
    <row r="409" spans="1:65" s="15" customFormat="1" ht="22.5">
      <c r="B409" s="230"/>
      <c r="C409" s="231"/>
      <c r="D409" s="209" t="s">
        <v>339</v>
      </c>
      <c r="E409" s="232" t="s">
        <v>1</v>
      </c>
      <c r="F409" s="233" t="s">
        <v>2233</v>
      </c>
      <c r="G409" s="231"/>
      <c r="H409" s="232" t="s">
        <v>1</v>
      </c>
      <c r="I409" s="234"/>
      <c r="J409" s="231"/>
      <c r="K409" s="231"/>
      <c r="L409" s="235"/>
      <c r="M409" s="236"/>
      <c r="N409" s="237"/>
      <c r="O409" s="237"/>
      <c r="P409" s="237"/>
      <c r="Q409" s="237"/>
      <c r="R409" s="237"/>
      <c r="S409" s="237"/>
      <c r="T409" s="238"/>
      <c r="AT409" s="239" t="s">
        <v>339</v>
      </c>
      <c r="AU409" s="239" t="s">
        <v>86</v>
      </c>
      <c r="AV409" s="15" t="s">
        <v>84</v>
      </c>
      <c r="AW409" s="15" t="s">
        <v>31</v>
      </c>
      <c r="AX409" s="15" t="s">
        <v>77</v>
      </c>
      <c r="AY409" s="239" t="s">
        <v>321</v>
      </c>
    </row>
    <row r="410" spans="1:65" s="15" customFormat="1" ht="22.5">
      <c r="B410" s="230"/>
      <c r="C410" s="231"/>
      <c r="D410" s="209" t="s">
        <v>339</v>
      </c>
      <c r="E410" s="232" t="s">
        <v>1</v>
      </c>
      <c r="F410" s="233" t="s">
        <v>2234</v>
      </c>
      <c r="G410" s="231"/>
      <c r="H410" s="232" t="s">
        <v>1</v>
      </c>
      <c r="I410" s="234"/>
      <c r="J410" s="231"/>
      <c r="K410" s="231"/>
      <c r="L410" s="235"/>
      <c r="M410" s="236"/>
      <c r="N410" s="237"/>
      <c r="O410" s="237"/>
      <c r="P410" s="237"/>
      <c r="Q410" s="237"/>
      <c r="R410" s="237"/>
      <c r="S410" s="237"/>
      <c r="T410" s="238"/>
      <c r="AT410" s="239" t="s">
        <v>339</v>
      </c>
      <c r="AU410" s="239" t="s">
        <v>86</v>
      </c>
      <c r="AV410" s="15" t="s">
        <v>84</v>
      </c>
      <c r="AW410" s="15" t="s">
        <v>31</v>
      </c>
      <c r="AX410" s="15" t="s">
        <v>77</v>
      </c>
      <c r="AY410" s="239" t="s">
        <v>321</v>
      </c>
    </row>
    <row r="411" spans="1:65" s="13" customFormat="1" ht="11.25">
      <c r="B411" s="207"/>
      <c r="C411" s="208"/>
      <c r="D411" s="209" t="s">
        <v>339</v>
      </c>
      <c r="E411" s="210" t="s">
        <v>1</v>
      </c>
      <c r="F411" s="211" t="s">
        <v>2235</v>
      </c>
      <c r="G411" s="208"/>
      <c r="H411" s="212">
        <v>415.8</v>
      </c>
      <c r="I411" s="213"/>
      <c r="J411" s="208"/>
      <c r="K411" s="208"/>
      <c r="L411" s="214"/>
      <c r="M411" s="215"/>
      <c r="N411" s="216"/>
      <c r="O411" s="216"/>
      <c r="P411" s="216"/>
      <c r="Q411" s="216"/>
      <c r="R411" s="216"/>
      <c r="S411" s="216"/>
      <c r="T411" s="217"/>
      <c r="AT411" s="218" t="s">
        <v>339</v>
      </c>
      <c r="AU411" s="218" t="s">
        <v>86</v>
      </c>
      <c r="AV411" s="13" t="s">
        <v>86</v>
      </c>
      <c r="AW411" s="13" t="s">
        <v>31</v>
      </c>
      <c r="AX411" s="13" t="s">
        <v>77</v>
      </c>
      <c r="AY411" s="218" t="s">
        <v>321</v>
      </c>
    </row>
    <row r="412" spans="1:65" s="16" customFormat="1" ht="11.25">
      <c r="B412" s="240"/>
      <c r="C412" s="241"/>
      <c r="D412" s="209" t="s">
        <v>339</v>
      </c>
      <c r="E412" s="242" t="s">
        <v>1903</v>
      </c>
      <c r="F412" s="243" t="s">
        <v>391</v>
      </c>
      <c r="G412" s="241"/>
      <c r="H412" s="244">
        <v>415.8</v>
      </c>
      <c r="I412" s="245"/>
      <c r="J412" s="241"/>
      <c r="K412" s="241"/>
      <c r="L412" s="246"/>
      <c r="M412" s="247"/>
      <c r="N412" s="248"/>
      <c r="O412" s="248"/>
      <c r="P412" s="248"/>
      <c r="Q412" s="248"/>
      <c r="R412" s="248"/>
      <c r="S412" s="248"/>
      <c r="T412" s="249"/>
      <c r="AT412" s="250" t="s">
        <v>339</v>
      </c>
      <c r="AU412" s="250" t="s">
        <v>86</v>
      </c>
      <c r="AV412" s="16" t="s">
        <v>334</v>
      </c>
      <c r="AW412" s="16" t="s">
        <v>31</v>
      </c>
      <c r="AX412" s="16" t="s">
        <v>84</v>
      </c>
      <c r="AY412" s="250" t="s">
        <v>321</v>
      </c>
    </row>
    <row r="413" spans="1:65" s="2" customFormat="1" ht="24.2" customHeight="1">
      <c r="A413" s="35"/>
      <c r="B413" s="36"/>
      <c r="C413" s="251" t="s">
        <v>741</v>
      </c>
      <c r="D413" s="251" t="s">
        <v>583</v>
      </c>
      <c r="E413" s="252" t="s">
        <v>2236</v>
      </c>
      <c r="F413" s="253" t="s">
        <v>2237</v>
      </c>
      <c r="G413" s="254" t="s">
        <v>337</v>
      </c>
      <c r="H413" s="255">
        <v>487.733</v>
      </c>
      <c r="I413" s="256"/>
      <c r="J413" s="257">
        <f>ROUND(I413*H413,2)</f>
        <v>0</v>
      </c>
      <c r="K413" s="253" t="s">
        <v>350</v>
      </c>
      <c r="L413" s="258"/>
      <c r="M413" s="259" t="s">
        <v>1</v>
      </c>
      <c r="N413" s="260" t="s">
        <v>42</v>
      </c>
      <c r="O413" s="72"/>
      <c r="P413" s="203">
        <f>O413*H413</f>
        <v>0</v>
      </c>
      <c r="Q413" s="203">
        <v>2.5000000000000001E-4</v>
      </c>
      <c r="R413" s="203">
        <f>Q413*H413</f>
        <v>0.12193325000000001</v>
      </c>
      <c r="S413" s="203">
        <v>0</v>
      </c>
      <c r="T413" s="204">
        <f>S413*H413</f>
        <v>0</v>
      </c>
      <c r="U413" s="35"/>
      <c r="V413" s="35"/>
      <c r="W413" s="35"/>
      <c r="X413" s="35"/>
      <c r="Y413" s="35"/>
      <c r="Z413" s="35"/>
      <c r="AA413" s="35"/>
      <c r="AB413" s="35"/>
      <c r="AC413" s="35"/>
      <c r="AD413" s="35"/>
      <c r="AE413" s="35"/>
      <c r="AR413" s="205" t="s">
        <v>364</v>
      </c>
      <c r="AT413" s="205" t="s">
        <v>583</v>
      </c>
      <c r="AU413" s="205" t="s">
        <v>86</v>
      </c>
      <c r="AY413" s="18" t="s">
        <v>321</v>
      </c>
      <c r="BE413" s="206">
        <f>IF(N413="základní",J413,0)</f>
        <v>0</v>
      </c>
      <c r="BF413" s="206">
        <f>IF(N413="snížená",J413,0)</f>
        <v>0</v>
      </c>
      <c r="BG413" s="206">
        <f>IF(N413="zákl. přenesená",J413,0)</f>
        <v>0</v>
      </c>
      <c r="BH413" s="206">
        <f>IF(N413="sníž. přenesená",J413,0)</f>
        <v>0</v>
      </c>
      <c r="BI413" s="206">
        <f>IF(N413="nulová",J413,0)</f>
        <v>0</v>
      </c>
      <c r="BJ413" s="18" t="s">
        <v>84</v>
      </c>
      <c r="BK413" s="206">
        <f>ROUND(I413*H413,2)</f>
        <v>0</v>
      </c>
      <c r="BL413" s="18" t="s">
        <v>328</v>
      </c>
      <c r="BM413" s="205" t="s">
        <v>2238</v>
      </c>
    </row>
    <row r="414" spans="1:65" s="15" customFormat="1" ht="22.5">
      <c r="B414" s="230"/>
      <c r="C414" s="231"/>
      <c r="D414" s="209" t="s">
        <v>339</v>
      </c>
      <c r="E414" s="232" t="s">
        <v>1</v>
      </c>
      <c r="F414" s="233" t="s">
        <v>2239</v>
      </c>
      <c r="G414" s="231"/>
      <c r="H414" s="232" t="s">
        <v>1</v>
      </c>
      <c r="I414" s="234"/>
      <c r="J414" s="231"/>
      <c r="K414" s="231"/>
      <c r="L414" s="235"/>
      <c r="M414" s="236"/>
      <c r="N414" s="237"/>
      <c r="O414" s="237"/>
      <c r="P414" s="237"/>
      <c r="Q414" s="237"/>
      <c r="R414" s="237"/>
      <c r="S414" s="237"/>
      <c r="T414" s="238"/>
      <c r="AT414" s="239" t="s">
        <v>339</v>
      </c>
      <c r="AU414" s="239" t="s">
        <v>86</v>
      </c>
      <c r="AV414" s="15" t="s">
        <v>84</v>
      </c>
      <c r="AW414" s="15" t="s">
        <v>31</v>
      </c>
      <c r="AX414" s="15" t="s">
        <v>77</v>
      </c>
      <c r="AY414" s="239" t="s">
        <v>321</v>
      </c>
    </row>
    <row r="415" spans="1:65" s="13" customFormat="1" ht="11.25">
      <c r="B415" s="207"/>
      <c r="C415" s="208"/>
      <c r="D415" s="209" t="s">
        <v>339</v>
      </c>
      <c r="E415" s="210" t="s">
        <v>1</v>
      </c>
      <c r="F415" s="211" t="s">
        <v>2240</v>
      </c>
      <c r="G415" s="208"/>
      <c r="H415" s="212">
        <v>487.73340000000002</v>
      </c>
      <c r="I415" s="213"/>
      <c r="J415" s="208"/>
      <c r="K415" s="208"/>
      <c r="L415" s="214"/>
      <c r="M415" s="215"/>
      <c r="N415" s="216"/>
      <c r="O415" s="216"/>
      <c r="P415" s="216"/>
      <c r="Q415" s="216"/>
      <c r="R415" s="216"/>
      <c r="S415" s="216"/>
      <c r="T415" s="217"/>
      <c r="AT415" s="218" t="s">
        <v>339</v>
      </c>
      <c r="AU415" s="218" t="s">
        <v>86</v>
      </c>
      <c r="AV415" s="13" t="s">
        <v>86</v>
      </c>
      <c r="AW415" s="13" t="s">
        <v>31</v>
      </c>
      <c r="AX415" s="13" t="s">
        <v>84</v>
      </c>
      <c r="AY415" s="218" t="s">
        <v>321</v>
      </c>
    </row>
    <row r="416" spans="1:65" s="2" customFormat="1" ht="24.2" customHeight="1">
      <c r="A416" s="35"/>
      <c r="B416" s="36"/>
      <c r="C416" s="194" t="s">
        <v>757</v>
      </c>
      <c r="D416" s="194" t="s">
        <v>323</v>
      </c>
      <c r="E416" s="195" t="s">
        <v>2241</v>
      </c>
      <c r="F416" s="196" t="s">
        <v>2242</v>
      </c>
      <c r="G416" s="197" t="s">
        <v>337</v>
      </c>
      <c r="H416" s="198">
        <v>17.100000000000001</v>
      </c>
      <c r="I416" s="199"/>
      <c r="J416" s="200">
        <f>ROUND(I416*H416,2)</f>
        <v>0</v>
      </c>
      <c r="K416" s="196" t="s">
        <v>350</v>
      </c>
      <c r="L416" s="40"/>
      <c r="M416" s="201" t="s">
        <v>1</v>
      </c>
      <c r="N416" s="202" t="s">
        <v>42</v>
      </c>
      <c r="O416" s="72"/>
      <c r="P416" s="203">
        <f>O416*H416</f>
        <v>0</v>
      </c>
      <c r="Q416" s="203">
        <v>2.7E-4</v>
      </c>
      <c r="R416" s="203">
        <f>Q416*H416</f>
        <v>4.6170000000000004E-3</v>
      </c>
      <c r="S416" s="203">
        <v>0</v>
      </c>
      <c r="T416" s="204">
        <f>S416*H416</f>
        <v>0</v>
      </c>
      <c r="U416" s="35"/>
      <c r="V416" s="35"/>
      <c r="W416" s="35"/>
      <c r="X416" s="35"/>
      <c r="Y416" s="35"/>
      <c r="Z416" s="35"/>
      <c r="AA416" s="35"/>
      <c r="AB416" s="35"/>
      <c r="AC416" s="35"/>
      <c r="AD416" s="35"/>
      <c r="AE416" s="35"/>
      <c r="AR416" s="205" t="s">
        <v>328</v>
      </c>
      <c r="AT416" s="205" t="s">
        <v>323</v>
      </c>
      <c r="AU416" s="205" t="s">
        <v>86</v>
      </c>
      <c r="AY416" s="18" t="s">
        <v>321</v>
      </c>
      <c r="BE416" s="206">
        <f>IF(N416="základní",J416,0)</f>
        <v>0</v>
      </c>
      <c r="BF416" s="206">
        <f>IF(N416="snížená",J416,0)</f>
        <v>0</v>
      </c>
      <c r="BG416" s="206">
        <f>IF(N416="zákl. přenesená",J416,0)</f>
        <v>0</v>
      </c>
      <c r="BH416" s="206">
        <f>IF(N416="sníž. přenesená",J416,0)</f>
        <v>0</v>
      </c>
      <c r="BI416" s="206">
        <f>IF(N416="nulová",J416,0)</f>
        <v>0</v>
      </c>
      <c r="BJ416" s="18" t="s">
        <v>84</v>
      </c>
      <c r="BK416" s="206">
        <f>ROUND(I416*H416,2)</f>
        <v>0</v>
      </c>
      <c r="BL416" s="18" t="s">
        <v>328</v>
      </c>
      <c r="BM416" s="205" t="s">
        <v>2243</v>
      </c>
    </row>
    <row r="417" spans="1:65" s="15" customFormat="1" ht="22.5">
      <c r="B417" s="230"/>
      <c r="C417" s="231"/>
      <c r="D417" s="209" t="s">
        <v>339</v>
      </c>
      <c r="E417" s="232" t="s">
        <v>1</v>
      </c>
      <c r="F417" s="233" t="s">
        <v>2244</v>
      </c>
      <c r="G417" s="231"/>
      <c r="H417" s="232" t="s">
        <v>1</v>
      </c>
      <c r="I417" s="234"/>
      <c r="J417" s="231"/>
      <c r="K417" s="231"/>
      <c r="L417" s="235"/>
      <c r="M417" s="236"/>
      <c r="N417" s="237"/>
      <c r="O417" s="237"/>
      <c r="P417" s="237"/>
      <c r="Q417" s="237"/>
      <c r="R417" s="237"/>
      <c r="S417" s="237"/>
      <c r="T417" s="238"/>
      <c r="AT417" s="239" t="s">
        <v>339</v>
      </c>
      <c r="AU417" s="239" t="s">
        <v>86</v>
      </c>
      <c r="AV417" s="15" t="s">
        <v>84</v>
      </c>
      <c r="AW417" s="15" t="s">
        <v>31</v>
      </c>
      <c r="AX417" s="15" t="s">
        <v>77</v>
      </c>
      <c r="AY417" s="239" t="s">
        <v>321</v>
      </c>
    </row>
    <row r="418" spans="1:65" s="13" customFormat="1" ht="11.25">
      <c r="B418" s="207"/>
      <c r="C418" s="208"/>
      <c r="D418" s="209" t="s">
        <v>339</v>
      </c>
      <c r="E418" s="210" t="s">
        <v>1</v>
      </c>
      <c r="F418" s="211" t="s">
        <v>2245</v>
      </c>
      <c r="G418" s="208"/>
      <c r="H418" s="212">
        <v>17.100000000000001</v>
      </c>
      <c r="I418" s="213"/>
      <c r="J418" s="208"/>
      <c r="K418" s="208"/>
      <c r="L418" s="214"/>
      <c r="M418" s="215"/>
      <c r="N418" s="216"/>
      <c r="O418" s="216"/>
      <c r="P418" s="216"/>
      <c r="Q418" s="216"/>
      <c r="R418" s="216"/>
      <c r="S418" s="216"/>
      <c r="T418" s="217"/>
      <c r="AT418" s="218" t="s">
        <v>339</v>
      </c>
      <c r="AU418" s="218" t="s">
        <v>86</v>
      </c>
      <c r="AV418" s="13" t="s">
        <v>86</v>
      </c>
      <c r="AW418" s="13" t="s">
        <v>31</v>
      </c>
      <c r="AX418" s="13" t="s">
        <v>77</v>
      </c>
      <c r="AY418" s="218" t="s">
        <v>321</v>
      </c>
    </row>
    <row r="419" spans="1:65" s="16" customFormat="1" ht="11.25">
      <c r="B419" s="240"/>
      <c r="C419" s="241"/>
      <c r="D419" s="209" t="s">
        <v>339</v>
      </c>
      <c r="E419" s="242" t="s">
        <v>1954</v>
      </c>
      <c r="F419" s="243" t="s">
        <v>391</v>
      </c>
      <c r="G419" s="241"/>
      <c r="H419" s="244">
        <v>17.100000000000001</v>
      </c>
      <c r="I419" s="245"/>
      <c r="J419" s="241"/>
      <c r="K419" s="241"/>
      <c r="L419" s="246"/>
      <c r="M419" s="247"/>
      <c r="N419" s="248"/>
      <c r="O419" s="248"/>
      <c r="P419" s="248"/>
      <c r="Q419" s="248"/>
      <c r="R419" s="248"/>
      <c r="S419" s="248"/>
      <c r="T419" s="249"/>
      <c r="AT419" s="250" t="s">
        <v>339</v>
      </c>
      <c r="AU419" s="250" t="s">
        <v>86</v>
      </c>
      <c r="AV419" s="16" t="s">
        <v>334</v>
      </c>
      <c r="AW419" s="16" t="s">
        <v>31</v>
      </c>
      <c r="AX419" s="16" t="s">
        <v>84</v>
      </c>
      <c r="AY419" s="250" t="s">
        <v>321</v>
      </c>
    </row>
    <row r="420" spans="1:65" s="2" customFormat="1" ht="24.2" customHeight="1">
      <c r="A420" s="35"/>
      <c r="B420" s="36"/>
      <c r="C420" s="251" t="s">
        <v>761</v>
      </c>
      <c r="D420" s="251" t="s">
        <v>583</v>
      </c>
      <c r="E420" s="252" t="s">
        <v>2236</v>
      </c>
      <c r="F420" s="253" t="s">
        <v>2237</v>
      </c>
      <c r="G420" s="254" t="s">
        <v>337</v>
      </c>
      <c r="H420" s="255">
        <v>20.058</v>
      </c>
      <c r="I420" s="256"/>
      <c r="J420" s="257">
        <f>ROUND(I420*H420,2)</f>
        <v>0</v>
      </c>
      <c r="K420" s="253" t="s">
        <v>350</v>
      </c>
      <c r="L420" s="258"/>
      <c r="M420" s="259" t="s">
        <v>1</v>
      </c>
      <c r="N420" s="260" t="s">
        <v>42</v>
      </c>
      <c r="O420" s="72"/>
      <c r="P420" s="203">
        <f>O420*H420</f>
        <v>0</v>
      </c>
      <c r="Q420" s="203">
        <v>2.5000000000000001E-4</v>
      </c>
      <c r="R420" s="203">
        <f>Q420*H420</f>
        <v>5.0144999999999999E-3</v>
      </c>
      <c r="S420" s="203">
        <v>0</v>
      </c>
      <c r="T420" s="204">
        <f>S420*H420</f>
        <v>0</v>
      </c>
      <c r="U420" s="35"/>
      <c r="V420" s="35"/>
      <c r="W420" s="35"/>
      <c r="X420" s="35"/>
      <c r="Y420" s="35"/>
      <c r="Z420" s="35"/>
      <c r="AA420" s="35"/>
      <c r="AB420" s="35"/>
      <c r="AC420" s="35"/>
      <c r="AD420" s="35"/>
      <c r="AE420" s="35"/>
      <c r="AR420" s="205" t="s">
        <v>364</v>
      </c>
      <c r="AT420" s="205" t="s">
        <v>583</v>
      </c>
      <c r="AU420" s="205" t="s">
        <v>86</v>
      </c>
      <c r="AY420" s="18" t="s">
        <v>321</v>
      </c>
      <c r="BE420" s="206">
        <f>IF(N420="základní",J420,0)</f>
        <v>0</v>
      </c>
      <c r="BF420" s="206">
        <f>IF(N420="snížená",J420,0)</f>
        <v>0</v>
      </c>
      <c r="BG420" s="206">
        <f>IF(N420="zákl. přenesená",J420,0)</f>
        <v>0</v>
      </c>
      <c r="BH420" s="206">
        <f>IF(N420="sníž. přenesená",J420,0)</f>
        <v>0</v>
      </c>
      <c r="BI420" s="206">
        <f>IF(N420="nulová",J420,0)</f>
        <v>0</v>
      </c>
      <c r="BJ420" s="18" t="s">
        <v>84</v>
      </c>
      <c r="BK420" s="206">
        <f>ROUND(I420*H420,2)</f>
        <v>0</v>
      </c>
      <c r="BL420" s="18" t="s">
        <v>328</v>
      </c>
      <c r="BM420" s="205" t="s">
        <v>2246</v>
      </c>
    </row>
    <row r="421" spans="1:65" s="15" customFormat="1" ht="22.5">
      <c r="B421" s="230"/>
      <c r="C421" s="231"/>
      <c r="D421" s="209" t="s">
        <v>339</v>
      </c>
      <c r="E421" s="232" t="s">
        <v>1</v>
      </c>
      <c r="F421" s="233" t="s">
        <v>2239</v>
      </c>
      <c r="G421" s="231"/>
      <c r="H421" s="232" t="s">
        <v>1</v>
      </c>
      <c r="I421" s="234"/>
      <c r="J421" s="231"/>
      <c r="K421" s="231"/>
      <c r="L421" s="235"/>
      <c r="M421" s="236"/>
      <c r="N421" s="237"/>
      <c r="O421" s="237"/>
      <c r="P421" s="237"/>
      <c r="Q421" s="237"/>
      <c r="R421" s="237"/>
      <c r="S421" s="237"/>
      <c r="T421" s="238"/>
      <c r="AT421" s="239" t="s">
        <v>339</v>
      </c>
      <c r="AU421" s="239" t="s">
        <v>86</v>
      </c>
      <c r="AV421" s="15" t="s">
        <v>84</v>
      </c>
      <c r="AW421" s="15" t="s">
        <v>31</v>
      </c>
      <c r="AX421" s="15" t="s">
        <v>77</v>
      </c>
      <c r="AY421" s="239" t="s">
        <v>321</v>
      </c>
    </row>
    <row r="422" spans="1:65" s="13" customFormat="1" ht="11.25">
      <c r="B422" s="207"/>
      <c r="C422" s="208"/>
      <c r="D422" s="209" t="s">
        <v>339</v>
      </c>
      <c r="E422" s="210" t="s">
        <v>1</v>
      </c>
      <c r="F422" s="211" t="s">
        <v>2247</v>
      </c>
      <c r="G422" s="208"/>
      <c r="H422" s="212">
        <v>20.058299999999999</v>
      </c>
      <c r="I422" s="213"/>
      <c r="J422" s="208"/>
      <c r="K422" s="208"/>
      <c r="L422" s="214"/>
      <c r="M422" s="215"/>
      <c r="N422" s="216"/>
      <c r="O422" s="216"/>
      <c r="P422" s="216"/>
      <c r="Q422" s="216"/>
      <c r="R422" s="216"/>
      <c r="S422" s="216"/>
      <c r="T422" s="217"/>
      <c r="AT422" s="218" t="s">
        <v>339</v>
      </c>
      <c r="AU422" s="218" t="s">
        <v>86</v>
      </c>
      <c r="AV422" s="13" t="s">
        <v>86</v>
      </c>
      <c r="AW422" s="13" t="s">
        <v>31</v>
      </c>
      <c r="AX422" s="13" t="s">
        <v>84</v>
      </c>
      <c r="AY422" s="218" t="s">
        <v>321</v>
      </c>
    </row>
    <row r="423" spans="1:65" s="2" customFormat="1" ht="66.75" customHeight="1">
      <c r="A423" s="35"/>
      <c r="B423" s="36"/>
      <c r="C423" s="194" t="s">
        <v>774</v>
      </c>
      <c r="D423" s="194" t="s">
        <v>323</v>
      </c>
      <c r="E423" s="195" t="s">
        <v>2248</v>
      </c>
      <c r="F423" s="196" t="s">
        <v>2249</v>
      </c>
      <c r="G423" s="197" t="s">
        <v>628</v>
      </c>
      <c r="H423" s="198">
        <v>165</v>
      </c>
      <c r="I423" s="199"/>
      <c r="J423" s="200">
        <f>ROUND(I423*H423,2)</f>
        <v>0</v>
      </c>
      <c r="K423" s="196" t="s">
        <v>1996</v>
      </c>
      <c r="L423" s="40"/>
      <c r="M423" s="201" t="s">
        <v>1</v>
      </c>
      <c r="N423" s="202" t="s">
        <v>42</v>
      </c>
      <c r="O423" s="72"/>
      <c r="P423" s="203">
        <f>O423*H423</f>
        <v>0</v>
      </c>
      <c r="Q423" s="203">
        <v>0.50900000000000001</v>
      </c>
      <c r="R423" s="203">
        <f>Q423*H423</f>
        <v>83.984999999999999</v>
      </c>
      <c r="S423" s="203">
        <v>0</v>
      </c>
      <c r="T423" s="204">
        <f>S423*H423</f>
        <v>0</v>
      </c>
      <c r="U423" s="35"/>
      <c r="V423" s="35"/>
      <c r="W423" s="35"/>
      <c r="X423" s="35"/>
      <c r="Y423" s="35"/>
      <c r="Z423" s="35"/>
      <c r="AA423" s="35"/>
      <c r="AB423" s="35"/>
      <c r="AC423" s="35"/>
      <c r="AD423" s="35"/>
      <c r="AE423" s="35"/>
      <c r="AR423" s="205" t="s">
        <v>328</v>
      </c>
      <c r="AT423" s="205" t="s">
        <v>323</v>
      </c>
      <c r="AU423" s="205" t="s">
        <v>86</v>
      </c>
      <c r="AY423" s="18" t="s">
        <v>321</v>
      </c>
      <c r="BE423" s="206">
        <f>IF(N423="základní",J423,0)</f>
        <v>0</v>
      </c>
      <c r="BF423" s="206">
        <f>IF(N423="snížená",J423,0)</f>
        <v>0</v>
      </c>
      <c r="BG423" s="206">
        <f>IF(N423="zákl. přenesená",J423,0)</f>
        <v>0</v>
      </c>
      <c r="BH423" s="206">
        <f>IF(N423="sníž. přenesená",J423,0)</f>
        <v>0</v>
      </c>
      <c r="BI423" s="206">
        <f>IF(N423="nulová",J423,0)</f>
        <v>0</v>
      </c>
      <c r="BJ423" s="18" t="s">
        <v>84</v>
      </c>
      <c r="BK423" s="206">
        <f>ROUND(I423*H423,2)</f>
        <v>0</v>
      </c>
      <c r="BL423" s="18" t="s">
        <v>328</v>
      </c>
      <c r="BM423" s="205" t="s">
        <v>2250</v>
      </c>
    </row>
    <row r="424" spans="1:65" s="15" customFormat="1" ht="22.5">
      <c r="B424" s="230"/>
      <c r="C424" s="231"/>
      <c r="D424" s="209" t="s">
        <v>339</v>
      </c>
      <c r="E424" s="232" t="s">
        <v>1</v>
      </c>
      <c r="F424" s="233" t="s">
        <v>2251</v>
      </c>
      <c r="G424" s="231"/>
      <c r="H424" s="232" t="s">
        <v>1</v>
      </c>
      <c r="I424" s="234"/>
      <c r="J424" s="231"/>
      <c r="K424" s="231"/>
      <c r="L424" s="235"/>
      <c r="M424" s="236"/>
      <c r="N424" s="237"/>
      <c r="O424" s="237"/>
      <c r="P424" s="237"/>
      <c r="Q424" s="237"/>
      <c r="R424" s="237"/>
      <c r="S424" s="237"/>
      <c r="T424" s="238"/>
      <c r="AT424" s="239" t="s">
        <v>339</v>
      </c>
      <c r="AU424" s="239" t="s">
        <v>86</v>
      </c>
      <c r="AV424" s="15" t="s">
        <v>84</v>
      </c>
      <c r="AW424" s="15" t="s">
        <v>31</v>
      </c>
      <c r="AX424" s="15" t="s">
        <v>77</v>
      </c>
      <c r="AY424" s="239" t="s">
        <v>321</v>
      </c>
    </row>
    <row r="425" spans="1:65" s="13" customFormat="1" ht="22.5">
      <c r="B425" s="207"/>
      <c r="C425" s="208"/>
      <c r="D425" s="209" t="s">
        <v>339</v>
      </c>
      <c r="E425" s="210" t="s">
        <v>1</v>
      </c>
      <c r="F425" s="211" t="s">
        <v>2252</v>
      </c>
      <c r="G425" s="208"/>
      <c r="H425" s="212">
        <v>165</v>
      </c>
      <c r="I425" s="213"/>
      <c r="J425" s="208"/>
      <c r="K425" s="208"/>
      <c r="L425" s="214"/>
      <c r="M425" s="215"/>
      <c r="N425" s="216"/>
      <c r="O425" s="216"/>
      <c r="P425" s="216"/>
      <c r="Q425" s="216"/>
      <c r="R425" s="216"/>
      <c r="S425" s="216"/>
      <c r="T425" s="217"/>
      <c r="AT425" s="218" t="s">
        <v>339</v>
      </c>
      <c r="AU425" s="218" t="s">
        <v>86</v>
      </c>
      <c r="AV425" s="13" t="s">
        <v>86</v>
      </c>
      <c r="AW425" s="13" t="s">
        <v>31</v>
      </c>
      <c r="AX425" s="13" t="s">
        <v>77</v>
      </c>
      <c r="AY425" s="218" t="s">
        <v>321</v>
      </c>
    </row>
    <row r="426" spans="1:65" s="16" customFormat="1" ht="11.25">
      <c r="B426" s="240"/>
      <c r="C426" s="241"/>
      <c r="D426" s="209" t="s">
        <v>339</v>
      </c>
      <c r="E426" s="242" t="s">
        <v>2253</v>
      </c>
      <c r="F426" s="243" t="s">
        <v>391</v>
      </c>
      <c r="G426" s="241"/>
      <c r="H426" s="244">
        <v>165</v>
      </c>
      <c r="I426" s="245"/>
      <c r="J426" s="241"/>
      <c r="K426" s="241"/>
      <c r="L426" s="246"/>
      <c r="M426" s="247"/>
      <c r="N426" s="248"/>
      <c r="O426" s="248"/>
      <c r="P426" s="248"/>
      <c r="Q426" s="248"/>
      <c r="R426" s="248"/>
      <c r="S426" s="248"/>
      <c r="T426" s="249"/>
      <c r="AT426" s="250" t="s">
        <v>339</v>
      </c>
      <c r="AU426" s="250" t="s">
        <v>86</v>
      </c>
      <c r="AV426" s="16" t="s">
        <v>334</v>
      </c>
      <c r="AW426" s="16" t="s">
        <v>31</v>
      </c>
      <c r="AX426" s="16" t="s">
        <v>84</v>
      </c>
      <c r="AY426" s="250" t="s">
        <v>321</v>
      </c>
    </row>
    <row r="427" spans="1:65" s="12" customFormat="1" ht="22.9" customHeight="1">
      <c r="B427" s="178"/>
      <c r="C427" s="179"/>
      <c r="D427" s="180" t="s">
        <v>76</v>
      </c>
      <c r="E427" s="192" t="s">
        <v>334</v>
      </c>
      <c r="F427" s="192" t="s">
        <v>705</v>
      </c>
      <c r="G427" s="179"/>
      <c r="H427" s="179"/>
      <c r="I427" s="182"/>
      <c r="J427" s="193">
        <f>BK427</f>
        <v>0</v>
      </c>
      <c r="K427" s="179"/>
      <c r="L427" s="184"/>
      <c r="M427" s="185"/>
      <c r="N427" s="186"/>
      <c r="O427" s="186"/>
      <c r="P427" s="187">
        <f>SUM(P428:P467)</f>
        <v>0</v>
      </c>
      <c r="Q427" s="186"/>
      <c r="R427" s="187">
        <f>SUM(R428:R467)</f>
        <v>7.1786322000000009</v>
      </c>
      <c r="S427" s="186"/>
      <c r="T427" s="188">
        <f>SUM(T428:T467)</f>
        <v>0</v>
      </c>
      <c r="AR427" s="189" t="s">
        <v>84</v>
      </c>
      <c r="AT427" s="190" t="s">
        <v>76</v>
      </c>
      <c r="AU427" s="190" t="s">
        <v>84</v>
      </c>
      <c r="AY427" s="189" t="s">
        <v>321</v>
      </c>
      <c r="BK427" s="191">
        <f>SUM(BK428:BK467)</f>
        <v>0</v>
      </c>
    </row>
    <row r="428" spans="1:65" s="2" customFormat="1" ht="24.2" customHeight="1">
      <c r="A428" s="35"/>
      <c r="B428" s="36"/>
      <c r="C428" s="194" t="s">
        <v>778</v>
      </c>
      <c r="D428" s="194" t="s">
        <v>323</v>
      </c>
      <c r="E428" s="195" t="s">
        <v>2254</v>
      </c>
      <c r="F428" s="196" t="s">
        <v>2255</v>
      </c>
      <c r="G428" s="197" t="s">
        <v>355</v>
      </c>
      <c r="H428" s="198">
        <v>26</v>
      </c>
      <c r="I428" s="199"/>
      <c r="J428" s="200">
        <f>ROUND(I428*H428,2)</f>
        <v>0</v>
      </c>
      <c r="K428" s="196" t="s">
        <v>1996</v>
      </c>
      <c r="L428" s="40"/>
      <c r="M428" s="201" t="s">
        <v>1</v>
      </c>
      <c r="N428" s="202" t="s">
        <v>42</v>
      </c>
      <c r="O428" s="72"/>
      <c r="P428" s="203">
        <f>O428*H428</f>
        <v>0</v>
      </c>
      <c r="Q428" s="203">
        <v>0</v>
      </c>
      <c r="R428" s="203">
        <f>Q428*H428</f>
        <v>0</v>
      </c>
      <c r="S428" s="203">
        <v>0</v>
      </c>
      <c r="T428" s="204">
        <f>S428*H428</f>
        <v>0</v>
      </c>
      <c r="U428" s="35"/>
      <c r="V428" s="35"/>
      <c r="W428" s="35"/>
      <c r="X428" s="35"/>
      <c r="Y428" s="35"/>
      <c r="Z428" s="35"/>
      <c r="AA428" s="35"/>
      <c r="AB428" s="35"/>
      <c r="AC428" s="35"/>
      <c r="AD428" s="35"/>
      <c r="AE428" s="35"/>
      <c r="AR428" s="205" t="s">
        <v>328</v>
      </c>
      <c r="AT428" s="205" t="s">
        <v>323</v>
      </c>
      <c r="AU428" s="205" t="s">
        <v>86</v>
      </c>
      <c r="AY428" s="18" t="s">
        <v>321</v>
      </c>
      <c r="BE428" s="206">
        <f>IF(N428="základní",J428,0)</f>
        <v>0</v>
      </c>
      <c r="BF428" s="206">
        <f>IF(N428="snížená",J428,0)</f>
        <v>0</v>
      </c>
      <c r="BG428" s="206">
        <f>IF(N428="zákl. přenesená",J428,0)</f>
        <v>0</v>
      </c>
      <c r="BH428" s="206">
        <f>IF(N428="sníž. přenesená",J428,0)</f>
        <v>0</v>
      </c>
      <c r="BI428" s="206">
        <f>IF(N428="nulová",J428,0)</f>
        <v>0</v>
      </c>
      <c r="BJ428" s="18" t="s">
        <v>84</v>
      </c>
      <c r="BK428" s="206">
        <f>ROUND(I428*H428,2)</f>
        <v>0</v>
      </c>
      <c r="BL428" s="18" t="s">
        <v>328</v>
      </c>
      <c r="BM428" s="205" t="s">
        <v>2256</v>
      </c>
    </row>
    <row r="429" spans="1:65" s="15" customFormat="1" ht="22.5">
      <c r="B429" s="230"/>
      <c r="C429" s="231"/>
      <c r="D429" s="209" t="s">
        <v>339</v>
      </c>
      <c r="E429" s="232" t="s">
        <v>1</v>
      </c>
      <c r="F429" s="233" t="s">
        <v>2257</v>
      </c>
      <c r="G429" s="231"/>
      <c r="H429" s="232" t="s">
        <v>1</v>
      </c>
      <c r="I429" s="234"/>
      <c r="J429" s="231"/>
      <c r="K429" s="231"/>
      <c r="L429" s="235"/>
      <c r="M429" s="236"/>
      <c r="N429" s="237"/>
      <c r="O429" s="237"/>
      <c r="P429" s="237"/>
      <c r="Q429" s="237"/>
      <c r="R429" s="237"/>
      <c r="S429" s="237"/>
      <c r="T429" s="238"/>
      <c r="AT429" s="239" t="s">
        <v>339</v>
      </c>
      <c r="AU429" s="239" t="s">
        <v>86</v>
      </c>
      <c r="AV429" s="15" t="s">
        <v>84</v>
      </c>
      <c r="AW429" s="15" t="s">
        <v>31</v>
      </c>
      <c r="AX429" s="15" t="s">
        <v>77</v>
      </c>
      <c r="AY429" s="239" t="s">
        <v>321</v>
      </c>
    </row>
    <row r="430" spans="1:65" s="13" customFormat="1" ht="11.25">
      <c r="B430" s="207"/>
      <c r="C430" s="208"/>
      <c r="D430" s="209" t="s">
        <v>339</v>
      </c>
      <c r="E430" s="210" t="s">
        <v>1</v>
      </c>
      <c r="F430" s="211" t="s">
        <v>2258</v>
      </c>
      <c r="G430" s="208"/>
      <c r="H430" s="212">
        <v>26</v>
      </c>
      <c r="I430" s="213"/>
      <c r="J430" s="208"/>
      <c r="K430" s="208"/>
      <c r="L430" s="214"/>
      <c r="M430" s="215"/>
      <c r="N430" s="216"/>
      <c r="O430" s="216"/>
      <c r="P430" s="216"/>
      <c r="Q430" s="216"/>
      <c r="R430" s="216"/>
      <c r="S430" s="216"/>
      <c r="T430" s="217"/>
      <c r="AT430" s="218" t="s">
        <v>339</v>
      </c>
      <c r="AU430" s="218" t="s">
        <v>86</v>
      </c>
      <c r="AV430" s="13" t="s">
        <v>86</v>
      </c>
      <c r="AW430" s="13" t="s">
        <v>31</v>
      </c>
      <c r="AX430" s="13" t="s">
        <v>77</v>
      </c>
      <c r="AY430" s="218" t="s">
        <v>321</v>
      </c>
    </row>
    <row r="431" spans="1:65" s="14" customFormat="1" ht="11.25">
      <c r="B431" s="219"/>
      <c r="C431" s="220"/>
      <c r="D431" s="209" t="s">
        <v>339</v>
      </c>
      <c r="E431" s="221" t="s">
        <v>1914</v>
      </c>
      <c r="F431" s="222" t="s">
        <v>346</v>
      </c>
      <c r="G431" s="220"/>
      <c r="H431" s="223">
        <v>26</v>
      </c>
      <c r="I431" s="224"/>
      <c r="J431" s="220"/>
      <c r="K431" s="220"/>
      <c r="L431" s="225"/>
      <c r="M431" s="226"/>
      <c r="N431" s="227"/>
      <c r="O431" s="227"/>
      <c r="P431" s="227"/>
      <c r="Q431" s="227"/>
      <c r="R431" s="227"/>
      <c r="S431" s="227"/>
      <c r="T431" s="228"/>
      <c r="AT431" s="229" t="s">
        <v>339</v>
      </c>
      <c r="AU431" s="229" t="s">
        <v>86</v>
      </c>
      <c r="AV431" s="14" t="s">
        <v>328</v>
      </c>
      <c r="AW431" s="14" t="s">
        <v>31</v>
      </c>
      <c r="AX431" s="14" t="s">
        <v>84</v>
      </c>
      <c r="AY431" s="229" t="s">
        <v>321</v>
      </c>
    </row>
    <row r="432" spans="1:65" s="2" customFormat="1" ht="37.9" customHeight="1">
      <c r="A432" s="35"/>
      <c r="B432" s="36"/>
      <c r="C432" s="194" t="s">
        <v>783</v>
      </c>
      <c r="D432" s="194" t="s">
        <v>323</v>
      </c>
      <c r="E432" s="195" t="s">
        <v>2259</v>
      </c>
      <c r="F432" s="196" t="s">
        <v>2260</v>
      </c>
      <c r="G432" s="197" t="s">
        <v>355</v>
      </c>
      <c r="H432" s="198">
        <v>20.5</v>
      </c>
      <c r="I432" s="199"/>
      <c r="J432" s="200">
        <f>ROUND(I432*H432,2)</f>
        <v>0</v>
      </c>
      <c r="K432" s="196" t="s">
        <v>1996</v>
      </c>
      <c r="L432" s="40"/>
      <c r="M432" s="201" t="s">
        <v>1</v>
      </c>
      <c r="N432" s="202" t="s">
        <v>42</v>
      </c>
      <c r="O432" s="72"/>
      <c r="P432" s="203">
        <f>O432*H432</f>
        <v>0</v>
      </c>
      <c r="Q432" s="203">
        <v>0</v>
      </c>
      <c r="R432" s="203">
        <f>Q432*H432</f>
        <v>0</v>
      </c>
      <c r="S432" s="203">
        <v>0</v>
      </c>
      <c r="T432" s="204">
        <f>S432*H432</f>
        <v>0</v>
      </c>
      <c r="U432" s="35"/>
      <c r="V432" s="35"/>
      <c r="W432" s="35"/>
      <c r="X432" s="35"/>
      <c r="Y432" s="35"/>
      <c r="Z432" s="35"/>
      <c r="AA432" s="35"/>
      <c r="AB432" s="35"/>
      <c r="AC432" s="35"/>
      <c r="AD432" s="35"/>
      <c r="AE432" s="35"/>
      <c r="AR432" s="205" t="s">
        <v>328</v>
      </c>
      <c r="AT432" s="205" t="s">
        <v>323</v>
      </c>
      <c r="AU432" s="205" t="s">
        <v>86</v>
      </c>
      <c r="AY432" s="18" t="s">
        <v>321</v>
      </c>
      <c r="BE432" s="206">
        <f>IF(N432="základní",J432,0)</f>
        <v>0</v>
      </c>
      <c r="BF432" s="206">
        <f>IF(N432="snížená",J432,0)</f>
        <v>0</v>
      </c>
      <c r="BG432" s="206">
        <f>IF(N432="zákl. přenesená",J432,0)</f>
        <v>0</v>
      </c>
      <c r="BH432" s="206">
        <f>IF(N432="sníž. přenesená",J432,0)</f>
        <v>0</v>
      </c>
      <c r="BI432" s="206">
        <f>IF(N432="nulová",J432,0)</f>
        <v>0</v>
      </c>
      <c r="BJ432" s="18" t="s">
        <v>84</v>
      </c>
      <c r="BK432" s="206">
        <f>ROUND(I432*H432,2)</f>
        <v>0</v>
      </c>
      <c r="BL432" s="18" t="s">
        <v>328</v>
      </c>
      <c r="BM432" s="205" t="s">
        <v>2261</v>
      </c>
    </row>
    <row r="433" spans="1:65" s="15" customFormat="1" ht="22.5">
      <c r="B433" s="230"/>
      <c r="C433" s="231"/>
      <c r="D433" s="209" t="s">
        <v>339</v>
      </c>
      <c r="E433" s="232" t="s">
        <v>1</v>
      </c>
      <c r="F433" s="233" t="s">
        <v>2262</v>
      </c>
      <c r="G433" s="231"/>
      <c r="H433" s="232" t="s">
        <v>1</v>
      </c>
      <c r="I433" s="234"/>
      <c r="J433" s="231"/>
      <c r="K433" s="231"/>
      <c r="L433" s="235"/>
      <c r="M433" s="236"/>
      <c r="N433" s="237"/>
      <c r="O433" s="237"/>
      <c r="P433" s="237"/>
      <c r="Q433" s="237"/>
      <c r="R433" s="237"/>
      <c r="S433" s="237"/>
      <c r="T433" s="238"/>
      <c r="AT433" s="239" t="s">
        <v>339</v>
      </c>
      <c r="AU433" s="239" t="s">
        <v>86</v>
      </c>
      <c r="AV433" s="15" t="s">
        <v>84</v>
      </c>
      <c r="AW433" s="15" t="s">
        <v>31</v>
      </c>
      <c r="AX433" s="15" t="s">
        <v>77</v>
      </c>
      <c r="AY433" s="239" t="s">
        <v>321</v>
      </c>
    </row>
    <row r="434" spans="1:65" s="13" customFormat="1" ht="11.25">
      <c r="B434" s="207"/>
      <c r="C434" s="208"/>
      <c r="D434" s="209" t="s">
        <v>339</v>
      </c>
      <c r="E434" s="210" t="s">
        <v>1</v>
      </c>
      <c r="F434" s="211" t="s">
        <v>2263</v>
      </c>
      <c r="G434" s="208"/>
      <c r="H434" s="212">
        <v>20.5</v>
      </c>
      <c r="I434" s="213"/>
      <c r="J434" s="208"/>
      <c r="K434" s="208"/>
      <c r="L434" s="214"/>
      <c r="M434" s="215"/>
      <c r="N434" s="216"/>
      <c r="O434" s="216"/>
      <c r="P434" s="216"/>
      <c r="Q434" s="216"/>
      <c r="R434" s="216"/>
      <c r="S434" s="216"/>
      <c r="T434" s="217"/>
      <c r="AT434" s="218" t="s">
        <v>339</v>
      </c>
      <c r="AU434" s="218" t="s">
        <v>86</v>
      </c>
      <c r="AV434" s="13" t="s">
        <v>86</v>
      </c>
      <c r="AW434" s="13" t="s">
        <v>31</v>
      </c>
      <c r="AX434" s="13" t="s">
        <v>77</v>
      </c>
      <c r="AY434" s="218" t="s">
        <v>321</v>
      </c>
    </row>
    <row r="435" spans="1:65" s="14" customFormat="1" ht="11.25">
      <c r="B435" s="219"/>
      <c r="C435" s="220"/>
      <c r="D435" s="209" t="s">
        <v>339</v>
      </c>
      <c r="E435" s="221" t="s">
        <v>1912</v>
      </c>
      <c r="F435" s="222" t="s">
        <v>346</v>
      </c>
      <c r="G435" s="220"/>
      <c r="H435" s="223">
        <v>20.5</v>
      </c>
      <c r="I435" s="224"/>
      <c r="J435" s="220"/>
      <c r="K435" s="220"/>
      <c r="L435" s="225"/>
      <c r="M435" s="226"/>
      <c r="N435" s="227"/>
      <c r="O435" s="227"/>
      <c r="P435" s="227"/>
      <c r="Q435" s="227"/>
      <c r="R435" s="227"/>
      <c r="S435" s="227"/>
      <c r="T435" s="228"/>
      <c r="AT435" s="229" t="s">
        <v>339</v>
      </c>
      <c r="AU435" s="229" t="s">
        <v>86</v>
      </c>
      <c r="AV435" s="14" t="s">
        <v>328</v>
      </c>
      <c r="AW435" s="14" t="s">
        <v>31</v>
      </c>
      <c r="AX435" s="14" t="s">
        <v>84</v>
      </c>
      <c r="AY435" s="229" t="s">
        <v>321</v>
      </c>
    </row>
    <row r="436" spans="1:65" s="2" customFormat="1" ht="24.2" customHeight="1">
      <c r="A436" s="35"/>
      <c r="B436" s="36"/>
      <c r="C436" s="194" t="s">
        <v>787</v>
      </c>
      <c r="D436" s="194" t="s">
        <v>323</v>
      </c>
      <c r="E436" s="195" t="s">
        <v>2264</v>
      </c>
      <c r="F436" s="196" t="s">
        <v>2265</v>
      </c>
      <c r="G436" s="197" t="s">
        <v>337</v>
      </c>
      <c r="H436" s="198">
        <v>170</v>
      </c>
      <c r="I436" s="199"/>
      <c r="J436" s="200">
        <f>ROUND(I436*H436,2)</f>
        <v>0</v>
      </c>
      <c r="K436" s="196" t="s">
        <v>350</v>
      </c>
      <c r="L436" s="40"/>
      <c r="M436" s="201" t="s">
        <v>1</v>
      </c>
      <c r="N436" s="202" t="s">
        <v>42</v>
      </c>
      <c r="O436" s="72"/>
      <c r="P436" s="203">
        <f>O436*H436</f>
        <v>0</v>
      </c>
      <c r="Q436" s="203">
        <v>2.3700000000000001E-3</v>
      </c>
      <c r="R436" s="203">
        <f>Q436*H436</f>
        <v>0.40290000000000004</v>
      </c>
      <c r="S436" s="203">
        <v>0</v>
      </c>
      <c r="T436" s="204">
        <f>S436*H436</f>
        <v>0</v>
      </c>
      <c r="U436" s="35"/>
      <c r="V436" s="35"/>
      <c r="W436" s="35"/>
      <c r="X436" s="35"/>
      <c r="Y436" s="35"/>
      <c r="Z436" s="35"/>
      <c r="AA436" s="35"/>
      <c r="AB436" s="35"/>
      <c r="AC436" s="35"/>
      <c r="AD436" s="35"/>
      <c r="AE436" s="35"/>
      <c r="AR436" s="205" t="s">
        <v>328</v>
      </c>
      <c r="AT436" s="205" t="s">
        <v>323</v>
      </c>
      <c r="AU436" s="205" t="s">
        <v>86</v>
      </c>
      <c r="AY436" s="18" t="s">
        <v>321</v>
      </c>
      <c r="BE436" s="206">
        <f>IF(N436="základní",J436,0)</f>
        <v>0</v>
      </c>
      <c r="BF436" s="206">
        <f>IF(N436="snížená",J436,0)</f>
        <v>0</v>
      </c>
      <c r="BG436" s="206">
        <f>IF(N436="zákl. přenesená",J436,0)</f>
        <v>0</v>
      </c>
      <c r="BH436" s="206">
        <f>IF(N436="sníž. přenesená",J436,0)</f>
        <v>0</v>
      </c>
      <c r="BI436" s="206">
        <f>IF(N436="nulová",J436,0)</f>
        <v>0</v>
      </c>
      <c r="BJ436" s="18" t="s">
        <v>84</v>
      </c>
      <c r="BK436" s="206">
        <f>ROUND(I436*H436,2)</f>
        <v>0</v>
      </c>
      <c r="BL436" s="18" t="s">
        <v>328</v>
      </c>
      <c r="BM436" s="205" t="s">
        <v>2266</v>
      </c>
    </row>
    <row r="437" spans="1:65" s="15" customFormat="1" ht="22.5">
      <c r="B437" s="230"/>
      <c r="C437" s="231"/>
      <c r="D437" s="209" t="s">
        <v>339</v>
      </c>
      <c r="E437" s="232" t="s">
        <v>1</v>
      </c>
      <c r="F437" s="233" t="s">
        <v>2262</v>
      </c>
      <c r="G437" s="231"/>
      <c r="H437" s="232" t="s">
        <v>1</v>
      </c>
      <c r="I437" s="234"/>
      <c r="J437" s="231"/>
      <c r="K437" s="231"/>
      <c r="L437" s="235"/>
      <c r="M437" s="236"/>
      <c r="N437" s="237"/>
      <c r="O437" s="237"/>
      <c r="P437" s="237"/>
      <c r="Q437" s="237"/>
      <c r="R437" s="237"/>
      <c r="S437" s="237"/>
      <c r="T437" s="238"/>
      <c r="AT437" s="239" t="s">
        <v>339</v>
      </c>
      <c r="AU437" s="239" t="s">
        <v>86</v>
      </c>
      <c r="AV437" s="15" t="s">
        <v>84</v>
      </c>
      <c r="AW437" s="15" t="s">
        <v>31</v>
      </c>
      <c r="AX437" s="15" t="s">
        <v>77</v>
      </c>
      <c r="AY437" s="239" t="s">
        <v>321</v>
      </c>
    </row>
    <row r="438" spans="1:65" s="13" customFormat="1" ht="22.5">
      <c r="B438" s="207"/>
      <c r="C438" s="208"/>
      <c r="D438" s="209" t="s">
        <v>339</v>
      </c>
      <c r="E438" s="210" t="s">
        <v>1</v>
      </c>
      <c r="F438" s="211" t="s">
        <v>2267</v>
      </c>
      <c r="G438" s="208"/>
      <c r="H438" s="212">
        <v>95</v>
      </c>
      <c r="I438" s="213"/>
      <c r="J438" s="208"/>
      <c r="K438" s="208"/>
      <c r="L438" s="214"/>
      <c r="M438" s="215"/>
      <c r="N438" s="216"/>
      <c r="O438" s="216"/>
      <c r="P438" s="216"/>
      <c r="Q438" s="216"/>
      <c r="R438" s="216"/>
      <c r="S438" s="216"/>
      <c r="T438" s="217"/>
      <c r="AT438" s="218" t="s">
        <v>339</v>
      </c>
      <c r="AU438" s="218" t="s">
        <v>86</v>
      </c>
      <c r="AV438" s="13" t="s">
        <v>86</v>
      </c>
      <c r="AW438" s="13" t="s">
        <v>31</v>
      </c>
      <c r="AX438" s="13" t="s">
        <v>77</v>
      </c>
      <c r="AY438" s="218" t="s">
        <v>321</v>
      </c>
    </row>
    <row r="439" spans="1:65" s="16" customFormat="1" ht="11.25">
      <c r="B439" s="240"/>
      <c r="C439" s="241"/>
      <c r="D439" s="209" t="s">
        <v>339</v>
      </c>
      <c r="E439" s="242" t="s">
        <v>1</v>
      </c>
      <c r="F439" s="243" t="s">
        <v>391</v>
      </c>
      <c r="G439" s="241"/>
      <c r="H439" s="244">
        <v>95</v>
      </c>
      <c r="I439" s="245"/>
      <c r="J439" s="241"/>
      <c r="K439" s="241"/>
      <c r="L439" s="246"/>
      <c r="M439" s="247"/>
      <c r="N439" s="248"/>
      <c r="O439" s="248"/>
      <c r="P439" s="248"/>
      <c r="Q439" s="248"/>
      <c r="R439" s="248"/>
      <c r="S439" s="248"/>
      <c r="T439" s="249"/>
      <c r="AT439" s="250" t="s">
        <v>339</v>
      </c>
      <c r="AU439" s="250" t="s">
        <v>86</v>
      </c>
      <c r="AV439" s="16" t="s">
        <v>334</v>
      </c>
      <c r="AW439" s="16" t="s">
        <v>31</v>
      </c>
      <c r="AX439" s="16" t="s">
        <v>77</v>
      </c>
      <c r="AY439" s="250" t="s">
        <v>321</v>
      </c>
    </row>
    <row r="440" spans="1:65" s="15" customFormat="1" ht="22.5">
      <c r="B440" s="230"/>
      <c r="C440" s="231"/>
      <c r="D440" s="209" t="s">
        <v>339</v>
      </c>
      <c r="E440" s="232" t="s">
        <v>1</v>
      </c>
      <c r="F440" s="233" t="s">
        <v>2257</v>
      </c>
      <c r="G440" s="231"/>
      <c r="H440" s="232" t="s">
        <v>1</v>
      </c>
      <c r="I440" s="234"/>
      <c r="J440" s="231"/>
      <c r="K440" s="231"/>
      <c r="L440" s="235"/>
      <c r="M440" s="236"/>
      <c r="N440" s="237"/>
      <c r="O440" s="237"/>
      <c r="P440" s="237"/>
      <c r="Q440" s="237"/>
      <c r="R440" s="237"/>
      <c r="S440" s="237"/>
      <c r="T440" s="238"/>
      <c r="AT440" s="239" t="s">
        <v>339</v>
      </c>
      <c r="AU440" s="239" t="s">
        <v>86</v>
      </c>
      <c r="AV440" s="15" t="s">
        <v>84</v>
      </c>
      <c r="AW440" s="15" t="s">
        <v>31</v>
      </c>
      <c r="AX440" s="15" t="s">
        <v>77</v>
      </c>
      <c r="AY440" s="239" t="s">
        <v>321</v>
      </c>
    </row>
    <row r="441" spans="1:65" s="13" customFormat="1" ht="22.5">
      <c r="B441" s="207"/>
      <c r="C441" s="208"/>
      <c r="D441" s="209" t="s">
        <v>339</v>
      </c>
      <c r="E441" s="210" t="s">
        <v>1</v>
      </c>
      <c r="F441" s="211" t="s">
        <v>2268</v>
      </c>
      <c r="G441" s="208"/>
      <c r="H441" s="212">
        <v>75</v>
      </c>
      <c r="I441" s="213"/>
      <c r="J441" s="208"/>
      <c r="K441" s="208"/>
      <c r="L441" s="214"/>
      <c r="M441" s="215"/>
      <c r="N441" s="216"/>
      <c r="O441" s="216"/>
      <c r="P441" s="216"/>
      <c r="Q441" s="216"/>
      <c r="R441" s="216"/>
      <c r="S441" s="216"/>
      <c r="T441" s="217"/>
      <c r="AT441" s="218" t="s">
        <v>339</v>
      </c>
      <c r="AU441" s="218" t="s">
        <v>86</v>
      </c>
      <c r="AV441" s="13" t="s">
        <v>86</v>
      </c>
      <c r="AW441" s="13" t="s">
        <v>31</v>
      </c>
      <c r="AX441" s="13" t="s">
        <v>77</v>
      </c>
      <c r="AY441" s="218" t="s">
        <v>321</v>
      </c>
    </row>
    <row r="442" spans="1:65" s="16" customFormat="1" ht="11.25">
      <c r="B442" s="240"/>
      <c r="C442" s="241"/>
      <c r="D442" s="209" t="s">
        <v>339</v>
      </c>
      <c r="E442" s="242" t="s">
        <v>1</v>
      </c>
      <c r="F442" s="243" t="s">
        <v>391</v>
      </c>
      <c r="G442" s="241"/>
      <c r="H442" s="244">
        <v>75</v>
      </c>
      <c r="I442" s="245"/>
      <c r="J442" s="241"/>
      <c r="K442" s="241"/>
      <c r="L442" s="246"/>
      <c r="M442" s="247"/>
      <c r="N442" s="248"/>
      <c r="O442" s="248"/>
      <c r="P442" s="248"/>
      <c r="Q442" s="248"/>
      <c r="R442" s="248"/>
      <c r="S442" s="248"/>
      <c r="T442" s="249"/>
      <c r="AT442" s="250" t="s">
        <v>339</v>
      </c>
      <c r="AU442" s="250" t="s">
        <v>86</v>
      </c>
      <c r="AV442" s="16" t="s">
        <v>334</v>
      </c>
      <c r="AW442" s="16" t="s">
        <v>31</v>
      </c>
      <c r="AX442" s="16" t="s">
        <v>77</v>
      </c>
      <c r="AY442" s="250" t="s">
        <v>321</v>
      </c>
    </row>
    <row r="443" spans="1:65" s="14" customFormat="1" ht="11.25">
      <c r="B443" s="219"/>
      <c r="C443" s="220"/>
      <c r="D443" s="209" t="s">
        <v>339</v>
      </c>
      <c r="E443" s="221" t="s">
        <v>1951</v>
      </c>
      <c r="F443" s="222" t="s">
        <v>346</v>
      </c>
      <c r="G443" s="220"/>
      <c r="H443" s="223">
        <v>170</v>
      </c>
      <c r="I443" s="224"/>
      <c r="J443" s="220"/>
      <c r="K443" s="220"/>
      <c r="L443" s="225"/>
      <c r="M443" s="226"/>
      <c r="N443" s="227"/>
      <c r="O443" s="227"/>
      <c r="P443" s="227"/>
      <c r="Q443" s="227"/>
      <c r="R443" s="227"/>
      <c r="S443" s="227"/>
      <c r="T443" s="228"/>
      <c r="AT443" s="229" t="s">
        <v>339</v>
      </c>
      <c r="AU443" s="229" t="s">
        <v>86</v>
      </c>
      <c r="AV443" s="14" t="s">
        <v>328</v>
      </c>
      <c r="AW443" s="14" t="s">
        <v>31</v>
      </c>
      <c r="AX443" s="14" t="s">
        <v>84</v>
      </c>
      <c r="AY443" s="229" t="s">
        <v>321</v>
      </c>
    </row>
    <row r="444" spans="1:65" s="2" customFormat="1" ht="37.9" customHeight="1">
      <c r="A444" s="35"/>
      <c r="B444" s="36"/>
      <c r="C444" s="194" t="s">
        <v>791</v>
      </c>
      <c r="D444" s="194" t="s">
        <v>323</v>
      </c>
      <c r="E444" s="195" t="s">
        <v>2269</v>
      </c>
      <c r="F444" s="196" t="s">
        <v>2270</v>
      </c>
      <c r="G444" s="197" t="s">
        <v>628</v>
      </c>
      <c r="H444" s="198">
        <v>45.5</v>
      </c>
      <c r="I444" s="199"/>
      <c r="J444" s="200">
        <f>ROUND(I444*H444,2)</f>
        <v>0</v>
      </c>
      <c r="K444" s="196" t="s">
        <v>1996</v>
      </c>
      <c r="L444" s="40"/>
      <c r="M444" s="201" t="s">
        <v>1</v>
      </c>
      <c r="N444" s="202" t="s">
        <v>42</v>
      </c>
      <c r="O444" s="72"/>
      <c r="P444" s="203">
        <f>O444*H444</f>
        <v>0</v>
      </c>
      <c r="Q444" s="203">
        <v>0</v>
      </c>
      <c r="R444" s="203">
        <f>Q444*H444</f>
        <v>0</v>
      </c>
      <c r="S444" s="203">
        <v>0</v>
      </c>
      <c r="T444" s="204">
        <f>S444*H444</f>
        <v>0</v>
      </c>
      <c r="U444" s="35"/>
      <c r="V444" s="35"/>
      <c r="W444" s="35"/>
      <c r="X444" s="35"/>
      <c r="Y444" s="35"/>
      <c r="Z444" s="35"/>
      <c r="AA444" s="35"/>
      <c r="AB444" s="35"/>
      <c r="AC444" s="35"/>
      <c r="AD444" s="35"/>
      <c r="AE444" s="35"/>
      <c r="AR444" s="205" t="s">
        <v>328</v>
      </c>
      <c r="AT444" s="205" t="s">
        <v>323</v>
      </c>
      <c r="AU444" s="205" t="s">
        <v>86</v>
      </c>
      <c r="AY444" s="18" t="s">
        <v>321</v>
      </c>
      <c r="BE444" s="206">
        <f>IF(N444="základní",J444,0)</f>
        <v>0</v>
      </c>
      <c r="BF444" s="206">
        <f>IF(N444="snížená",J444,0)</f>
        <v>0</v>
      </c>
      <c r="BG444" s="206">
        <f>IF(N444="zákl. přenesená",J444,0)</f>
        <v>0</v>
      </c>
      <c r="BH444" s="206">
        <f>IF(N444="sníž. přenesená",J444,0)</f>
        <v>0</v>
      </c>
      <c r="BI444" s="206">
        <f>IF(N444="nulová",J444,0)</f>
        <v>0</v>
      </c>
      <c r="BJ444" s="18" t="s">
        <v>84</v>
      </c>
      <c r="BK444" s="206">
        <f>ROUND(I444*H444,2)</f>
        <v>0</v>
      </c>
      <c r="BL444" s="18" t="s">
        <v>328</v>
      </c>
      <c r="BM444" s="205" t="s">
        <v>2271</v>
      </c>
    </row>
    <row r="445" spans="1:65" s="15" customFormat="1" ht="22.5">
      <c r="B445" s="230"/>
      <c r="C445" s="231"/>
      <c r="D445" s="209" t="s">
        <v>339</v>
      </c>
      <c r="E445" s="232" t="s">
        <v>1</v>
      </c>
      <c r="F445" s="233" t="s">
        <v>2262</v>
      </c>
      <c r="G445" s="231"/>
      <c r="H445" s="232" t="s">
        <v>1</v>
      </c>
      <c r="I445" s="234"/>
      <c r="J445" s="231"/>
      <c r="K445" s="231"/>
      <c r="L445" s="235"/>
      <c r="M445" s="236"/>
      <c r="N445" s="237"/>
      <c r="O445" s="237"/>
      <c r="P445" s="237"/>
      <c r="Q445" s="237"/>
      <c r="R445" s="237"/>
      <c r="S445" s="237"/>
      <c r="T445" s="238"/>
      <c r="AT445" s="239" t="s">
        <v>339</v>
      </c>
      <c r="AU445" s="239" t="s">
        <v>86</v>
      </c>
      <c r="AV445" s="15" t="s">
        <v>84</v>
      </c>
      <c r="AW445" s="15" t="s">
        <v>31</v>
      </c>
      <c r="AX445" s="15" t="s">
        <v>77</v>
      </c>
      <c r="AY445" s="239" t="s">
        <v>321</v>
      </c>
    </row>
    <row r="446" spans="1:65" s="15" customFormat="1" ht="22.5">
      <c r="B446" s="230"/>
      <c r="C446" s="231"/>
      <c r="D446" s="209" t="s">
        <v>339</v>
      </c>
      <c r="E446" s="232" t="s">
        <v>1</v>
      </c>
      <c r="F446" s="233" t="s">
        <v>2272</v>
      </c>
      <c r="G446" s="231"/>
      <c r="H446" s="232" t="s">
        <v>1</v>
      </c>
      <c r="I446" s="234"/>
      <c r="J446" s="231"/>
      <c r="K446" s="231"/>
      <c r="L446" s="235"/>
      <c r="M446" s="236"/>
      <c r="N446" s="237"/>
      <c r="O446" s="237"/>
      <c r="P446" s="237"/>
      <c r="Q446" s="237"/>
      <c r="R446" s="237"/>
      <c r="S446" s="237"/>
      <c r="T446" s="238"/>
      <c r="AT446" s="239" t="s">
        <v>339</v>
      </c>
      <c r="AU446" s="239" t="s">
        <v>86</v>
      </c>
      <c r="AV446" s="15" t="s">
        <v>84</v>
      </c>
      <c r="AW446" s="15" t="s">
        <v>31</v>
      </c>
      <c r="AX446" s="15" t="s">
        <v>77</v>
      </c>
      <c r="AY446" s="239" t="s">
        <v>321</v>
      </c>
    </row>
    <row r="447" spans="1:65" s="13" customFormat="1" ht="22.5">
      <c r="B447" s="207"/>
      <c r="C447" s="208"/>
      <c r="D447" s="209" t="s">
        <v>339</v>
      </c>
      <c r="E447" s="210" t="s">
        <v>1</v>
      </c>
      <c r="F447" s="211" t="s">
        <v>2273</v>
      </c>
      <c r="G447" s="208"/>
      <c r="H447" s="212">
        <v>45.5</v>
      </c>
      <c r="I447" s="213"/>
      <c r="J447" s="208"/>
      <c r="K447" s="208"/>
      <c r="L447" s="214"/>
      <c r="M447" s="215"/>
      <c r="N447" s="216"/>
      <c r="O447" s="216"/>
      <c r="P447" s="216"/>
      <c r="Q447" s="216"/>
      <c r="R447" s="216"/>
      <c r="S447" s="216"/>
      <c r="T447" s="217"/>
      <c r="AT447" s="218" t="s">
        <v>339</v>
      </c>
      <c r="AU447" s="218" t="s">
        <v>86</v>
      </c>
      <c r="AV447" s="13" t="s">
        <v>86</v>
      </c>
      <c r="AW447" s="13" t="s">
        <v>31</v>
      </c>
      <c r="AX447" s="13" t="s">
        <v>77</v>
      </c>
      <c r="AY447" s="218" t="s">
        <v>321</v>
      </c>
    </row>
    <row r="448" spans="1:65" s="14" customFormat="1" ht="11.25">
      <c r="B448" s="219"/>
      <c r="C448" s="220"/>
      <c r="D448" s="209" t="s">
        <v>339</v>
      </c>
      <c r="E448" s="221" t="s">
        <v>1</v>
      </c>
      <c r="F448" s="222" t="s">
        <v>346</v>
      </c>
      <c r="G448" s="220"/>
      <c r="H448" s="223">
        <v>45.5</v>
      </c>
      <c r="I448" s="224"/>
      <c r="J448" s="220"/>
      <c r="K448" s="220"/>
      <c r="L448" s="225"/>
      <c r="M448" s="226"/>
      <c r="N448" s="227"/>
      <c r="O448" s="227"/>
      <c r="P448" s="227"/>
      <c r="Q448" s="227"/>
      <c r="R448" s="227"/>
      <c r="S448" s="227"/>
      <c r="T448" s="228"/>
      <c r="AT448" s="229" t="s">
        <v>339</v>
      </c>
      <c r="AU448" s="229" t="s">
        <v>86</v>
      </c>
      <c r="AV448" s="14" t="s">
        <v>328</v>
      </c>
      <c r="AW448" s="14" t="s">
        <v>31</v>
      </c>
      <c r="AX448" s="14" t="s">
        <v>84</v>
      </c>
      <c r="AY448" s="229" t="s">
        <v>321</v>
      </c>
    </row>
    <row r="449" spans="1:65" s="2" customFormat="1" ht="24.2" customHeight="1">
      <c r="A449" s="35"/>
      <c r="B449" s="36"/>
      <c r="C449" s="194" t="s">
        <v>800</v>
      </c>
      <c r="D449" s="194" t="s">
        <v>323</v>
      </c>
      <c r="E449" s="195" t="s">
        <v>2274</v>
      </c>
      <c r="F449" s="196" t="s">
        <v>2275</v>
      </c>
      <c r="G449" s="197" t="s">
        <v>337</v>
      </c>
      <c r="H449" s="198">
        <v>170</v>
      </c>
      <c r="I449" s="199"/>
      <c r="J449" s="200">
        <f>ROUND(I449*H449,2)</f>
        <v>0</v>
      </c>
      <c r="K449" s="196" t="s">
        <v>350</v>
      </c>
      <c r="L449" s="40"/>
      <c r="M449" s="201" t="s">
        <v>1</v>
      </c>
      <c r="N449" s="202" t="s">
        <v>42</v>
      </c>
      <c r="O449" s="72"/>
      <c r="P449" s="203">
        <f>O449*H449</f>
        <v>0</v>
      </c>
      <c r="Q449" s="203">
        <v>0</v>
      </c>
      <c r="R449" s="203">
        <f>Q449*H449</f>
        <v>0</v>
      </c>
      <c r="S449" s="203">
        <v>0</v>
      </c>
      <c r="T449" s="204">
        <f>S449*H449</f>
        <v>0</v>
      </c>
      <c r="U449" s="35"/>
      <c r="V449" s="35"/>
      <c r="W449" s="35"/>
      <c r="X449" s="35"/>
      <c r="Y449" s="35"/>
      <c r="Z449" s="35"/>
      <c r="AA449" s="35"/>
      <c r="AB449" s="35"/>
      <c r="AC449" s="35"/>
      <c r="AD449" s="35"/>
      <c r="AE449" s="35"/>
      <c r="AR449" s="205" t="s">
        <v>328</v>
      </c>
      <c r="AT449" s="205" t="s">
        <v>323</v>
      </c>
      <c r="AU449" s="205" t="s">
        <v>86</v>
      </c>
      <c r="AY449" s="18" t="s">
        <v>321</v>
      </c>
      <c r="BE449" s="206">
        <f>IF(N449="základní",J449,0)</f>
        <v>0</v>
      </c>
      <c r="BF449" s="206">
        <f>IF(N449="snížená",J449,0)</f>
        <v>0</v>
      </c>
      <c r="BG449" s="206">
        <f>IF(N449="zákl. přenesená",J449,0)</f>
        <v>0</v>
      </c>
      <c r="BH449" s="206">
        <f>IF(N449="sníž. přenesená",J449,0)</f>
        <v>0</v>
      </c>
      <c r="BI449" s="206">
        <f>IF(N449="nulová",J449,0)</f>
        <v>0</v>
      </c>
      <c r="BJ449" s="18" t="s">
        <v>84</v>
      </c>
      <c r="BK449" s="206">
        <f>ROUND(I449*H449,2)</f>
        <v>0</v>
      </c>
      <c r="BL449" s="18" t="s">
        <v>328</v>
      </c>
      <c r="BM449" s="205" t="s">
        <v>2276</v>
      </c>
    </row>
    <row r="450" spans="1:65" s="13" customFormat="1" ht="11.25">
      <c r="B450" s="207"/>
      <c r="C450" s="208"/>
      <c r="D450" s="209" t="s">
        <v>339</v>
      </c>
      <c r="E450" s="210" t="s">
        <v>1</v>
      </c>
      <c r="F450" s="211" t="s">
        <v>1951</v>
      </c>
      <c r="G450" s="208"/>
      <c r="H450" s="212">
        <v>170</v>
      </c>
      <c r="I450" s="213"/>
      <c r="J450" s="208"/>
      <c r="K450" s="208"/>
      <c r="L450" s="214"/>
      <c r="M450" s="215"/>
      <c r="N450" s="216"/>
      <c r="O450" s="216"/>
      <c r="P450" s="216"/>
      <c r="Q450" s="216"/>
      <c r="R450" s="216"/>
      <c r="S450" s="216"/>
      <c r="T450" s="217"/>
      <c r="AT450" s="218" t="s">
        <v>339</v>
      </c>
      <c r="AU450" s="218" t="s">
        <v>86</v>
      </c>
      <c r="AV450" s="13" t="s">
        <v>86</v>
      </c>
      <c r="AW450" s="13" t="s">
        <v>31</v>
      </c>
      <c r="AX450" s="13" t="s">
        <v>84</v>
      </c>
      <c r="AY450" s="218" t="s">
        <v>321</v>
      </c>
    </row>
    <row r="451" spans="1:65" s="2" customFormat="1" ht="24.2" customHeight="1">
      <c r="A451" s="35"/>
      <c r="B451" s="36"/>
      <c r="C451" s="194" t="s">
        <v>807</v>
      </c>
      <c r="D451" s="194" t="s">
        <v>323</v>
      </c>
      <c r="E451" s="195" t="s">
        <v>2277</v>
      </c>
      <c r="F451" s="196" t="s">
        <v>2278</v>
      </c>
      <c r="G451" s="197" t="s">
        <v>337</v>
      </c>
      <c r="H451" s="198">
        <v>95</v>
      </c>
      <c r="I451" s="199"/>
      <c r="J451" s="200">
        <f>ROUND(I451*H451,2)</f>
        <v>0</v>
      </c>
      <c r="K451" s="196" t="s">
        <v>350</v>
      </c>
      <c r="L451" s="40"/>
      <c r="M451" s="201" t="s">
        <v>1</v>
      </c>
      <c r="N451" s="202" t="s">
        <v>42</v>
      </c>
      <c r="O451" s="72"/>
      <c r="P451" s="203">
        <f>O451*H451</f>
        <v>0</v>
      </c>
      <c r="Q451" s="203">
        <v>2.5000000000000001E-3</v>
      </c>
      <c r="R451" s="203">
        <f>Q451*H451</f>
        <v>0.23750000000000002</v>
      </c>
      <c r="S451" s="203">
        <v>0</v>
      </c>
      <c r="T451" s="204">
        <f>S451*H451</f>
        <v>0</v>
      </c>
      <c r="U451" s="35"/>
      <c r="V451" s="35"/>
      <c r="W451" s="35"/>
      <c r="X451" s="35"/>
      <c r="Y451" s="35"/>
      <c r="Z451" s="35"/>
      <c r="AA451" s="35"/>
      <c r="AB451" s="35"/>
      <c r="AC451" s="35"/>
      <c r="AD451" s="35"/>
      <c r="AE451" s="35"/>
      <c r="AR451" s="205" t="s">
        <v>328</v>
      </c>
      <c r="AT451" s="205" t="s">
        <v>323</v>
      </c>
      <c r="AU451" s="205" t="s">
        <v>86</v>
      </c>
      <c r="AY451" s="18" t="s">
        <v>321</v>
      </c>
      <c r="BE451" s="206">
        <f>IF(N451="základní",J451,0)</f>
        <v>0</v>
      </c>
      <c r="BF451" s="206">
        <f>IF(N451="snížená",J451,0)</f>
        <v>0</v>
      </c>
      <c r="BG451" s="206">
        <f>IF(N451="zákl. přenesená",J451,0)</f>
        <v>0</v>
      </c>
      <c r="BH451" s="206">
        <f>IF(N451="sníž. přenesená",J451,0)</f>
        <v>0</v>
      </c>
      <c r="BI451" s="206">
        <f>IF(N451="nulová",J451,0)</f>
        <v>0</v>
      </c>
      <c r="BJ451" s="18" t="s">
        <v>84</v>
      </c>
      <c r="BK451" s="206">
        <f>ROUND(I451*H451,2)</f>
        <v>0</v>
      </c>
      <c r="BL451" s="18" t="s">
        <v>328</v>
      </c>
      <c r="BM451" s="205" t="s">
        <v>2279</v>
      </c>
    </row>
    <row r="452" spans="1:65" s="15" customFormat="1" ht="22.5">
      <c r="B452" s="230"/>
      <c r="C452" s="231"/>
      <c r="D452" s="209" t="s">
        <v>339</v>
      </c>
      <c r="E452" s="232" t="s">
        <v>1</v>
      </c>
      <c r="F452" s="233" t="s">
        <v>2262</v>
      </c>
      <c r="G452" s="231"/>
      <c r="H452" s="232" t="s">
        <v>1</v>
      </c>
      <c r="I452" s="234"/>
      <c r="J452" s="231"/>
      <c r="K452" s="231"/>
      <c r="L452" s="235"/>
      <c r="M452" s="236"/>
      <c r="N452" s="237"/>
      <c r="O452" s="237"/>
      <c r="P452" s="237"/>
      <c r="Q452" s="237"/>
      <c r="R452" s="237"/>
      <c r="S452" s="237"/>
      <c r="T452" s="238"/>
      <c r="AT452" s="239" t="s">
        <v>339</v>
      </c>
      <c r="AU452" s="239" t="s">
        <v>86</v>
      </c>
      <c r="AV452" s="15" t="s">
        <v>84</v>
      </c>
      <c r="AW452" s="15" t="s">
        <v>31</v>
      </c>
      <c r="AX452" s="15" t="s">
        <v>77</v>
      </c>
      <c r="AY452" s="239" t="s">
        <v>321</v>
      </c>
    </row>
    <row r="453" spans="1:65" s="13" customFormat="1" ht="22.5">
      <c r="B453" s="207"/>
      <c r="C453" s="208"/>
      <c r="D453" s="209" t="s">
        <v>339</v>
      </c>
      <c r="E453" s="210" t="s">
        <v>1</v>
      </c>
      <c r="F453" s="211" t="s">
        <v>2267</v>
      </c>
      <c r="G453" s="208"/>
      <c r="H453" s="212">
        <v>95</v>
      </c>
      <c r="I453" s="213"/>
      <c r="J453" s="208"/>
      <c r="K453" s="208"/>
      <c r="L453" s="214"/>
      <c r="M453" s="215"/>
      <c r="N453" s="216"/>
      <c r="O453" s="216"/>
      <c r="P453" s="216"/>
      <c r="Q453" s="216"/>
      <c r="R453" s="216"/>
      <c r="S453" s="216"/>
      <c r="T453" s="217"/>
      <c r="AT453" s="218" t="s">
        <v>339</v>
      </c>
      <c r="AU453" s="218" t="s">
        <v>86</v>
      </c>
      <c r="AV453" s="13" t="s">
        <v>86</v>
      </c>
      <c r="AW453" s="13" t="s">
        <v>31</v>
      </c>
      <c r="AX453" s="13" t="s">
        <v>77</v>
      </c>
      <c r="AY453" s="218" t="s">
        <v>321</v>
      </c>
    </row>
    <row r="454" spans="1:65" s="14" customFormat="1" ht="11.25">
      <c r="B454" s="219"/>
      <c r="C454" s="220"/>
      <c r="D454" s="209" t="s">
        <v>339</v>
      </c>
      <c r="E454" s="221" t="s">
        <v>1</v>
      </c>
      <c r="F454" s="222" t="s">
        <v>346</v>
      </c>
      <c r="G454" s="220"/>
      <c r="H454" s="223">
        <v>95</v>
      </c>
      <c r="I454" s="224"/>
      <c r="J454" s="220"/>
      <c r="K454" s="220"/>
      <c r="L454" s="225"/>
      <c r="M454" s="226"/>
      <c r="N454" s="227"/>
      <c r="O454" s="227"/>
      <c r="P454" s="227"/>
      <c r="Q454" s="227"/>
      <c r="R454" s="227"/>
      <c r="S454" s="227"/>
      <c r="T454" s="228"/>
      <c r="AT454" s="229" t="s">
        <v>339</v>
      </c>
      <c r="AU454" s="229" t="s">
        <v>86</v>
      </c>
      <c r="AV454" s="14" t="s">
        <v>328</v>
      </c>
      <c r="AW454" s="14" t="s">
        <v>31</v>
      </c>
      <c r="AX454" s="14" t="s">
        <v>84</v>
      </c>
      <c r="AY454" s="229" t="s">
        <v>321</v>
      </c>
    </row>
    <row r="455" spans="1:65" s="2" customFormat="1" ht="24.2" customHeight="1">
      <c r="A455" s="35"/>
      <c r="B455" s="36"/>
      <c r="C455" s="194" t="s">
        <v>812</v>
      </c>
      <c r="D455" s="194" t="s">
        <v>323</v>
      </c>
      <c r="E455" s="195" t="s">
        <v>2280</v>
      </c>
      <c r="F455" s="196" t="s">
        <v>2281</v>
      </c>
      <c r="G455" s="197" t="s">
        <v>542</v>
      </c>
      <c r="H455" s="198">
        <v>5.58</v>
      </c>
      <c r="I455" s="199"/>
      <c r="J455" s="200">
        <f>ROUND(I455*H455,2)</f>
        <v>0</v>
      </c>
      <c r="K455" s="196" t="s">
        <v>350</v>
      </c>
      <c r="L455" s="40"/>
      <c r="M455" s="201" t="s">
        <v>1</v>
      </c>
      <c r="N455" s="202" t="s">
        <v>42</v>
      </c>
      <c r="O455" s="72"/>
      <c r="P455" s="203">
        <f>O455*H455</f>
        <v>0</v>
      </c>
      <c r="Q455" s="203">
        <v>1.04359</v>
      </c>
      <c r="R455" s="203">
        <f>Q455*H455</f>
        <v>5.8232322000000005</v>
      </c>
      <c r="S455" s="203">
        <v>0</v>
      </c>
      <c r="T455" s="204">
        <f>S455*H455</f>
        <v>0</v>
      </c>
      <c r="U455" s="35"/>
      <c r="V455" s="35"/>
      <c r="W455" s="35"/>
      <c r="X455" s="35"/>
      <c r="Y455" s="35"/>
      <c r="Z455" s="35"/>
      <c r="AA455" s="35"/>
      <c r="AB455" s="35"/>
      <c r="AC455" s="35"/>
      <c r="AD455" s="35"/>
      <c r="AE455" s="35"/>
      <c r="AR455" s="205" t="s">
        <v>328</v>
      </c>
      <c r="AT455" s="205" t="s">
        <v>323</v>
      </c>
      <c r="AU455" s="205" t="s">
        <v>86</v>
      </c>
      <c r="AY455" s="18" t="s">
        <v>321</v>
      </c>
      <c r="BE455" s="206">
        <f>IF(N455="základní",J455,0)</f>
        <v>0</v>
      </c>
      <c r="BF455" s="206">
        <f>IF(N455="snížená",J455,0)</f>
        <v>0</v>
      </c>
      <c r="BG455" s="206">
        <f>IF(N455="zákl. přenesená",J455,0)</f>
        <v>0</v>
      </c>
      <c r="BH455" s="206">
        <f>IF(N455="sníž. přenesená",J455,0)</f>
        <v>0</v>
      </c>
      <c r="BI455" s="206">
        <f>IF(N455="nulová",J455,0)</f>
        <v>0</v>
      </c>
      <c r="BJ455" s="18" t="s">
        <v>84</v>
      </c>
      <c r="BK455" s="206">
        <f>ROUND(I455*H455,2)</f>
        <v>0</v>
      </c>
      <c r="BL455" s="18" t="s">
        <v>328</v>
      </c>
      <c r="BM455" s="205" t="s">
        <v>2282</v>
      </c>
    </row>
    <row r="456" spans="1:65" s="15" customFormat="1" ht="22.5">
      <c r="B456" s="230"/>
      <c r="C456" s="231"/>
      <c r="D456" s="209" t="s">
        <v>339</v>
      </c>
      <c r="E456" s="232" t="s">
        <v>1</v>
      </c>
      <c r="F456" s="233" t="s">
        <v>2283</v>
      </c>
      <c r="G456" s="231"/>
      <c r="H456" s="232" t="s">
        <v>1</v>
      </c>
      <c r="I456" s="234"/>
      <c r="J456" s="231"/>
      <c r="K456" s="231"/>
      <c r="L456" s="235"/>
      <c r="M456" s="236"/>
      <c r="N456" s="237"/>
      <c r="O456" s="237"/>
      <c r="P456" s="237"/>
      <c r="Q456" s="237"/>
      <c r="R456" s="237"/>
      <c r="S456" s="237"/>
      <c r="T456" s="238"/>
      <c r="AT456" s="239" t="s">
        <v>339</v>
      </c>
      <c r="AU456" s="239" t="s">
        <v>86</v>
      </c>
      <c r="AV456" s="15" t="s">
        <v>84</v>
      </c>
      <c r="AW456" s="15" t="s">
        <v>31</v>
      </c>
      <c r="AX456" s="15" t="s">
        <v>77</v>
      </c>
      <c r="AY456" s="239" t="s">
        <v>321</v>
      </c>
    </row>
    <row r="457" spans="1:65" s="13" customFormat="1" ht="11.25">
      <c r="B457" s="207"/>
      <c r="C457" s="208"/>
      <c r="D457" s="209" t="s">
        <v>339</v>
      </c>
      <c r="E457" s="210" t="s">
        <v>1</v>
      </c>
      <c r="F457" s="211" t="s">
        <v>2284</v>
      </c>
      <c r="G457" s="208"/>
      <c r="H457" s="212">
        <v>3.12</v>
      </c>
      <c r="I457" s="213"/>
      <c r="J457" s="208"/>
      <c r="K457" s="208"/>
      <c r="L457" s="214"/>
      <c r="M457" s="215"/>
      <c r="N457" s="216"/>
      <c r="O457" s="216"/>
      <c r="P457" s="216"/>
      <c r="Q457" s="216"/>
      <c r="R457" s="216"/>
      <c r="S457" s="216"/>
      <c r="T457" s="217"/>
      <c r="AT457" s="218" t="s">
        <v>339</v>
      </c>
      <c r="AU457" s="218" t="s">
        <v>86</v>
      </c>
      <c r="AV457" s="13" t="s">
        <v>86</v>
      </c>
      <c r="AW457" s="13" t="s">
        <v>31</v>
      </c>
      <c r="AX457" s="13" t="s">
        <v>77</v>
      </c>
      <c r="AY457" s="218" t="s">
        <v>321</v>
      </c>
    </row>
    <row r="458" spans="1:65" s="15" customFormat="1" ht="22.5">
      <c r="B458" s="230"/>
      <c r="C458" s="231"/>
      <c r="D458" s="209" t="s">
        <v>339</v>
      </c>
      <c r="E458" s="232" t="s">
        <v>1</v>
      </c>
      <c r="F458" s="233" t="s">
        <v>2285</v>
      </c>
      <c r="G458" s="231"/>
      <c r="H458" s="232" t="s">
        <v>1</v>
      </c>
      <c r="I458" s="234"/>
      <c r="J458" s="231"/>
      <c r="K458" s="231"/>
      <c r="L458" s="235"/>
      <c r="M458" s="236"/>
      <c r="N458" s="237"/>
      <c r="O458" s="237"/>
      <c r="P458" s="237"/>
      <c r="Q458" s="237"/>
      <c r="R458" s="237"/>
      <c r="S458" s="237"/>
      <c r="T458" s="238"/>
      <c r="AT458" s="239" t="s">
        <v>339</v>
      </c>
      <c r="AU458" s="239" t="s">
        <v>86</v>
      </c>
      <c r="AV458" s="15" t="s">
        <v>84</v>
      </c>
      <c r="AW458" s="15" t="s">
        <v>31</v>
      </c>
      <c r="AX458" s="15" t="s">
        <v>77</v>
      </c>
      <c r="AY458" s="239" t="s">
        <v>321</v>
      </c>
    </row>
    <row r="459" spans="1:65" s="13" customFormat="1" ht="11.25">
      <c r="B459" s="207"/>
      <c r="C459" s="208"/>
      <c r="D459" s="209" t="s">
        <v>339</v>
      </c>
      <c r="E459" s="210" t="s">
        <v>1</v>
      </c>
      <c r="F459" s="211" t="s">
        <v>2286</v>
      </c>
      <c r="G459" s="208"/>
      <c r="H459" s="212">
        <v>2.46</v>
      </c>
      <c r="I459" s="213"/>
      <c r="J459" s="208"/>
      <c r="K459" s="208"/>
      <c r="L459" s="214"/>
      <c r="M459" s="215"/>
      <c r="N459" s="216"/>
      <c r="O459" s="216"/>
      <c r="P459" s="216"/>
      <c r="Q459" s="216"/>
      <c r="R459" s="216"/>
      <c r="S459" s="216"/>
      <c r="T459" s="217"/>
      <c r="AT459" s="218" t="s">
        <v>339</v>
      </c>
      <c r="AU459" s="218" t="s">
        <v>86</v>
      </c>
      <c r="AV459" s="13" t="s">
        <v>86</v>
      </c>
      <c r="AW459" s="13" t="s">
        <v>31</v>
      </c>
      <c r="AX459" s="13" t="s">
        <v>77</v>
      </c>
      <c r="AY459" s="218" t="s">
        <v>321</v>
      </c>
    </row>
    <row r="460" spans="1:65" s="14" customFormat="1" ht="11.25">
      <c r="B460" s="219"/>
      <c r="C460" s="220"/>
      <c r="D460" s="209" t="s">
        <v>339</v>
      </c>
      <c r="E460" s="221" t="s">
        <v>1</v>
      </c>
      <c r="F460" s="222" t="s">
        <v>346</v>
      </c>
      <c r="G460" s="220"/>
      <c r="H460" s="223">
        <v>5.58</v>
      </c>
      <c r="I460" s="224"/>
      <c r="J460" s="220"/>
      <c r="K460" s="220"/>
      <c r="L460" s="225"/>
      <c r="M460" s="226"/>
      <c r="N460" s="227"/>
      <c r="O460" s="227"/>
      <c r="P460" s="227"/>
      <c r="Q460" s="227"/>
      <c r="R460" s="227"/>
      <c r="S460" s="227"/>
      <c r="T460" s="228"/>
      <c r="AT460" s="229" t="s">
        <v>339</v>
      </c>
      <c r="AU460" s="229" t="s">
        <v>86</v>
      </c>
      <c r="AV460" s="14" t="s">
        <v>328</v>
      </c>
      <c r="AW460" s="14" t="s">
        <v>31</v>
      </c>
      <c r="AX460" s="14" t="s">
        <v>84</v>
      </c>
      <c r="AY460" s="229" t="s">
        <v>321</v>
      </c>
    </row>
    <row r="461" spans="1:65" s="2" customFormat="1" ht="55.5" customHeight="1">
      <c r="A461" s="35"/>
      <c r="B461" s="36"/>
      <c r="C461" s="194" t="s">
        <v>817</v>
      </c>
      <c r="D461" s="194" t="s">
        <v>323</v>
      </c>
      <c r="E461" s="195" t="s">
        <v>2287</v>
      </c>
      <c r="F461" s="196" t="s">
        <v>2288</v>
      </c>
      <c r="G461" s="197" t="s">
        <v>628</v>
      </c>
      <c r="H461" s="198">
        <v>10</v>
      </c>
      <c r="I461" s="199"/>
      <c r="J461" s="200">
        <f>ROUND(I461*H461,2)</f>
        <v>0</v>
      </c>
      <c r="K461" s="196" t="s">
        <v>1996</v>
      </c>
      <c r="L461" s="40"/>
      <c r="M461" s="201" t="s">
        <v>1</v>
      </c>
      <c r="N461" s="202" t="s">
        <v>42</v>
      </c>
      <c r="O461" s="72"/>
      <c r="P461" s="203">
        <f>O461*H461</f>
        <v>0</v>
      </c>
      <c r="Q461" s="203">
        <v>1E-3</v>
      </c>
      <c r="R461" s="203">
        <f>Q461*H461</f>
        <v>0.01</v>
      </c>
      <c r="S461" s="203">
        <v>0</v>
      </c>
      <c r="T461" s="204">
        <f>S461*H461</f>
        <v>0</v>
      </c>
      <c r="U461" s="35"/>
      <c r="V461" s="35"/>
      <c r="W461" s="35"/>
      <c r="X461" s="35"/>
      <c r="Y461" s="35"/>
      <c r="Z461" s="35"/>
      <c r="AA461" s="35"/>
      <c r="AB461" s="35"/>
      <c r="AC461" s="35"/>
      <c r="AD461" s="35"/>
      <c r="AE461" s="35"/>
      <c r="AR461" s="205" t="s">
        <v>328</v>
      </c>
      <c r="AT461" s="205" t="s">
        <v>323</v>
      </c>
      <c r="AU461" s="205" t="s">
        <v>86</v>
      </c>
      <c r="AY461" s="18" t="s">
        <v>321</v>
      </c>
      <c r="BE461" s="206">
        <f>IF(N461="základní",J461,0)</f>
        <v>0</v>
      </c>
      <c r="BF461" s="206">
        <f>IF(N461="snížená",J461,0)</f>
        <v>0</v>
      </c>
      <c r="BG461" s="206">
        <f>IF(N461="zákl. přenesená",J461,0)</f>
        <v>0</v>
      </c>
      <c r="BH461" s="206">
        <f>IF(N461="sníž. přenesená",J461,0)</f>
        <v>0</v>
      </c>
      <c r="BI461" s="206">
        <f>IF(N461="nulová",J461,0)</f>
        <v>0</v>
      </c>
      <c r="BJ461" s="18" t="s">
        <v>84</v>
      </c>
      <c r="BK461" s="206">
        <f>ROUND(I461*H461,2)</f>
        <v>0</v>
      </c>
      <c r="BL461" s="18" t="s">
        <v>328</v>
      </c>
      <c r="BM461" s="205" t="s">
        <v>2289</v>
      </c>
    </row>
    <row r="462" spans="1:65" s="15" customFormat="1" ht="11.25">
      <c r="B462" s="230"/>
      <c r="C462" s="231"/>
      <c r="D462" s="209" t="s">
        <v>339</v>
      </c>
      <c r="E462" s="232" t="s">
        <v>1</v>
      </c>
      <c r="F462" s="233" t="s">
        <v>2290</v>
      </c>
      <c r="G462" s="231"/>
      <c r="H462" s="232" t="s">
        <v>1</v>
      </c>
      <c r="I462" s="234"/>
      <c r="J462" s="231"/>
      <c r="K462" s="231"/>
      <c r="L462" s="235"/>
      <c r="M462" s="236"/>
      <c r="N462" s="237"/>
      <c r="O462" s="237"/>
      <c r="P462" s="237"/>
      <c r="Q462" s="237"/>
      <c r="R462" s="237"/>
      <c r="S462" s="237"/>
      <c r="T462" s="238"/>
      <c r="AT462" s="239" t="s">
        <v>339</v>
      </c>
      <c r="AU462" s="239" t="s">
        <v>86</v>
      </c>
      <c r="AV462" s="15" t="s">
        <v>84</v>
      </c>
      <c r="AW462" s="15" t="s">
        <v>31</v>
      </c>
      <c r="AX462" s="15" t="s">
        <v>77</v>
      </c>
      <c r="AY462" s="239" t="s">
        <v>321</v>
      </c>
    </row>
    <row r="463" spans="1:65" s="13" customFormat="1" ht="22.5">
      <c r="B463" s="207"/>
      <c r="C463" s="208"/>
      <c r="D463" s="209" t="s">
        <v>339</v>
      </c>
      <c r="E463" s="210" t="s">
        <v>1</v>
      </c>
      <c r="F463" s="211" t="s">
        <v>2291</v>
      </c>
      <c r="G463" s="208"/>
      <c r="H463" s="212">
        <v>10</v>
      </c>
      <c r="I463" s="213"/>
      <c r="J463" s="208"/>
      <c r="K463" s="208"/>
      <c r="L463" s="214"/>
      <c r="M463" s="215"/>
      <c r="N463" s="216"/>
      <c r="O463" s="216"/>
      <c r="P463" s="216"/>
      <c r="Q463" s="216"/>
      <c r="R463" s="216"/>
      <c r="S463" s="216"/>
      <c r="T463" s="217"/>
      <c r="AT463" s="218" t="s">
        <v>339</v>
      </c>
      <c r="AU463" s="218" t="s">
        <v>86</v>
      </c>
      <c r="AV463" s="13" t="s">
        <v>86</v>
      </c>
      <c r="AW463" s="13" t="s">
        <v>31</v>
      </c>
      <c r="AX463" s="13" t="s">
        <v>84</v>
      </c>
      <c r="AY463" s="218" t="s">
        <v>321</v>
      </c>
    </row>
    <row r="464" spans="1:65" s="2" customFormat="1" ht="44.25" customHeight="1">
      <c r="A464" s="35"/>
      <c r="B464" s="36"/>
      <c r="C464" s="251" t="s">
        <v>823</v>
      </c>
      <c r="D464" s="251" t="s">
        <v>583</v>
      </c>
      <c r="E464" s="252" t="s">
        <v>2292</v>
      </c>
      <c r="F464" s="253" t="s">
        <v>2293</v>
      </c>
      <c r="G464" s="254" t="s">
        <v>628</v>
      </c>
      <c r="H464" s="255">
        <v>10</v>
      </c>
      <c r="I464" s="256"/>
      <c r="J464" s="257">
        <f>ROUND(I464*H464,2)</f>
        <v>0</v>
      </c>
      <c r="K464" s="253" t="s">
        <v>1996</v>
      </c>
      <c r="L464" s="258"/>
      <c r="M464" s="259" t="s">
        <v>1</v>
      </c>
      <c r="N464" s="260" t="s">
        <v>42</v>
      </c>
      <c r="O464" s="72"/>
      <c r="P464" s="203">
        <f>O464*H464</f>
        <v>0</v>
      </c>
      <c r="Q464" s="203">
        <v>7.0499999999999993E-2</v>
      </c>
      <c r="R464" s="203">
        <f>Q464*H464</f>
        <v>0.70499999999999996</v>
      </c>
      <c r="S464" s="203">
        <v>0</v>
      </c>
      <c r="T464" s="204">
        <f>S464*H464</f>
        <v>0</v>
      </c>
      <c r="U464" s="35"/>
      <c r="V464" s="35"/>
      <c r="W464" s="35"/>
      <c r="X464" s="35"/>
      <c r="Y464" s="35"/>
      <c r="Z464" s="35"/>
      <c r="AA464" s="35"/>
      <c r="AB464" s="35"/>
      <c r="AC464" s="35"/>
      <c r="AD464" s="35"/>
      <c r="AE464" s="35"/>
      <c r="AR464" s="205" t="s">
        <v>364</v>
      </c>
      <c r="AT464" s="205" t="s">
        <v>583</v>
      </c>
      <c r="AU464" s="205" t="s">
        <v>86</v>
      </c>
      <c r="AY464" s="18" t="s">
        <v>321</v>
      </c>
      <c r="BE464" s="206">
        <f>IF(N464="základní",J464,0)</f>
        <v>0</v>
      </c>
      <c r="BF464" s="206">
        <f>IF(N464="snížená",J464,0)</f>
        <v>0</v>
      </c>
      <c r="BG464" s="206">
        <f>IF(N464="zákl. přenesená",J464,0)</f>
        <v>0</v>
      </c>
      <c r="BH464" s="206">
        <f>IF(N464="sníž. přenesená",J464,0)</f>
        <v>0</v>
      </c>
      <c r="BI464" s="206">
        <f>IF(N464="nulová",J464,0)</f>
        <v>0</v>
      </c>
      <c r="BJ464" s="18" t="s">
        <v>84</v>
      </c>
      <c r="BK464" s="206">
        <f>ROUND(I464*H464,2)</f>
        <v>0</v>
      </c>
      <c r="BL464" s="18" t="s">
        <v>328</v>
      </c>
      <c r="BM464" s="205" t="s">
        <v>2294</v>
      </c>
    </row>
    <row r="465" spans="1:65" s="15" customFormat="1" ht="11.25">
      <c r="B465" s="230"/>
      <c r="C465" s="231"/>
      <c r="D465" s="209" t="s">
        <v>339</v>
      </c>
      <c r="E465" s="232" t="s">
        <v>1</v>
      </c>
      <c r="F465" s="233" t="s">
        <v>2290</v>
      </c>
      <c r="G465" s="231"/>
      <c r="H465" s="232" t="s">
        <v>1</v>
      </c>
      <c r="I465" s="234"/>
      <c r="J465" s="231"/>
      <c r="K465" s="231"/>
      <c r="L465" s="235"/>
      <c r="M465" s="236"/>
      <c r="N465" s="237"/>
      <c r="O465" s="237"/>
      <c r="P465" s="237"/>
      <c r="Q465" s="237"/>
      <c r="R465" s="237"/>
      <c r="S465" s="237"/>
      <c r="T465" s="238"/>
      <c r="AT465" s="239" t="s">
        <v>339</v>
      </c>
      <c r="AU465" s="239" t="s">
        <v>86</v>
      </c>
      <c r="AV465" s="15" t="s">
        <v>84</v>
      </c>
      <c r="AW465" s="15" t="s">
        <v>31</v>
      </c>
      <c r="AX465" s="15" t="s">
        <v>77</v>
      </c>
      <c r="AY465" s="239" t="s">
        <v>321</v>
      </c>
    </row>
    <row r="466" spans="1:65" s="15" customFormat="1" ht="33.75">
      <c r="B466" s="230"/>
      <c r="C466" s="231"/>
      <c r="D466" s="209" t="s">
        <v>339</v>
      </c>
      <c r="E466" s="232" t="s">
        <v>1</v>
      </c>
      <c r="F466" s="233" t="s">
        <v>2295</v>
      </c>
      <c r="G466" s="231"/>
      <c r="H466" s="232" t="s">
        <v>1</v>
      </c>
      <c r="I466" s="234"/>
      <c r="J466" s="231"/>
      <c r="K466" s="231"/>
      <c r="L466" s="235"/>
      <c r="M466" s="236"/>
      <c r="N466" s="237"/>
      <c r="O466" s="237"/>
      <c r="P466" s="237"/>
      <c r="Q466" s="237"/>
      <c r="R466" s="237"/>
      <c r="S466" s="237"/>
      <c r="T466" s="238"/>
      <c r="AT466" s="239" t="s">
        <v>339</v>
      </c>
      <c r="AU466" s="239" t="s">
        <v>86</v>
      </c>
      <c r="AV466" s="15" t="s">
        <v>84</v>
      </c>
      <c r="AW466" s="15" t="s">
        <v>31</v>
      </c>
      <c r="AX466" s="15" t="s">
        <v>77</v>
      </c>
      <c r="AY466" s="239" t="s">
        <v>321</v>
      </c>
    </row>
    <row r="467" spans="1:65" s="13" customFormat="1" ht="11.25">
      <c r="B467" s="207"/>
      <c r="C467" s="208"/>
      <c r="D467" s="209" t="s">
        <v>339</v>
      </c>
      <c r="E467" s="210" t="s">
        <v>1</v>
      </c>
      <c r="F467" s="211" t="s">
        <v>2296</v>
      </c>
      <c r="G467" s="208"/>
      <c r="H467" s="212">
        <v>10</v>
      </c>
      <c r="I467" s="213"/>
      <c r="J467" s="208"/>
      <c r="K467" s="208"/>
      <c r="L467" s="214"/>
      <c r="M467" s="215"/>
      <c r="N467" s="216"/>
      <c r="O467" s="216"/>
      <c r="P467" s="216"/>
      <c r="Q467" s="216"/>
      <c r="R467" s="216"/>
      <c r="S467" s="216"/>
      <c r="T467" s="217"/>
      <c r="AT467" s="218" t="s">
        <v>339</v>
      </c>
      <c r="AU467" s="218" t="s">
        <v>86</v>
      </c>
      <c r="AV467" s="13" t="s">
        <v>86</v>
      </c>
      <c r="AW467" s="13" t="s">
        <v>31</v>
      </c>
      <c r="AX467" s="13" t="s">
        <v>84</v>
      </c>
      <c r="AY467" s="218" t="s">
        <v>321</v>
      </c>
    </row>
    <row r="468" spans="1:65" s="12" customFormat="1" ht="22.9" customHeight="1">
      <c r="B468" s="178"/>
      <c r="C468" s="179"/>
      <c r="D468" s="180" t="s">
        <v>76</v>
      </c>
      <c r="E468" s="192" t="s">
        <v>328</v>
      </c>
      <c r="F468" s="192" t="s">
        <v>1785</v>
      </c>
      <c r="G468" s="179"/>
      <c r="H468" s="179"/>
      <c r="I468" s="182"/>
      <c r="J468" s="193">
        <f>BK468</f>
        <v>0</v>
      </c>
      <c r="K468" s="179"/>
      <c r="L468" s="184"/>
      <c r="M468" s="185"/>
      <c r="N468" s="186"/>
      <c r="O468" s="186"/>
      <c r="P468" s="187">
        <f>SUM(P469:P480)</f>
        <v>0</v>
      </c>
      <c r="Q468" s="186"/>
      <c r="R468" s="187">
        <f>SUM(R469:R480)</f>
        <v>0</v>
      </c>
      <c r="S468" s="186"/>
      <c r="T468" s="188">
        <f>SUM(T469:T480)</f>
        <v>0</v>
      </c>
      <c r="AR468" s="189" t="s">
        <v>84</v>
      </c>
      <c r="AT468" s="190" t="s">
        <v>76</v>
      </c>
      <c r="AU468" s="190" t="s">
        <v>84</v>
      </c>
      <c r="AY468" s="189" t="s">
        <v>321</v>
      </c>
      <c r="BK468" s="191">
        <f>SUM(BK469:BK480)</f>
        <v>0</v>
      </c>
    </row>
    <row r="469" spans="1:65" s="2" customFormat="1" ht="33" customHeight="1">
      <c r="A469" s="35"/>
      <c r="B469" s="36"/>
      <c r="C469" s="194" t="s">
        <v>830</v>
      </c>
      <c r="D469" s="194" t="s">
        <v>323</v>
      </c>
      <c r="E469" s="195" t="s">
        <v>2297</v>
      </c>
      <c r="F469" s="196" t="s">
        <v>2298</v>
      </c>
      <c r="G469" s="197" t="s">
        <v>337</v>
      </c>
      <c r="H469" s="198">
        <v>5.5</v>
      </c>
      <c r="I469" s="199"/>
      <c r="J469" s="200">
        <f>ROUND(I469*H469,2)</f>
        <v>0</v>
      </c>
      <c r="K469" s="196" t="s">
        <v>350</v>
      </c>
      <c r="L469" s="40"/>
      <c r="M469" s="201" t="s">
        <v>1</v>
      </c>
      <c r="N469" s="202" t="s">
        <v>42</v>
      </c>
      <c r="O469" s="72"/>
      <c r="P469" s="203">
        <f>O469*H469</f>
        <v>0</v>
      </c>
      <c r="Q469" s="203">
        <v>0</v>
      </c>
      <c r="R469" s="203">
        <f>Q469*H469</f>
        <v>0</v>
      </c>
      <c r="S469" s="203">
        <v>0</v>
      </c>
      <c r="T469" s="204">
        <f>S469*H469</f>
        <v>0</v>
      </c>
      <c r="U469" s="35"/>
      <c r="V469" s="35"/>
      <c r="W469" s="35"/>
      <c r="X469" s="35"/>
      <c r="Y469" s="35"/>
      <c r="Z469" s="35"/>
      <c r="AA469" s="35"/>
      <c r="AB469" s="35"/>
      <c r="AC469" s="35"/>
      <c r="AD469" s="35"/>
      <c r="AE469" s="35"/>
      <c r="AR469" s="205" t="s">
        <v>328</v>
      </c>
      <c r="AT469" s="205" t="s">
        <v>323</v>
      </c>
      <c r="AU469" s="205" t="s">
        <v>86</v>
      </c>
      <c r="AY469" s="18" t="s">
        <v>321</v>
      </c>
      <c r="BE469" s="206">
        <f>IF(N469="základní",J469,0)</f>
        <v>0</v>
      </c>
      <c r="BF469" s="206">
        <f>IF(N469="snížená",J469,0)</f>
        <v>0</v>
      </c>
      <c r="BG469" s="206">
        <f>IF(N469="zákl. přenesená",J469,0)</f>
        <v>0</v>
      </c>
      <c r="BH469" s="206">
        <f>IF(N469="sníž. přenesená",J469,0)</f>
        <v>0</v>
      </c>
      <c r="BI469" s="206">
        <f>IF(N469="nulová",J469,0)</f>
        <v>0</v>
      </c>
      <c r="BJ469" s="18" t="s">
        <v>84</v>
      </c>
      <c r="BK469" s="206">
        <f>ROUND(I469*H469,2)</f>
        <v>0</v>
      </c>
      <c r="BL469" s="18" t="s">
        <v>328</v>
      </c>
      <c r="BM469" s="205" t="s">
        <v>2299</v>
      </c>
    </row>
    <row r="470" spans="1:65" s="15" customFormat="1" ht="22.5">
      <c r="B470" s="230"/>
      <c r="C470" s="231"/>
      <c r="D470" s="209" t="s">
        <v>339</v>
      </c>
      <c r="E470" s="232" t="s">
        <v>1</v>
      </c>
      <c r="F470" s="233" t="s">
        <v>2300</v>
      </c>
      <c r="G470" s="231"/>
      <c r="H470" s="232" t="s">
        <v>1</v>
      </c>
      <c r="I470" s="234"/>
      <c r="J470" s="231"/>
      <c r="K470" s="231"/>
      <c r="L470" s="235"/>
      <c r="M470" s="236"/>
      <c r="N470" s="237"/>
      <c r="O470" s="237"/>
      <c r="P470" s="237"/>
      <c r="Q470" s="237"/>
      <c r="R470" s="237"/>
      <c r="S470" s="237"/>
      <c r="T470" s="238"/>
      <c r="AT470" s="239" t="s">
        <v>339</v>
      </c>
      <c r="AU470" s="239" t="s">
        <v>86</v>
      </c>
      <c r="AV470" s="15" t="s">
        <v>84</v>
      </c>
      <c r="AW470" s="15" t="s">
        <v>31</v>
      </c>
      <c r="AX470" s="15" t="s">
        <v>77</v>
      </c>
      <c r="AY470" s="239" t="s">
        <v>321</v>
      </c>
    </row>
    <row r="471" spans="1:65" s="15" customFormat="1" ht="22.5">
      <c r="B471" s="230"/>
      <c r="C471" s="231"/>
      <c r="D471" s="209" t="s">
        <v>339</v>
      </c>
      <c r="E471" s="232" t="s">
        <v>1</v>
      </c>
      <c r="F471" s="233" t="s">
        <v>2301</v>
      </c>
      <c r="G471" s="231"/>
      <c r="H471" s="232" t="s">
        <v>1</v>
      </c>
      <c r="I471" s="234"/>
      <c r="J471" s="231"/>
      <c r="K471" s="231"/>
      <c r="L471" s="235"/>
      <c r="M471" s="236"/>
      <c r="N471" s="237"/>
      <c r="O471" s="237"/>
      <c r="P471" s="237"/>
      <c r="Q471" s="237"/>
      <c r="R471" s="237"/>
      <c r="S471" s="237"/>
      <c r="T471" s="238"/>
      <c r="AT471" s="239" t="s">
        <v>339</v>
      </c>
      <c r="AU471" s="239" t="s">
        <v>86</v>
      </c>
      <c r="AV471" s="15" t="s">
        <v>84</v>
      </c>
      <c r="AW471" s="15" t="s">
        <v>31</v>
      </c>
      <c r="AX471" s="15" t="s">
        <v>77</v>
      </c>
      <c r="AY471" s="239" t="s">
        <v>321</v>
      </c>
    </row>
    <row r="472" spans="1:65" s="13" customFormat="1" ht="11.25">
      <c r="B472" s="207"/>
      <c r="C472" s="208"/>
      <c r="D472" s="209" t="s">
        <v>339</v>
      </c>
      <c r="E472" s="210" t="s">
        <v>1</v>
      </c>
      <c r="F472" s="211" t="s">
        <v>2302</v>
      </c>
      <c r="G472" s="208"/>
      <c r="H472" s="212">
        <v>5.5</v>
      </c>
      <c r="I472" s="213"/>
      <c r="J472" s="208"/>
      <c r="K472" s="208"/>
      <c r="L472" s="214"/>
      <c r="M472" s="215"/>
      <c r="N472" s="216"/>
      <c r="O472" s="216"/>
      <c r="P472" s="216"/>
      <c r="Q472" s="216"/>
      <c r="R472" s="216"/>
      <c r="S472" s="216"/>
      <c r="T472" s="217"/>
      <c r="AT472" s="218" t="s">
        <v>339</v>
      </c>
      <c r="AU472" s="218" t="s">
        <v>86</v>
      </c>
      <c r="AV472" s="13" t="s">
        <v>86</v>
      </c>
      <c r="AW472" s="13" t="s">
        <v>31</v>
      </c>
      <c r="AX472" s="13" t="s">
        <v>77</v>
      </c>
      <c r="AY472" s="218" t="s">
        <v>321</v>
      </c>
    </row>
    <row r="473" spans="1:65" s="14" customFormat="1" ht="11.25">
      <c r="B473" s="219"/>
      <c r="C473" s="220"/>
      <c r="D473" s="209" t="s">
        <v>339</v>
      </c>
      <c r="E473" s="221" t="s">
        <v>1</v>
      </c>
      <c r="F473" s="222" t="s">
        <v>346</v>
      </c>
      <c r="G473" s="220"/>
      <c r="H473" s="223">
        <v>5.5</v>
      </c>
      <c r="I473" s="224"/>
      <c r="J473" s="220"/>
      <c r="K473" s="220"/>
      <c r="L473" s="225"/>
      <c r="M473" s="226"/>
      <c r="N473" s="227"/>
      <c r="O473" s="227"/>
      <c r="P473" s="227"/>
      <c r="Q473" s="227"/>
      <c r="R473" s="227"/>
      <c r="S473" s="227"/>
      <c r="T473" s="228"/>
      <c r="AT473" s="229" t="s">
        <v>339</v>
      </c>
      <c r="AU473" s="229" t="s">
        <v>86</v>
      </c>
      <c r="AV473" s="14" t="s">
        <v>328</v>
      </c>
      <c r="AW473" s="14" t="s">
        <v>31</v>
      </c>
      <c r="AX473" s="14" t="s">
        <v>84</v>
      </c>
      <c r="AY473" s="229" t="s">
        <v>321</v>
      </c>
    </row>
    <row r="474" spans="1:65" s="2" customFormat="1" ht="24.2" customHeight="1">
      <c r="A474" s="35"/>
      <c r="B474" s="36"/>
      <c r="C474" s="194" t="s">
        <v>834</v>
      </c>
      <c r="D474" s="194" t="s">
        <v>323</v>
      </c>
      <c r="E474" s="195" t="s">
        <v>2303</v>
      </c>
      <c r="F474" s="196" t="s">
        <v>2304</v>
      </c>
      <c r="G474" s="197" t="s">
        <v>337</v>
      </c>
      <c r="H474" s="198">
        <v>567</v>
      </c>
      <c r="I474" s="199"/>
      <c r="J474" s="200">
        <f>ROUND(I474*H474,2)</f>
        <v>0</v>
      </c>
      <c r="K474" s="196" t="s">
        <v>350</v>
      </c>
      <c r="L474" s="40"/>
      <c r="M474" s="201" t="s">
        <v>1</v>
      </c>
      <c r="N474" s="202" t="s">
        <v>42</v>
      </c>
      <c r="O474" s="72"/>
      <c r="P474" s="203">
        <f>O474*H474</f>
        <v>0</v>
      </c>
      <c r="Q474" s="203">
        <v>0</v>
      </c>
      <c r="R474" s="203">
        <f>Q474*H474</f>
        <v>0</v>
      </c>
      <c r="S474" s="203">
        <v>0</v>
      </c>
      <c r="T474" s="204">
        <f>S474*H474</f>
        <v>0</v>
      </c>
      <c r="U474" s="35"/>
      <c r="V474" s="35"/>
      <c r="W474" s="35"/>
      <c r="X474" s="35"/>
      <c r="Y474" s="35"/>
      <c r="Z474" s="35"/>
      <c r="AA474" s="35"/>
      <c r="AB474" s="35"/>
      <c r="AC474" s="35"/>
      <c r="AD474" s="35"/>
      <c r="AE474" s="35"/>
      <c r="AR474" s="205" t="s">
        <v>328</v>
      </c>
      <c r="AT474" s="205" t="s">
        <v>323</v>
      </c>
      <c r="AU474" s="205" t="s">
        <v>86</v>
      </c>
      <c r="AY474" s="18" t="s">
        <v>321</v>
      </c>
      <c r="BE474" s="206">
        <f>IF(N474="základní",J474,0)</f>
        <v>0</v>
      </c>
      <c r="BF474" s="206">
        <f>IF(N474="snížená",J474,0)</f>
        <v>0</v>
      </c>
      <c r="BG474" s="206">
        <f>IF(N474="zákl. přenesená",J474,0)</f>
        <v>0</v>
      </c>
      <c r="BH474" s="206">
        <f>IF(N474="sníž. přenesená",J474,0)</f>
        <v>0</v>
      </c>
      <c r="BI474" s="206">
        <f>IF(N474="nulová",J474,0)</f>
        <v>0</v>
      </c>
      <c r="BJ474" s="18" t="s">
        <v>84</v>
      </c>
      <c r="BK474" s="206">
        <f>ROUND(I474*H474,2)</f>
        <v>0</v>
      </c>
      <c r="BL474" s="18" t="s">
        <v>328</v>
      </c>
      <c r="BM474" s="205" t="s">
        <v>2305</v>
      </c>
    </row>
    <row r="475" spans="1:65" s="15" customFormat="1" ht="22.5">
      <c r="B475" s="230"/>
      <c r="C475" s="231"/>
      <c r="D475" s="209" t="s">
        <v>339</v>
      </c>
      <c r="E475" s="232" t="s">
        <v>1</v>
      </c>
      <c r="F475" s="233" t="s">
        <v>2306</v>
      </c>
      <c r="G475" s="231"/>
      <c r="H475" s="232" t="s">
        <v>1</v>
      </c>
      <c r="I475" s="234"/>
      <c r="J475" s="231"/>
      <c r="K475" s="231"/>
      <c r="L475" s="235"/>
      <c r="M475" s="236"/>
      <c r="N475" s="237"/>
      <c r="O475" s="237"/>
      <c r="P475" s="237"/>
      <c r="Q475" s="237"/>
      <c r="R475" s="237"/>
      <c r="S475" s="237"/>
      <c r="T475" s="238"/>
      <c r="AT475" s="239" t="s">
        <v>339</v>
      </c>
      <c r="AU475" s="239" t="s">
        <v>86</v>
      </c>
      <c r="AV475" s="15" t="s">
        <v>84</v>
      </c>
      <c r="AW475" s="15" t="s">
        <v>31</v>
      </c>
      <c r="AX475" s="15" t="s">
        <v>77</v>
      </c>
      <c r="AY475" s="239" t="s">
        <v>321</v>
      </c>
    </row>
    <row r="476" spans="1:65" s="15" customFormat="1" ht="22.5">
      <c r="B476" s="230"/>
      <c r="C476" s="231"/>
      <c r="D476" s="209" t="s">
        <v>339</v>
      </c>
      <c r="E476" s="232" t="s">
        <v>1</v>
      </c>
      <c r="F476" s="233" t="s">
        <v>2307</v>
      </c>
      <c r="G476" s="231"/>
      <c r="H476" s="232" t="s">
        <v>1</v>
      </c>
      <c r="I476" s="234"/>
      <c r="J476" s="231"/>
      <c r="K476" s="231"/>
      <c r="L476" s="235"/>
      <c r="M476" s="236"/>
      <c r="N476" s="237"/>
      <c r="O476" s="237"/>
      <c r="P476" s="237"/>
      <c r="Q476" s="237"/>
      <c r="R476" s="237"/>
      <c r="S476" s="237"/>
      <c r="T476" s="238"/>
      <c r="AT476" s="239" t="s">
        <v>339</v>
      </c>
      <c r="AU476" s="239" t="s">
        <v>86</v>
      </c>
      <c r="AV476" s="15" t="s">
        <v>84</v>
      </c>
      <c r="AW476" s="15" t="s">
        <v>31</v>
      </c>
      <c r="AX476" s="15" t="s">
        <v>77</v>
      </c>
      <c r="AY476" s="239" t="s">
        <v>321</v>
      </c>
    </row>
    <row r="477" spans="1:65" s="15" customFormat="1" ht="11.25">
      <c r="B477" s="230"/>
      <c r="C477" s="231"/>
      <c r="D477" s="209" t="s">
        <v>339</v>
      </c>
      <c r="E477" s="232" t="s">
        <v>1</v>
      </c>
      <c r="F477" s="233" t="s">
        <v>2308</v>
      </c>
      <c r="G477" s="231"/>
      <c r="H477" s="232" t="s">
        <v>1</v>
      </c>
      <c r="I477" s="234"/>
      <c r="J477" s="231"/>
      <c r="K477" s="231"/>
      <c r="L477" s="235"/>
      <c r="M477" s="236"/>
      <c r="N477" s="237"/>
      <c r="O477" s="237"/>
      <c r="P477" s="237"/>
      <c r="Q477" s="237"/>
      <c r="R477" s="237"/>
      <c r="S477" s="237"/>
      <c r="T477" s="238"/>
      <c r="AT477" s="239" t="s">
        <v>339</v>
      </c>
      <c r="AU477" s="239" t="s">
        <v>86</v>
      </c>
      <c r="AV477" s="15" t="s">
        <v>84</v>
      </c>
      <c r="AW477" s="15" t="s">
        <v>31</v>
      </c>
      <c r="AX477" s="15" t="s">
        <v>77</v>
      </c>
      <c r="AY477" s="239" t="s">
        <v>321</v>
      </c>
    </row>
    <row r="478" spans="1:65" s="13" customFormat="1" ht="22.5">
      <c r="B478" s="207"/>
      <c r="C478" s="208"/>
      <c r="D478" s="209" t="s">
        <v>339</v>
      </c>
      <c r="E478" s="210" t="s">
        <v>1</v>
      </c>
      <c r="F478" s="211" t="s">
        <v>2309</v>
      </c>
      <c r="G478" s="208"/>
      <c r="H478" s="212">
        <v>449</v>
      </c>
      <c r="I478" s="213"/>
      <c r="J478" s="208"/>
      <c r="K478" s="208"/>
      <c r="L478" s="214"/>
      <c r="M478" s="215"/>
      <c r="N478" s="216"/>
      <c r="O478" s="216"/>
      <c r="P478" s="216"/>
      <c r="Q478" s="216"/>
      <c r="R478" s="216"/>
      <c r="S478" s="216"/>
      <c r="T478" s="217"/>
      <c r="AT478" s="218" t="s">
        <v>339</v>
      </c>
      <c r="AU478" s="218" t="s">
        <v>86</v>
      </c>
      <c r="AV478" s="13" t="s">
        <v>86</v>
      </c>
      <c r="AW478" s="13" t="s">
        <v>31</v>
      </c>
      <c r="AX478" s="13" t="s">
        <v>77</v>
      </c>
      <c r="AY478" s="218" t="s">
        <v>321</v>
      </c>
    </row>
    <row r="479" spans="1:65" s="13" customFormat="1" ht="22.5">
      <c r="B479" s="207"/>
      <c r="C479" s="208"/>
      <c r="D479" s="209" t="s">
        <v>339</v>
      </c>
      <c r="E479" s="210" t="s">
        <v>1</v>
      </c>
      <c r="F479" s="211" t="s">
        <v>2310</v>
      </c>
      <c r="G479" s="208"/>
      <c r="H479" s="212">
        <v>118</v>
      </c>
      <c r="I479" s="213"/>
      <c r="J479" s="208"/>
      <c r="K479" s="208"/>
      <c r="L479" s="214"/>
      <c r="M479" s="215"/>
      <c r="N479" s="216"/>
      <c r="O479" s="216"/>
      <c r="P479" s="216"/>
      <c r="Q479" s="216"/>
      <c r="R479" s="216"/>
      <c r="S479" s="216"/>
      <c r="T479" s="217"/>
      <c r="AT479" s="218" t="s">
        <v>339</v>
      </c>
      <c r="AU479" s="218" t="s">
        <v>86</v>
      </c>
      <c r="AV479" s="13" t="s">
        <v>86</v>
      </c>
      <c r="AW479" s="13" t="s">
        <v>31</v>
      </c>
      <c r="AX479" s="13" t="s">
        <v>77</v>
      </c>
      <c r="AY479" s="218" t="s">
        <v>321</v>
      </c>
    </row>
    <row r="480" spans="1:65" s="16" customFormat="1" ht="11.25">
      <c r="B480" s="240"/>
      <c r="C480" s="241"/>
      <c r="D480" s="209" t="s">
        <v>339</v>
      </c>
      <c r="E480" s="242" t="s">
        <v>1</v>
      </c>
      <c r="F480" s="243" t="s">
        <v>391</v>
      </c>
      <c r="G480" s="241"/>
      <c r="H480" s="244">
        <v>567</v>
      </c>
      <c r="I480" s="245"/>
      <c r="J480" s="241"/>
      <c r="K480" s="241"/>
      <c r="L480" s="246"/>
      <c r="M480" s="247"/>
      <c r="N480" s="248"/>
      <c r="O480" s="248"/>
      <c r="P480" s="248"/>
      <c r="Q480" s="248"/>
      <c r="R480" s="248"/>
      <c r="S480" s="248"/>
      <c r="T480" s="249"/>
      <c r="AT480" s="250" t="s">
        <v>339</v>
      </c>
      <c r="AU480" s="250" t="s">
        <v>86</v>
      </c>
      <c r="AV480" s="16" t="s">
        <v>334</v>
      </c>
      <c r="AW480" s="16" t="s">
        <v>31</v>
      </c>
      <c r="AX480" s="16" t="s">
        <v>84</v>
      </c>
      <c r="AY480" s="250" t="s">
        <v>321</v>
      </c>
    </row>
    <row r="481" spans="1:65" s="12" customFormat="1" ht="22.9" customHeight="1">
      <c r="B481" s="178"/>
      <c r="C481" s="179"/>
      <c r="D481" s="180" t="s">
        <v>76</v>
      </c>
      <c r="E481" s="192" t="s">
        <v>347</v>
      </c>
      <c r="F481" s="192" t="s">
        <v>2311</v>
      </c>
      <c r="G481" s="179"/>
      <c r="H481" s="179"/>
      <c r="I481" s="182"/>
      <c r="J481" s="193">
        <f>BK481</f>
        <v>0</v>
      </c>
      <c r="K481" s="179"/>
      <c r="L481" s="184"/>
      <c r="M481" s="185"/>
      <c r="N481" s="186"/>
      <c r="O481" s="186"/>
      <c r="P481" s="187">
        <f>SUM(P482:P536)</f>
        <v>0</v>
      </c>
      <c r="Q481" s="186"/>
      <c r="R481" s="187">
        <f>SUM(R482:R536)</f>
        <v>280.62515000000002</v>
      </c>
      <c r="S481" s="186"/>
      <c r="T481" s="188">
        <f>SUM(T482:T536)</f>
        <v>0</v>
      </c>
      <c r="AR481" s="189" t="s">
        <v>84</v>
      </c>
      <c r="AT481" s="190" t="s">
        <v>76</v>
      </c>
      <c r="AU481" s="190" t="s">
        <v>84</v>
      </c>
      <c r="AY481" s="189" t="s">
        <v>321</v>
      </c>
      <c r="BK481" s="191">
        <f>SUM(BK482:BK536)</f>
        <v>0</v>
      </c>
    </row>
    <row r="482" spans="1:65" s="2" customFormat="1" ht="21.75" customHeight="1">
      <c r="A482" s="35"/>
      <c r="B482" s="36"/>
      <c r="C482" s="194" t="s">
        <v>840</v>
      </c>
      <c r="D482" s="194" t="s">
        <v>323</v>
      </c>
      <c r="E482" s="195" t="s">
        <v>2312</v>
      </c>
      <c r="F482" s="196" t="s">
        <v>2313</v>
      </c>
      <c r="G482" s="197" t="s">
        <v>337</v>
      </c>
      <c r="H482" s="198">
        <v>105</v>
      </c>
      <c r="I482" s="199"/>
      <c r="J482" s="200">
        <f>ROUND(I482*H482,2)</f>
        <v>0</v>
      </c>
      <c r="K482" s="196" t="s">
        <v>1996</v>
      </c>
      <c r="L482" s="40"/>
      <c r="M482" s="201" t="s">
        <v>1</v>
      </c>
      <c r="N482" s="202" t="s">
        <v>42</v>
      </c>
      <c r="O482" s="72"/>
      <c r="P482" s="203">
        <f>O482*H482</f>
        <v>0</v>
      </c>
      <c r="Q482" s="203">
        <v>0</v>
      </c>
      <c r="R482" s="203">
        <f>Q482*H482</f>
        <v>0</v>
      </c>
      <c r="S482" s="203">
        <v>0</v>
      </c>
      <c r="T482" s="204">
        <f>S482*H482</f>
        <v>0</v>
      </c>
      <c r="U482" s="35"/>
      <c r="V482" s="35"/>
      <c r="W482" s="35"/>
      <c r="X482" s="35"/>
      <c r="Y482" s="35"/>
      <c r="Z482" s="35"/>
      <c r="AA482" s="35"/>
      <c r="AB482" s="35"/>
      <c r="AC482" s="35"/>
      <c r="AD482" s="35"/>
      <c r="AE482" s="35"/>
      <c r="AR482" s="205" t="s">
        <v>328</v>
      </c>
      <c r="AT482" s="205" t="s">
        <v>323</v>
      </c>
      <c r="AU482" s="205" t="s">
        <v>86</v>
      </c>
      <c r="AY482" s="18" t="s">
        <v>321</v>
      </c>
      <c r="BE482" s="206">
        <f>IF(N482="základní",J482,0)</f>
        <v>0</v>
      </c>
      <c r="BF482" s="206">
        <f>IF(N482="snížená",J482,0)</f>
        <v>0</v>
      </c>
      <c r="BG482" s="206">
        <f>IF(N482="zákl. přenesená",J482,0)</f>
        <v>0</v>
      </c>
      <c r="BH482" s="206">
        <f>IF(N482="sníž. přenesená",J482,0)</f>
        <v>0</v>
      </c>
      <c r="BI482" s="206">
        <f>IF(N482="nulová",J482,0)</f>
        <v>0</v>
      </c>
      <c r="BJ482" s="18" t="s">
        <v>84</v>
      </c>
      <c r="BK482" s="206">
        <f>ROUND(I482*H482,2)</f>
        <v>0</v>
      </c>
      <c r="BL482" s="18" t="s">
        <v>328</v>
      </c>
      <c r="BM482" s="205" t="s">
        <v>2314</v>
      </c>
    </row>
    <row r="483" spans="1:65" s="15" customFormat="1" ht="11.25">
      <c r="B483" s="230"/>
      <c r="C483" s="231"/>
      <c r="D483" s="209" t="s">
        <v>339</v>
      </c>
      <c r="E483" s="232" t="s">
        <v>1</v>
      </c>
      <c r="F483" s="233" t="s">
        <v>2315</v>
      </c>
      <c r="G483" s="231"/>
      <c r="H483" s="232" t="s">
        <v>1</v>
      </c>
      <c r="I483" s="234"/>
      <c r="J483" s="231"/>
      <c r="K483" s="231"/>
      <c r="L483" s="235"/>
      <c r="M483" s="236"/>
      <c r="N483" s="237"/>
      <c r="O483" s="237"/>
      <c r="P483" s="237"/>
      <c r="Q483" s="237"/>
      <c r="R483" s="237"/>
      <c r="S483" s="237"/>
      <c r="T483" s="238"/>
      <c r="AT483" s="239" t="s">
        <v>339</v>
      </c>
      <c r="AU483" s="239" t="s">
        <v>86</v>
      </c>
      <c r="AV483" s="15" t="s">
        <v>84</v>
      </c>
      <c r="AW483" s="15" t="s">
        <v>31</v>
      </c>
      <c r="AX483" s="15" t="s">
        <v>77</v>
      </c>
      <c r="AY483" s="239" t="s">
        <v>321</v>
      </c>
    </row>
    <row r="484" spans="1:65" s="13" customFormat="1" ht="11.25">
      <c r="B484" s="207"/>
      <c r="C484" s="208"/>
      <c r="D484" s="209" t="s">
        <v>339</v>
      </c>
      <c r="E484" s="210" t="s">
        <v>1</v>
      </c>
      <c r="F484" s="211" t="s">
        <v>2316</v>
      </c>
      <c r="G484" s="208"/>
      <c r="H484" s="212">
        <v>60</v>
      </c>
      <c r="I484" s="213"/>
      <c r="J484" s="208"/>
      <c r="K484" s="208"/>
      <c r="L484" s="214"/>
      <c r="M484" s="215"/>
      <c r="N484" s="216"/>
      <c r="O484" s="216"/>
      <c r="P484" s="216"/>
      <c r="Q484" s="216"/>
      <c r="R484" s="216"/>
      <c r="S484" s="216"/>
      <c r="T484" s="217"/>
      <c r="AT484" s="218" t="s">
        <v>339</v>
      </c>
      <c r="AU484" s="218" t="s">
        <v>86</v>
      </c>
      <c r="AV484" s="13" t="s">
        <v>86</v>
      </c>
      <c r="AW484" s="13" t="s">
        <v>31</v>
      </c>
      <c r="AX484" s="13" t="s">
        <v>77</v>
      </c>
      <c r="AY484" s="218" t="s">
        <v>321</v>
      </c>
    </row>
    <row r="485" spans="1:65" s="16" customFormat="1" ht="11.25">
      <c r="B485" s="240"/>
      <c r="C485" s="241"/>
      <c r="D485" s="209" t="s">
        <v>339</v>
      </c>
      <c r="E485" s="242" t="s">
        <v>1</v>
      </c>
      <c r="F485" s="243" t="s">
        <v>2317</v>
      </c>
      <c r="G485" s="241"/>
      <c r="H485" s="244">
        <v>60</v>
      </c>
      <c r="I485" s="245"/>
      <c r="J485" s="241"/>
      <c r="K485" s="241"/>
      <c r="L485" s="246"/>
      <c r="M485" s="247"/>
      <c r="N485" s="248"/>
      <c r="O485" s="248"/>
      <c r="P485" s="248"/>
      <c r="Q485" s="248"/>
      <c r="R485" s="248"/>
      <c r="S485" s="248"/>
      <c r="T485" s="249"/>
      <c r="AT485" s="250" t="s">
        <v>339</v>
      </c>
      <c r="AU485" s="250" t="s">
        <v>86</v>
      </c>
      <c r="AV485" s="16" t="s">
        <v>334</v>
      </c>
      <c r="AW485" s="16" t="s">
        <v>31</v>
      </c>
      <c r="AX485" s="16" t="s">
        <v>77</v>
      </c>
      <c r="AY485" s="250" t="s">
        <v>321</v>
      </c>
    </row>
    <row r="486" spans="1:65" s="15" customFormat="1" ht="22.5">
      <c r="B486" s="230"/>
      <c r="C486" s="231"/>
      <c r="D486" s="209" t="s">
        <v>339</v>
      </c>
      <c r="E486" s="232" t="s">
        <v>1</v>
      </c>
      <c r="F486" s="233" t="s">
        <v>2318</v>
      </c>
      <c r="G486" s="231"/>
      <c r="H486" s="232" t="s">
        <v>1</v>
      </c>
      <c r="I486" s="234"/>
      <c r="J486" s="231"/>
      <c r="K486" s="231"/>
      <c r="L486" s="235"/>
      <c r="M486" s="236"/>
      <c r="N486" s="237"/>
      <c r="O486" s="237"/>
      <c r="P486" s="237"/>
      <c r="Q486" s="237"/>
      <c r="R486" s="237"/>
      <c r="S486" s="237"/>
      <c r="T486" s="238"/>
      <c r="AT486" s="239" t="s">
        <v>339</v>
      </c>
      <c r="AU486" s="239" t="s">
        <v>86</v>
      </c>
      <c r="AV486" s="15" t="s">
        <v>84</v>
      </c>
      <c r="AW486" s="15" t="s">
        <v>31</v>
      </c>
      <c r="AX486" s="15" t="s">
        <v>77</v>
      </c>
      <c r="AY486" s="239" t="s">
        <v>321</v>
      </c>
    </row>
    <row r="487" spans="1:65" s="13" customFormat="1" ht="11.25">
      <c r="B487" s="207"/>
      <c r="C487" s="208"/>
      <c r="D487" s="209" t="s">
        <v>339</v>
      </c>
      <c r="E487" s="210" t="s">
        <v>1</v>
      </c>
      <c r="F487" s="211" t="s">
        <v>2319</v>
      </c>
      <c r="G487" s="208"/>
      <c r="H487" s="212">
        <v>45</v>
      </c>
      <c r="I487" s="213"/>
      <c r="J487" s="208"/>
      <c r="K487" s="208"/>
      <c r="L487" s="214"/>
      <c r="M487" s="215"/>
      <c r="N487" s="216"/>
      <c r="O487" s="216"/>
      <c r="P487" s="216"/>
      <c r="Q487" s="216"/>
      <c r="R487" s="216"/>
      <c r="S487" s="216"/>
      <c r="T487" s="217"/>
      <c r="AT487" s="218" t="s">
        <v>339</v>
      </c>
      <c r="AU487" s="218" t="s">
        <v>86</v>
      </c>
      <c r="AV487" s="13" t="s">
        <v>86</v>
      </c>
      <c r="AW487" s="13" t="s">
        <v>31</v>
      </c>
      <c r="AX487" s="13" t="s">
        <v>77</v>
      </c>
      <c r="AY487" s="218" t="s">
        <v>321</v>
      </c>
    </row>
    <row r="488" spans="1:65" s="16" customFormat="1" ht="11.25">
      <c r="B488" s="240"/>
      <c r="C488" s="241"/>
      <c r="D488" s="209" t="s">
        <v>339</v>
      </c>
      <c r="E488" s="242" t="s">
        <v>1</v>
      </c>
      <c r="F488" s="243" t="s">
        <v>2320</v>
      </c>
      <c r="G488" s="241"/>
      <c r="H488" s="244">
        <v>45</v>
      </c>
      <c r="I488" s="245"/>
      <c r="J488" s="241"/>
      <c r="K488" s="241"/>
      <c r="L488" s="246"/>
      <c r="M488" s="247"/>
      <c r="N488" s="248"/>
      <c r="O488" s="248"/>
      <c r="P488" s="248"/>
      <c r="Q488" s="248"/>
      <c r="R488" s="248"/>
      <c r="S488" s="248"/>
      <c r="T488" s="249"/>
      <c r="AT488" s="250" t="s">
        <v>339</v>
      </c>
      <c r="AU488" s="250" t="s">
        <v>86</v>
      </c>
      <c r="AV488" s="16" t="s">
        <v>334</v>
      </c>
      <c r="AW488" s="16" t="s">
        <v>31</v>
      </c>
      <c r="AX488" s="16" t="s">
        <v>77</v>
      </c>
      <c r="AY488" s="250" t="s">
        <v>321</v>
      </c>
    </row>
    <row r="489" spans="1:65" s="14" customFormat="1" ht="11.25">
      <c r="B489" s="219"/>
      <c r="C489" s="220"/>
      <c r="D489" s="209" t="s">
        <v>339</v>
      </c>
      <c r="E489" s="221" t="s">
        <v>1</v>
      </c>
      <c r="F489" s="222" t="s">
        <v>346</v>
      </c>
      <c r="G489" s="220"/>
      <c r="H489" s="223">
        <v>105</v>
      </c>
      <c r="I489" s="224"/>
      <c r="J489" s="220"/>
      <c r="K489" s="220"/>
      <c r="L489" s="225"/>
      <c r="M489" s="226"/>
      <c r="N489" s="227"/>
      <c r="O489" s="227"/>
      <c r="P489" s="227"/>
      <c r="Q489" s="227"/>
      <c r="R489" s="227"/>
      <c r="S489" s="227"/>
      <c r="T489" s="228"/>
      <c r="AT489" s="229" t="s">
        <v>339</v>
      </c>
      <c r="AU489" s="229" t="s">
        <v>86</v>
      </c>
      <c r="AV489" s="14" t="s">
        <v>328</v>
      </c>
      <c r="AW489" s="14" t="s">
        <v>31</v>
      </c>
      <c r="AX489" s="14" t="s">
        <v>84</v>
      </c>
      <c r="AY489" s="229" t="s">
        <v>321</v>
      </c>
    </row>
    <row r="490" spans="1:65" s="2" customFormat="1" ht="21.75" customHeight="1">
      <c r="A490" s="35"/>
      <c r="B490" s="36"/>
      <c r="C490" s="194" t="s">
        <v>859</v>
      </c>
      <c r="D490" s="194" t="s">
        <v>323</v>
      </c>
      <c r="E490" s="195" t="s">
        <v>2321</v>
      </c>
      <c r="F490" s="196" t="s">
        <v>2322</v>
      </c>
      <c r="G490" s="197" t="s">
        <v>337</v>
      </c>
      <c r="H490" s="198">
        <v>587</v>
      </c>
      <c r="I490" s="199"/>
      <c r="J490" s="200">
        <f>ROUND(I490*H490,2)</f>
        <v>0</v>
      </c>
      <c r="K490" s="196" t="s">
        <v>1996</v>
      </c>
      <c r="L490" s="40"/>
      <c r="M490" s="201" t="s">
        <v>1</v>
      </c>
      <c r="N490" s="202" t="s">
        <v>42</v>
      </c>
      <c r="O490" s="72"/>
      <c r="P490" s="203">
        <f>O490*H490</f>
        <v>0</v>
      </c>
      <c r="Q490" s="203">
        <v>0</v>
      </c>
      <c r="R490" s="203">
        <f>Q490*H490</f>
        <v>0</v>
      </c>
      <c r="S490" s="203">
        <v>0</v>
      </c>
      <c r="T490" s="204">
        <f>S490*H490</f>
        <v>0</v>
      </c>
      <c r="U490" s="35"/>
      <c r="V490" s="35"/>
      <c r="W490" s="35"/>
      <c r="X490" s="35"/>
      <c r="Y490" s="35"/>
      <c r="Z490" s="35"/>
      <c r="AA490" s="35"/>
      <c r="AB490" s="35"/>
      <c r="AC490" s="35"/>
      <c r="AD490" s="35"/>
      <c r="AE490" s="35"/>
      <c r="AR490" s="205" t="s">
        <v>328</v>
      </c>
      <c r="AT490" s="205" t="s">
        <v>323</v>
      </c>
      <c r="AU490" s="205" t="s">
        <v>86</v>
      </c>
      <c r="AY490" s="18" t="s">
        <v>321</v>
      </c>
      <c r="BE490" s="206">
        <f>IF(N490="základní",J490,0)</f>
        <v>0</v>
      </c>
      <c r="BF490" s="206">
        <f>IF(N490="snížená",J490,0)</f>
        <v>0</v>
      </c>
      <c r="BG490" s="206">
        <f>IF(N490="zákl. přenesená",J490,0)</f>
        <v>0</v>
      </c>
      <c r="BH490" s="206">
        <f>IF(N490="sníž. přenesená",J490,0)</f>
        <v>0</v>
      </c>
      <c r="BI490" s="206">
        <f>IF(N490="nulová",J490,0)</f>
        <v>0</v>
      </c>
      <c r="BJ490" s="18" t="s">
        <v>84</v>
      </c>
      <c r="BK490" s="206">
        <f>ROUND(I490*H490,2)</f>
        <v>0</v>
      </c>
      <c r="BL490" s="18" t="s">
        <v>328</v>
      </c>
      <c r="BM490" s="205" t="s">
        <v>2323</v>
      </c>
    </row>
    <row r="491" spans="1:65" s="15" customFormat="1" ht="22.5">
      <c r="B491" s="230"/>
      <c r="C491" s="231"/>
      <c r="D491" s="209" t="s">
        <v>339</v>
      </c>
      <c r="E491" s="232" t="s">
        <v>1</v>
      </c>
      <c r="F491" s="233" t="s">
        <v>2324</v>
      </c>
      <c r="G491" s="231"/>
      <c r="H491" s="232" t="s">
        <v>1</v>
      </c>
      <c r="I491" s="234"/>
      <c r="J491" s="231"/>
      <c r="K491" s="231"/>
      <c r="L491" s="235"/>
      <c r="M491" s="236"/>
      <c r="N491" s="237"/>
      <c r="O491" s="237"/>
      <c r="P491" s="237"/>
      <c r="Q491" s="237"/>
      <c r="R491" s="237"/>
      <c r="S491" s="237"/>
      <c r="T491" s="238"/>
      <c r="AT491" s="239" t="s">
        <v>339</v>
      </c>
      <c r="AU491" s="239" t="s">
        <v>86</v>
      </c>
      <c r="AV491" s="15" t="s">
        <v>84</v>
      </c>
      <c r="AW491" s="15" t="s">
        <v>31</v>
      </c>
      <c r="AX491" s="15" t="s">
        <v>77</v>
      </c>
      <c r="AY491" s="239" t="s">
        <v>321</v>
      </c>
    </row>
    <row r="492" spans="1:65" s="13" customFormat="1" ht="22.5">
      <c r="B492" s="207"/>
      <c r="C492" s="208"/>
      <c r="D492" s="209" t="s">
        <v>339</v>
      </c>
      <c r="E492" s="210" t="s">
        <v>1</v>
      </c>
      <c r="F492" s="211" t="s">
        <v>2325</v>
      </c>
      <c r="G492" s="208"/>
      <c r="H492" s="212">
        <v>587</v>
      </c>
      <c r="I492" s="213"/>
      <c r="J492" s="208"/>
      <c r="K492" s="208"/>
      <c r="L492" s="214"/>
      <c r="M492" s="215"/>
      <c r="N492" s="216"/>
      <c r="O492" s="216"/>
      <c r="P492" s="216"/>
      <c r="Q492" s="216"/>
      <c r="R492" s="216"/>
      <c r="S492" s="216"/>
      <c r="T492" s="217"/>
      <c r="AT492" s="218" t="s">
        <v>339</v>
      </c>
      <c r="AU492" s="218" t="s">
        <v>86</v>
      </c>
      <c r="AV492" s="13" t="s">
        <v>86</v>
      </c>
      <c r="AW492" s="13" t="s">
        <v>31</v>
      </c>
      <c r="AX492" s="13" t="s">
        <v>77</v>
      </c>
      <c r="AY492" s="218" t="s">
        <v>321</v>
      </c>
    </row>
    <row r="493" spans="1:65" s="16" customFormat="1" ht="11.25">
      <c r="B493" s="240"/>
      <c r="C493" s="241"/>
      <c r="D493" s="209" t="s">
        <v>339</v>
      </c>
      <c r="E493" s="242" t="s">
        <v>1</v>
      </c>
      <c r="F493" s="243" t="s">
        <v>2326</v>
      </c>
      <c r="G493" s="241"/>
      <c r="H493" s="244">
        <v>587</v>
      </c>
      <c r="I493" s="245"/>
      <c r="J493" s="241"/>
      <c r="K493" s="241"/>
      <c r="L493" s="246"/>
      <c r="M493" s="247"/>
      <c r="N493" s="248"/>
      <c r="O493" s="248"/>
      <c r="P493" s="248"/>
      <c r="Q493" s="248"/>
      <c r="R493" s="248"/>
      <c r="S493" s="248"/>
      <c r="T493" s="249"/>
      <c r="AT493" s="250" t="s">
        <v>339</v>
      </c>
      <c r="AU493" s="250" t="s">
        <v>86</v>
      </c>
      <c r="AV493" s="16" t="s">
        <v>334</v>
      </c>
      <c r="AW493" s="16" t="s">
        <v>31</v>
      </c>
      <c r="AX493" s="16" t="s">
        <v>84</v>
      </c>
      <c r="AY493" s="250" t="s">
        <v>321</v>
      </c>
    </row>
    <row r="494" spans="1:65" s="2" customFormat="1" ht="21.75" customHeight="1">
      <c r="A494" s="35"/>
      <c r="B494" s="36"/>
      <c r="C494" s="194" t="s">
        <v>864</v>
      </c>
      <c r="D494" s="194" t="s">
        <v>323</v>
      </c>
      <c r="E494" s="195" t="s">
        <v>2327</v>
      </c>
      <c r="F494" s="196" t="s">
        <v>2328</v>
      </c>
      <c r="G494" s="197" t="s">
        <v>337</v>
      </c>
      <c r="H494" s="198">
        <v>74</v>
      </c>
      <c r="I494" s="199"/>
      <c r="J494" s="200">
        <f>ROUND(I494*H494,2)</f>
        <v>0</v>
      </c>
      <c r="K494" s="196" t="s">
        <v>1996</v>
      </c>
      <c r="L494" s="40"/>
      <c r="M494" s="201" t="s">
        <v>1</v>
      </c>
      <c r="N494" s="202" t="s">
        <v>42</v>
      </c>
      <c r="O494" s="72"/>
      <c r="P494" s="203">
        <f>O494*H494</f>
        <v>0</v>
      </c>
      <c r="Q494" s="203">
        <v>0</v>
      </c>
      <c r="R494" s="203">
        <f>Q494*H494</f>
        <v>0</v>
      </c>
      <c r="S494" s="203">
        <v>0</v>
      </c>
      <c r="T494" s="204">
        <f>S494*H494</f>
        <v>0</v>
      </c>
      <c r="U494" s="35"/>
      <c r="V494" s="35"/>
      <c r="W494" s="35"/>
      <c r="X494" s="35"/>
      <c r="Y494" s="35"/>
      <c r="Z494" s="35"/>
      <c r="AA494" s="35"/>
      <c r="AB494" s="35"/>
      <c r="AC494" s="35"/>
      <c r="AD494" s="35"/>
      <c r="AE494" s="35"/>
      <c r="AR494" s="205" t="s">
        <v>328</v>
      </c>
      <c r="AT494" s="205" t="s">
        <v>323</v>
      </c>
      <c r="AU494" s="205" t="s">
        <v>86</v>
      </c>
      <c r="AY494" s="18" t="s">
        <v>321</v>
      </c>
      <c r="BE494" s="206">
        <f>IF(N494="základní",J494,0)</f>
        <v>0</v>
      </c>
      <c r="BF494" s="206">
        <f>IF(N494="snížená",J494,0)</f>
        <v>0</v>
      </c>
      <c r="BG494" s="206">
        <f>IF(N494="zákl. přenesená",J494,0)</f>
        <v>0</v>
      </c>
      <c r="BH494" s="206">
        <f>IF(N494="sníž. přenesená",J494,0)</f>
        <v>0</v>
      </c>
      <c r="BI494" s="206">
        <f>IF(N494="nulová",J494,0)</f>
        <v>0</v>
      </c>
      <c r="BJ494" s="18" t="s">
        <v>84</v>
      </c>
      <c r="BK494" s="206">
        <f>ROUND(I494*H494,2)</f>
        <v>0</v>
      </c>
      <c r="BL494" s="18" t="s">
        <v>328</v>
      </c>
      <c r="BM494" s="205" t="s">
        <v>2329</v>
      </c>
    </row>
    <row r="495" spans="1:65" s="15" customFormat="1" ht="11.25">
      <c r="B495" s="230"/>
      <c r="C495" s="231"/>
      <c r="D495" s="209" t="s">
        <v>339</v>
      </c>
      <c r="E495" s="232" t="s">
        <v>1</v>
      </c>
      <c r="F495" s="233" t="s">
        <v>2315</v>
      </c>
      <c r="G495" s="231"/>
      <c r="H495" s="232" t="s">
        <v>1</v>
      </c>
      <c r="I495" s="234"/>
      <c r="J495" s="231"/>
      <c r="K495" s="231"/>
      <c r="L495" s="235"/>
      <c r="M495" s="236"/>
      <c r="N495" s="237"/>
      <c r="O495" s="237"/>
      <c r="P495" s="237"/>
      <c r="Q495" s="237"/>
      <c r="R495" s="237"/>
      <c r="S495" s="237"/>
      <c r="T495" s="238"/>
      <c r="AT495" s="239" t="s">
        <v>339</v>
      </c>
      <c r="AU495" s="239" t="s">
        <v>86</v>
      </c>
      <c r="AV495" s="15" t="s">
        <v>84</v>
      </c>
      <c r="AW495" s="15" t="s">
        <v>31</v>
      </c>
      <c r="AX495" s="15" t="s">
        <v>77</v>
      </c>
      <c r="AY495" s="239" t="s">
        <v>321</v>
      </c>
    </row>
    <row r="496" spans="1:65" s="13" customFormat="1" ht="22.5">
      <c r="B496" s="207"/>
      <c r="C496" s="208"/>
      <c r="D496" s="209" t="s">
        <v>339</v>
      </c>
      <c r="E496" s="210" t="s">
        <v>1</v>
      </c>
      <c r="F496" s="211" t="s">
        <v>2330</v>
      </c>
      <c r="G496" s="208"/>
      <c r="H496" s="212">
        <v>74</v>
      </c>
      <c r="I496" s="213"/>
      <c r="J496" s="208"/>
      <c r="K496" s="208"/>
      <c r="L496" s="214"/>
      <c r="M496" s="215"/>
      <c r="N496" s="216"/>
      <c r="O496" s="216"/>
      <c r="P496" s="216"/>
      <c r="Q496" s="216"/>
      <c r="R496" s="216"/>
      <c r="S496" s="216"/>
      <c r="T496" s="217"/>
      <c r="AT496" s="218" t="s">
        <v>339</v>
      </c>
      <c r="AU496" s="218" t="s">
        <v>86</v>
      </c>
      <c r="AV496" s="13" t="s">
        <v>86</v>
      </c>
      <c r="AW496" s="13" t="s">
        <v>31</v>
      </c>
      <c r="AX496" s="13" t="s">
        <v>77</v>
      </c>
      <c r="AY496" s="218" t="s">
        <v>321</v>
      </c>
    </row>
    <row r="497" spans="1:65" s="16" customFormat="1" ht="11.25">
      <c r="B497" s="240"/>
      <c r="C497" s="241"/>
      <c r="D497" s="209" t="s">
        <v>339</v>
      </c>
      <c r="E497" s="242" t="s">
        <v>1</v>
      </c>
      <c r="F497" s="243" t="s">
        <v>2317</v>
      </c>
      <c r="G497" s="241"/>
      <c r="H497" s="244">
        <v>74</v>
      </c>
      <c r="I497" s="245"/>
      <c r="J497" s="241"/>
      <c r="K497" s="241"/>
      <c r="L497" s="246"/>
      <c r="M497" s="247"/>
      <c r="N497" s="248"/>
      <c r="O497" s="248"/>
      <c r="P497" s="248"/>
      <c r="Q497" s="248"/>
      <c r="R497" s="248"/>
      <c r="S497" s="248"/>
      <c r="T497" s="249"/>
      <c r="AT497" s="250" t="s">
        <v>339</v>
      </c>
      <c r="AU497" s="250" t="s">
        <v>86</v>
      </c>
      <c r="AV497" s="16" t="s">
        <v>334</v>
      </c>
      <c r="AW497" s="16" t="s">
        <v>31</v>
      </c>
      <c r="AX497" s="16" t="s">
        <v>84</v>
      </c>
      <c r="AY497" s="250" t="s">
        <v>321</v>
      </c>
    </row>
    <row r="498" spans="1:65" s="2" customFormat="1" ht="21.75" customHeight="1">
      <c r="A498" s="35"/>
      <c r="B498" s="36"/>
      <c r="C498" s="194" t="s">
        <v>873</v>
      </c>
      <c r="D498" s="194" t="s">
        <v>323</v>
      </c>
      <c r="E498" s="195" t="s">
        <v>2331</v>
      </c>
      <c r="F498" s="196" t="s">
        <v>2332</v>
      </c>
      <c r="G498" s="197" t="s">
        <v>337</v>
      </c>
      <c r="H498" s="198">
        <v>160</v>
      </c>
      <c r="I498" s="199"/>
      <c r="J498" s="200">
        <f>ROUND(I498*H498,2)</f>
        <v>0</v>
      </c>
      <c r="K498" s="196" t="s">
        <v>1996</v>
      </c>
      <c r="L498" s="40"/>
      <c r="M498" s="201" t="s">
        <v>1</v>
      </c>
      <c r="N498" s="202" t="s">
        <v>42</v>
      </c>
      <c r="O498" s="72"/>
      <c r="P498" s="203">
        <f>O498*H498</f>
        <v>0</v>
      </c>
      <c r="Q498" s="203">
        <v>0.34499999999999997</v>
      </c>
      <c r="R498" s="203">
        <f>Q498*H498</f>
        <v>55.199999999999996</v>
      </c>
      <c r="S498" s="203">
        <v>0</v>
      </c>
      <c r="T498" s="204">
        <f>S498*H498</f>
        <v>0</v>
      </c>
      <c r="U498" s="35"/>
      <c r="V498" s="35"/>
      <c r="W498" s="35"/>
      <c r="X498" s="35"/>
      <c r="Y498" s="35"/>
      <c r="Z498" s="35"/>
      <c r="AA498" s="35"/>
      <c r="AB498" s="35"/>
      <c r="AC498" s="35"/>
      <c r="AD498" s="35"/>
      <c r="AE498" s="35"/>
      <c r="AR498" s="205" t="s">
        <v>328</v>
      </c>
      <c r="AT498" s="205" t="s">
        <v>323</v>
      </c>
      <c r="AU498" s="205" t="s">
        <v>86</v>
      </c>
      <c r="AY498" s="18" t="s">
        <v>321</v>
      </c>
      <c r="BE498" s="206">
        <f>IF(N498="základní",J498,0)</f>
        <v>0</v>
      </c>
      <c r="BF498" s="206">
        <f>IF(N498="snížená",J498,0)</f>
        <v>0</v>
      </c>
      <c r="BG498" s="206">
        <f>IF(N498="zákl. přenesená",J498,0)</f>
        <v>0</v>
      </c>
      <c r="BH498" s="206">
        <f>IF(N498="sníž. přenesená",J498,0)</f>
        <v>0</v>
      </c>
      <c r="BI498" s="206">
        <f>IF(N498="nulová",J498,0)</f>
        <v>0</v>
      </c>
      <c r="BJ498" s="18" t="s">
        <v>84</v>
      </c>
      <c r="BK498" s="206">
        <f>ROUND(I498*H498,2)</f>
        <v>0</v>
      </c>
      <c r="BL498" s="18" t="s">
        <v>328</v>
      </c>
      <c r="BM498" s="205" t="s">
        <v>2333</v>
      </c>
    </row>
    <row r="499" spans="1:65" s="13" customFormat="1" ht="11.25">
      <c r="B499" s="207"/>
      <c r="C499" s="208"/>
      <c r="D499" s="209" t="s">
        <v>339</v>
      </c>
      <c r="E499" s="210" t="s">
        <v>1</v>
      </c>
      <c r="F499" s="211" t="s">
        <v>2334</v>
      </c>
      <c r="G499" s="208"/>
      <c r="H499" s="212">
        <v>160</v>
      </c>
      <c r="I499" s="213"/>
      <c r="J499" s="208"/>
      <c r="K499" s="208"/>
      <c r="L499" s="214"/>
      <c r="M499" s="215"/>
      <c r="N499" s="216"/>
      <c r="O499" s="216"/>
      <c r="P499" s="216"/>
      <c r="Q499" s="216"/>
      <c r="R499" s="216"/>
      <c r="S499" s="216"/>
      <c r="T499" s="217"/>
      <c r="AT499" s="218" t="s">
        <v>339</v>
      </c>
      <c r="AU499" s="218" t="s">
        <v>86</v>
      </c>
      <c r="AV499" s="13" t="s">
        <v>86</v>
      </c>
      <c r="AW499" s="13" t="s">
        <v>31</v>
      </c>
      <c r="AX499" s="13" t="s">
        <v>84</v>
      </c>
      <c r="AY499" s="218" t="s">
        <v>321</v>
      </c>
    </row>
    <row r="500" spans="1:65" s="2" customFormat="1" ht="21.75" customHeight="1">
      <c r="A500" s="35"/>
      <c r="B500" s="36"/>
      <c r="C500" s="194" t="s">
        <v>878</v>
      </c>
      <c r="D500" s="194" t="s">
        <v>323</v>
      </c>
      <c r="E500" s="195" t="s">
        <v>2335</v>
      </c>
      <c r="F500" s="196" t="s">
        <v>2336</v>
      </c>
      <c r="G500" s="197" t="s">
        <v>337</v>
      </c>
      <c r="H500" s="198">
        <v>2</v>
      </c>
      <c r="I500" s="199"/>
      <c r="J500" s="200">
        <f>ROUND(I500*H500,2)</f>
        <v>0</v>
      </c>
      <c r="K500" s="196" t="s">
        <v>350</v>
      </c>
      <c r="L500" s="40"/>
      <c r="M500" s="201" t="s">
        <v>1</v>
      </c>
      <c r="N500" s="202" t="s">
        <v>42</v>
      </c>
      <c r="O500" s="72"/>
      <c r="P500" s="203">
        <f>O500*H500</f>
        <v>0</v>
      </c>
      <c r="Q500" s="203">
        <v>0</v>
      </c>
      <c r="R500" s="203">
        <f>Q500*H500</f>
        <v>0</v>
      </c>
      <c r="S500" s="203">
        <v>0</v>
      </c>
      <c r="T500" s="204">
        <f>S500*H500</f>
        <v>0</v>
      </c>
      <c r="U500" s="35"/>
      <c r="V500" s="35"/>
      <c r="W500" s="35"/>
      <c r="X500" s="35"/>
      <c r="Y500" s="35"/>
      <c r="Z500" s="35"/>
      <c r="AA500" s="35"/>
      <c r="AB500" s="35"/>
      <c r="AC500" s="35"/>
      <c r="AD500" s="35"/>
      <c r="AE500" s="35"/>
      <c r="AR500" s="205" t="s">
        <v>328</v>
      </c>
      <c r="AT500" s="205" t="s">
        <v>323</v>
      </c>
      <c r="AU500" s="205" t="s">
        <v>86</v>
      </c>
      <c r="AY500" s="18" t="s">
        <v>321</v>
      </c>
      <c r="BE500" s="206">
        <f>IF(N500="základní",J500,0)</f>
        <v>0</v>
      </c>
      <c r="BF500" s="206">
        <f>IF(N500="snížená",J500,0)</f>
        <v>0</v>
      </c>
      <c r="BG500" s="206">
        <f>IF(N500="zákl. přenesená",J500,0)</f>
        <v>0</v>
      </c>
      <c r="BH500" s="206">
        <f>IF(N500="sníž. přenesená",J500,0)</f>
        <v>0</v>
      </c>
      <c r="BI500" s="206">
        <f>IF(N500="nulová",J500,0)</f>
        <v>0</v>
      </c>
      <c r="BJ500" s="18" t="s">
        <v>84</v>
      </c>
      <c r="BK500" s="206">
        <f>ROUND(I500*H500,2)</f>
        <v>0</v>
      </c>
      <c r="BL500" s="18" t="s">
        <v>328</v>
      </c>
      <c r="BM500" s="205" t="s">
        <v>2337</v>
      </c>
    </row>
    <row r="501" spans="1:65" s="15" customFormat="1" ht="22.5">
      <c r="B501" s="230"/>
      <c r="C501" s="231"/>
      <c r="D501" s="209" t="s">
        <v>339</v>
      </c>
      <c r="E501" s="232" t="s">
        <v>1</v>
      </c>
      <c r="F501" s="233" t="s">
        <v>2338</v>
      </c>
      <c r="G501" s="231"/>
      <c r="H501" s="232" t="s">
        <v>1</v>
      </c>
      <c r="I501" s="234"/>
      <c r="J501" s="231"/>
      <c r="K501" s="231"/>
      <c r="L501" s="235"/>
      <c r="M501" s="236"/>
      <c r="N501" s="237"/>
      <c r="O501" s="237"/>
      <c r="P501" s="237"/>
      <c r="Q501" s="237"/>
      <c r="R501" s="237"/>
      <c r="S501" s="237"/>
      <c r="T501" s="238"/>
      <c r="AT501" s="239" t="s">
        <v>339</v>
      </c>
      <c r="AU501" s="239" t="s">
        <v>86</v>
      </c>
      <c r="AV501" s="15" t="s">
        <v>84</v>
      </c>
      <c r="AW501" s="15" t="s">
        <v>31</v>
      </c>
      <c r="AX501" s="15" t="s">
        <v>77</v>
      </c>
      <c r="AY501" s="239" t="s">
        <v>321</v>
      </c>
    </row>
    <row r="502" spans="1:65" s="15" customFormat="1" ht="22.5">
      <c r="B502" s="230"/>
      <c r="C502" s="231"/>
      <c r="D502" s="209" t="s">
        <v>339</v>
      </c>
      <c r="E502" s="232" t="s">
        <v>1</v>
      </c>
      <c r="F502" s="233" t="s">
        <v>2339</v>
      </c>
      <c r="G502" s="231"/>
      <c r="H502" s="232" t="s">
        <v>1</v>
      </c>
      <c r="I502" s="234"/>
      <c r="J502" s="231"/>
      <c r="K502" s="231"/>
      <c r="L502" s="235"/>
      <c r="M502" s="236"/>
      <c r="N502" s="237"/>
      <c r="O502" s="237"/>
      <c r="P502" s="237"/>
      <c r="Q502" s="237"/>
      <c r="R502" s="237"/>
      <c r="S502" s="237"/>
      <c r="T502" s="238"/>
      <c r="AT502" s="239" t="s">
        <v>339</v>
      </c>
      <c r="AU502" s="239" t="s">
        <v>86</v>
      </c>
      <c r="AV502" s="15" t="s">
        <v>84</v>
      </c>
      <c r="AW502" s="15" t="s">
        <v>31</v>
      </c>
      <c r="AX502" s="15" t="s">
        <v>77</v>
      </c>
      <c r="AY502" s="239" t="s">
        <v>321</v>
      </c>
    </row>
    <row r="503" spans="1:65" s="15" customFormat="1" ht="22.5">
      <c r="B503" s="230"/>
      <c r="C503" s="231"/>
      <c r="D503" s="209" t="s">
        <v>339</v>
      </c>
      <c r="E503" s="232" t="s">
        <v>1</v>
      </c>
      <c r="F503" s="233" t="s">
        <v>2340</v>
      </c>
      <c r="G503" s="231"/>
      <c r="H503" s="232" t="s">
        <v>1</v>
      </c>
      <c r="I503" s="234"/>
      <c r="J503" s="231"/>
      <c r="K503" s="231"/>
      <c r="L503" s="235"/>
      <c r="M503" s="236"/>
      <c r="N503" s="237"/>
      <c r="O503" s="237"/>
      <c r="P503" s="237"/>
      <c r="Q503" s="237"/>
      <c r="R503" s="237"/>
      <c r="S503" s="237"/>
      <c r="T503" s="238"/>
      <c r="AT503" s="239" t="s">
        <v>339</v>
      </c>
      <c r="AU503" s="239" t="s">
        <v>86</v>
      </c>
      <c r="AV503" s="15" t="s">
        <v>84</v>
      </c>
      <c r="AW503" s="15" t="s">
        <v>31</v>
      </c>
      <c r="AX503" s="15" t="s">
        <v>77</v>
      </c>
      <c r="AY503" s="239" t="s">
        <v>321</v>
      </c>
    </row>
    <row r="504" spans="1:65" s="13" customFormat="1" ht="22.5">
      <c r="B504" s="207"/>
      <c r="C504" s="208"/>
      <c r="D504" s="209" t="s">
        <v>339</v>
      </c>
      <c r="E504" s="210" t="s">
        <v>1</v>
      </c>
      <c r="F504" s="211" t="s">
        <v>2341</v>
      </c>
      <c r="G504" s="208"/>
      <c r="H504" s="212">
        <v>2.0000000000000302</v>
      </c>
      <c r="I504" s="213"/>
      <c r="J504" s="208"/>
      <c r="K504" s="208"/>
      <c r="L504" s="214"/>
      <c r="M504" s="215"/>
      <c r="N504" s="216"/>
      <c r="O504" s="216"/>
      <c r="P504" s="216"/>
      <c r="Q504" s="216"/>
      <c r="R504" s="216"/>
      <c r="S504" s="216"/>
      <c r="T504" s="217"/>
      <c r="AT504" s="218" t="s">
        <v>339</v>
      </c>
      <c r="AU504" s="218" t="s">
        <v>86</v>
      </c>
      <c r="AV504" s="13" t="s">
        <v>86</v>
      </c>
      <c r="AW504" s="13" t="s">
        <v>31</v>
      </c>
      <c r="AX504" s="13" t="s">
        <v>77</v>
      </c>
      <c r="AY504" s="218" t="s">
        <v>321</v>
      </c>
    </row>
    <row r="505" spans="1:65" s="16" customFormat="1" ht="11.25">
      <c r="B505" s="240"/>
      <c r="C505" s="241"/>
      <c r="D505" s="209" t="s">
        <v>339</v>
      </c>
      <c r="E505" s="242" t="s">
        <v>1</v>
      </c>
      <c r="F505" s="243" t="s">
        <v>391</v>
      </c>
      <c r="G505" s="241"/>
      <c r="H505" s="244">
        <v>2.0000000000000302</v>
      </c>
      <c r="I505" s="245"/>
      <c r="J505" s="241"/>
      <c r="K505" s="241"/>
      <c r="L505" s="246"/>
      <c r="M505" s="247"/>
      <c r="N505" s="248"/>
      <c r="O505" s="248"/>
      <c r="P505" s="248"/>
      <c r="Q505" s="248"/>
      <c r="R505" s="248"/>
      <c r="S505" s="248"/>
      <c r="T505" s="249"/>
      <c r="AT505" s="250" t="s">
        <v>339</v>
      </c>
      <c r="AU505" s="250" t="s">
        <v>86</v>
      </c>
      <c r="AV505" s="16" t="s">
        <v>334</v>
      </c>
      <c r="AW505" s="16" t="s">
        <v>31</v>
      </c>
      <c r="AX505" s="16" t="s">
        <v>77</v>
      </c>
      <c r="AY505" s="250" t="s">
        <v>321</v>
      </c>
    </row>
    <row r="506" spans="1:65" s="15" customFormat="1" ht="22.5">
      <c r="B506" s="230"/>
      <c r="C506" s="231"/>
      <c r="D506" s="209" t="s">
        <v>339</v>
      </c>
      <c r="E506" s="232" t="s">
        <v>1</v>
      </c>
      <c r="F506" s="233" t="s">
        <v>2342</v>
      </c>
      <c r="G506" s="231"/>
      <c r="H506" s="232" t="s">
        <v>1</v>
      </c>
      <c r="I506" s="234"/>
      <c r="J506" s="231"/>
      <c r="K506" s="231"/>
      <c r="L506" s="235"/>
      <c r="M506" s="236"/>
      <c r="N506" s="237"/>
      <c r="O506" s="237"/>
      <c r="P506" s="237"/>
      <c r="Q506" s="237"/>
      <c r="R506" s="237"/>
      <c r="S506" s="237"/>
      <c r="T506" s="238"/>
      <c r="AT506" s="239" t="s">
        <v>339</v>
      </c>
      <c r="AU506" s="239" t="s">
        <v>86</v>
      </c>
      <c r="AV506" s="15" t="s">
        <v>84</v>
      </c>
      <c r="AW506" s="15" t="s">
        <v>31</v>
      </c>
      <c r="AX506" s="15" t="s">
        <v>77</v>
      </c>
      <c r="AY506" s="239" t="s">
        <v>321</v>
      </c>
    </row>
    <row r="507" spans="1:65" s="15" customFormat="1" ht="22.5">
      <c r="B507" s="230"/>
      <c r="C507" s="231"/>
      <c r="D507" s="209" t="s">
        <v>339</v>
      </c>
      <c r="E507" s="232" t="s">
        <v>1</v>
      </c>
      <c r="F507" s="233" t="s">
        <v>2343</v>
      </c>
      <c r="G507" s="231"/>
      <c r="H507" s="232" t="s">
        <v>1</v>
      </c>
      <c r="I507" s="234"/>
      <c r="J507" s="231"/>
      <c r="K507" s="231"/>
      <c r="L507" s="235"/>
      <c r="M507" s="236"/>
      <c r="N507" s="237"/>
      <c r="O507" s="237"/>
      <c r="P507" s="237"/>
      <c r="Q507" s="237"/>
      <c r="R507" s="237"/>
      <c r="S507" s="237"/>
      <c r="T507" s="238"/>
      <c r="AT507" s="239" t="s">
        <v>339</v>
      </c>
      <c r="AU507" s="239" t="s">
        <v>86</v>
      </c>
      <c r="AV507" s="15" t="s">
        <v>84</v>
      </c>
      <c r="AW507" s="15" t="s">
        <v>31</v>
      </c>
      <c r="AX507" s="15" t="s">
        <v>77</v>
      </c>
      <c r="AY507" s="239" t="s">
        <v>321</v>
      </c>
    </row>
    <row r="508" spans="1:65" s="14" customFormat="1" ht="11.25">
      <c r="B508" s="219"/>
      <c r="C508" s="220"/>
      <c r="D508" s="209" t="s">
        <v>339</v>
      </c>
      <c r="E508" s="221" t="s">
        <v>2344</v>
      </c>
      <c r="F508" s="222" t="s">
        <v>346</v>
      </c>
      <c r="G508" s="220"/>
      <c r="H508" s="223">
        <v>2.0000000000000302</v>
      </c>
      <c r="I508" s="224"/>
      <c r="J508" s="220"/>
      <c r="K508" s="220"/>
      <c r="L508" s="225"/>
      <c r="M508" s="226"/>
      <c r="N508" s="227"/>
      <c r="O508" s="227"/>
      <c r="P508" s="227"/>
      <c r="Q508" s="227"/>
      <c r="R508" s="227"/>
      <c r="S508" s="227"/>
      <c r="T508" s="228"/>
      <c r="AT508" s="229" t="s">
        <v>339</v>
      </c>
      <c r="AU508" s="229" t="s">
        <v>86</v>
      </c>
      <c r="AV508" s="14" t="s">
        <v>328</v>
      </c>
      <c r="AW508" s="14" t="s">
        <v>31</v>
      </c>
      <c r="AX508" s="14" t="s">
        <v>84</v>
      </c>
      <c r="AY508" s="229" t="s">
        <v>321</v>
      </c>
    </row>
    <row r="509" spans="1:65" s="2" customFormat="1" ht="33" customHeight="1">
      <c r="A509" s="35"/>
      <c r="B509" s="36"/>
      <c r="C509" s="194" t="s">
        <v>883</v>
      </c>
      <c r="D509" s="194" t="s">
        <v>323</v>
      </c>
      <c r="E509" s="195" t="s">
        <v>2345</v>
      </c>
      <c r="F509" s="196" t="s">
        <v>2346</v>
      </c>
      <c r="G509" s="197" t="s">
        <v>337</v>
      </c>
      <c r="H509" s="198">
        <v>440</v>
      </c>
      <c r="I509" s="199"/>
      <c r="J509" s="200">
        <f>ROUND(I509*H509,2)</f>
        <v>0</v>
      </c>
      <c r="K509" s="196" t="s">
        <v>350</v>
      </c>
      <c r="L509" s="40"/>
      <c r="M509" s="201" t="s">
        <v>1</v>
      </c>
      <c r="N509" s="202" t="s">
        <v>42</v>
      </c>
      <c r="O509" s="72"/>
      <c r="P509" s="203">
        <f>O509*H509</f>
        <v>0</v>
      </c>
      <c r="Q509" s="203">
        <v>8.3500000000000005E-2</v>
      </c>
      <c r="R509" s="203">
        <f>Q509*H509</f>
        <v>36.74</v>
      </c>
      <c r="S509" s="203">
        <v>0</v>
      </c>
      <c r="T509" s="204">
        <f>S509*H509</f>
        <v>0</v>
      </c>
      <c r="U509" s="35"/>
      <c r="V509" s="35"/>
      <c r="W509" s="35"/>
      <c r="X509" s="35"/>
      <c r="Y509" s="35"/>
      <c r="Z509" s="35"/>
      <c r="AA509" s="35"/>
      <c r="AB509" s="35"/>
      <c r="AC509" s="35"/>
      <c r="AD509" s="35"/>
      <c r="AE509" s="35"/>
      <c r="AR509" s="205" t="s">
        <v>328</v>
      </c>
      <c r="AT509" s="205" t="s">
        <v>323</v>
      </c>
      <c r="AU509" s="205" t="s">
        <v>86</v>
      </c>
      <c r="AY509" s="18" t="s">
        <v>321</v>
      </c>
      <c r="BE509" s="206">
        <f>IF(N509="základní",J509,0)</f>
        <v>0</v>
      </c>
      <c r="BF509" s="206">
        <f>IF(N509="snížená",J509,0)</f>
        <v>0</v>
      </c>
      <c r="BG509" s="206">
        <f>IF(N509="zákl. přenesená",J509,0)</f>
        <v>0</v>
      </c>
      <c r="BH509" s="206">
        <f>IF(N509="sníž. přenesená",J509,0)</f>
        <v>0</v>
      </c>
      <c r="BI509" s="206">
        <f>IF(N509="nulová",J509,0)</f>
        <v>0</v>
      </c>
      <c r="BJ509" s="18" t="s">
        <v>84</v>
      </c>
      <c r="BK509" s="206">
        <f>ROUND(I509*H509,2)</f>
        <v>0</v>
      </c>
      <c r="BL509" s="18" t="s">
        <v>328</v>
      </c>
      <c r="BM509" s="205" t="s">
        <v>2347</v>
      </c>
    </row>
    <row r="510" spans="1:65" s="15" customFormat="1" ht="22.5">
      <c r="B510" s="230"/>
      <c r="C510" s="231"/>
      <c r="D510" s="209" t="s">
        <v>339</v>
      </c>
      <c r="E510" s="232" t="s">
        <v>1</v>
      </c>
      <c r="F510" s="233" t="s">
        <v>2348</v>
      </c>
      <c r="G510" s="231"/>
      <c r="H510" s="232" t="s">
        <v>1</v>
      </c>
      <c r="I510" s="234"/>
      <c r="J510" s="231"/>
      <c r="K510" s="231"/>
      <c r="L510" s="235"/>
      <c r="M510" s="236"/>
      <c r="N510" s="237"/>
      <c r="O510" s="237"/>
      <c r="P510" s="237"/>
      <c r="Q510" s="237"/>
      <c r="R510" s="237"/>
      <c r="S510" s="237"/>
      <c r="T510" s="238"/>
      <c r="AT510" s="239" t="s">
        <v>339</v>
      </c>
      <c r="AU510" s="239" t="s">
        <v>86</v>
      </c>
      <c r="AV510" s="15" t="s">
        <v>84</v>
      </c>
      <c r="AW510" s="15" t="s">
        <v>31</v>
      </c>
      <c r="AX510" s="15" t="s">
        <v>77</v>
      </c>
      <c r="AY510" s="239" t="s">
        <v>321</v>
      </c>
    </row>
    <row r="511" spans="1:65" s="13" customFormat="1" ht="22.5">
      <c r="B511" s="207"/>
      <c r="C511" s="208"/>
      <c r="D511" s="209" t="s">
        <v>339</v>
      </c>
      <c r="E511" s="210" t="s">
        <v>1</v>
      </c>
      <c r="F511" s="211" t="s">
        <v>2349</v>
      </c>
      <c r="G511" s="208"/>
      <c r="H511" s="212">
        <v>440</v>
      </c>
      <c r="I511" s="213"/>
      <c r="J511" s="208"/>
      <c r="K511" s="208"/>
      <c r="L511" s="214"/>
      <c r="M511" s="215"/>
      <c r="N511" s="216"/>
      <c r="O511" s="216"/>
      <c r="P511" s="216"/>
      <c r="Q511" s="216"/>
      <c r="R511" s="216"/>
      <c r="S511" s="216"/>
      <c r="T511" s="217"/>
      <c r="AT511" s="218" t="s">
        <v>339</v>
      </c>
      <c r="AU511" s="218" t="s">
        <v>86</v>
      </c>
      <c r="AV511" s="13" t="s">
        <v>86</v>
      </c>
      <c r="AW511" s="13" t="s">
        <v>31</v>
      </c>
      <c r="AX511" s="13" t="s">
        <v>77</v>
      </c>
      <c r="AY511" s="218" t="s">
        <v>321</v>
      </c>
    </row>
    <row r="512" spans="1:65" s="16" customFormat="1" ht="11.25">
      <c r="B512" s="240"/>
      <c r="C512" s="241"/>
      <c r="D512" s="209" t="s">
        <v>339</v>
      </c>
      <c r="E512" s="242" t="s">
        <v>2350</v>
      </c>
      <c r="F512" s="243" t="s">
        <v>391</v>
      </c>
      <c r="G512" s="241"/>
      <c r="H512" s="244">
        <v>440</v>
      </c>
      <c r="I512" s="245"/>
      <c r="J512" s="241"/>
      <c r="K512" s="241"/>
      <c r="L512" s="246"/>
      <c r="M512" s="247"/>
      <c r="N512" s="248"/>
      <c r="O512" s="248"/>
      <c r="P512" s="248"/>
      <c r="Q512" s="248"/>
      <c r="R512" s="248"/>
      <c r="S512" s="248"/>
      <c r="T512" s="249"/>
      <c r="AT512" s="250" t="s">
        <v>339</v>
      </c>
      <c r="AU512" s="250" t="s">
        <v>86</v>
      </c>
      <c r="AV512" s="16" t="s">
        <v>334</v>
      </c>
      <c r="AW512" s="16" t="s">
        <v>31</v>
      </c>
      <c r="AX512" s="16" t="s">
        <v>84</v>
      </c>
      <c r="AY512" s="250" t="s">
        <v>321</v>
      </c>
    </row>
    <row r="513" spans="1:65" s="2" customFormat="1" ht="16.5" customHeight="1">
      <c r="A513" s="35"/>
      <c r="B513" s="36"/>
      <c r="C513" s="251" t="s">
        <v>888</v>
      </c>
      <c r="D513" s="251" t="s">
        <v>583</v>
      </c>
      <c r="E513" s="252" t="s">
        <v>2351</v>
      </c>
      <c r="F513" s="253" t="s">
        <v>2352</v>
      </c>
      <c r="G513" s="254" t="s">
        <v>692</v>
      </c>
      <c r="H513" s="255">
        <v>123</v>
      </c>
      <c r="I513" s="256"/>
      <c r="J513" s="257">
        <f>ROUND(I513*H513,2)</f>
        <v>0</v>
      </c>
      <c r="K513" s="253" t="s">
        <v>350</v>
      </c>
      <c r="L513" s="258"/>
      <c r="M513" s="259" t="s">
        <v>1</v>
      </c>
      <c r="N513" s="260" t="s">
        <v>42</v>
      </c>
      <c r="O513" s="72"/>
      <c r="P513" s="203">
        <f>O513*H513</f>
        <v>0</v>
      </c>
      <c r="Q513" s="203">
        <v>1.31</v>
      </c>
      <c r="R513" s="203">
        <f>Q513*H513</f>
        <v>161.13</v>
      </c>
      <c r="S513" s="203">
        <v>0</v>
      </c>
      <c r="T513" s="204">
        <f>S513*H513</f>
        <v>0</v>
      </c>
      <c r="U513" s="35"/>
      <c r="V513" s="35"/>
      <c r="W513" s="35"/>
      <c r="X513" s="35"/>
      <c r="Y513" s="35"/>
      <c r="Z513" s="35"/>
      <c r="AA513" s="35"/>
      <c r="AB513" s="35"/>
      <c r="AC513" s="35"/>
      <c r="AD513" s="35"/>
      <c r="AE513" s="35"/>
      <c r="AR513" s="205" t="s">
        <v>364</v>
      </c>
      <c r="AT513" s="205" t="s">
        <v>583</v>
      </c>
      <c r="AU513" s="205" t="s">
        <v>86</v>
      </c>
      <c r="AY513" s="18" t="s">
        <v>321</v>
      </c>
      <c r="BE513" s="206">
        <f>IF(N513="základní",J513,0)</f>
        <v>0</v>
      </c>
      <c r="BF513" s="206">
        <f>IF(N513="snížená",J513,0)</f>
        <v>0</v>
      </c>
      <c r="BG513" s="206">
        <f>IF(N513="zákl. přenesená",J513,0)</f>
        <v>0</v>
      </c>
      <c r="BH513" s="206">
        <f>IF(N513="sníž. přenesená",J513,0)</f>
        <v>0</v>
      </c>
      <c r="BI513" s="206">
        <f>IF(N513="nulová",J513,0)</f>
        <v>0</v>
      </c>
      <c r="BJ513" s="18" t="s">
        <v>84</v>
      </c>
      <c r="BK513" s="206">
        <f>ROUND(I513*H513,2)</f>
        <v>0</v>
      </c>
      <c r="BL513" s="18" t="s">
        <v>328</v>
      </c>
      <c r="BM513" s="205" t="s">
        <v>2353</v>
      </c>
    </row>
    <row r="514" spans="1:65" s="15" customFormat="1" ht="22.5">
      <c r="B514" s="230"/>
      <c r="C514" s="231"/>
      <c r="D514" s="209" t="s">
        <v>339</v>
      </c>
      <c r="E514" s="232" t="s">
        <v>1</v>
      </c>
      <c r="F514" s="233" t="s">
        <v>2348</v>
      </c>
      <c r="G514" s="231"/>
      <c r="H514" s="232" t="s">
        <v>1</v>
      </c>
      <c r="I514" s="234"/>
      <c r="J514" s="231"/>
      <c r="K514" s="231"/>
      <c r="L514" s="235"/>
      <c r="M514" s="236"/>
      <c r="N514" s="237"/>
      <c r="O514" s="237"/>
      <c r="P514" s="237"/>
      <c r="Q514" s="237"/>
      <c r="R514" s="237"/>
      <c r="S514" s="237"/>
      <c r="T514" s="238"/>
      <c r="AT514" s="239" t="s">
        <v>339</v>
      </c>
      <c r="AU514" s="239" t="s">
        <v>86</v>
      </c>
      <c r="AV514" s="15" t="s">
        <v>84</v>
      </c>
      <c r="AW514" s="15" t="s">
        <v>31</v>
      </c>
      <c r="AX514" s="15" t="s">
        <v>77</v>
      </c>
      <c r="AY514" s="239" t="s">
        <v>321</v>
      </c>
    </row>
    <row r="515" spans="1:65" s="13" customFormat="1" ht="22.5">
      <c r="B515" s="207"/>
      <c r="C515" s="208"/>
      <c r="D515" s="209" t="s">
        <v>339</v>
      </c>
      <c r="E515" s="210" t="s">
        <v>1</v>
      </c>
      <c r="F515" s="211" t="s">
        <v>2354</v>
      </c>
      <c r="G515" s="208"/>
      <c r="H515" s="212">
        <v>122.222222222222</v>
      </c>
      <c r="I515" s="213"/>
      <c r="J515" s="208"/>
      <c r="K515" s="208"/>
      <c r="L515" s="214"/>
      <c r="M515" s="215"/>
      <c r="N515" s="216"/>
      <c r="O515" s="216"/>
      <c r="P515" s="216"/>
      <c r="Q515" s="216"/>
      <c r="R515" s="216"/>
      <c r="S515" s="216"/>
      <c r="T515" s="217"/>
      <c r="AT515" s="218" t="s">
        <v>339</v>
      </c>
      <c r="AU515" s="218" t="s">
        <v>86</v>
      </c>
      <c r="AV515" s="13" t="s">
        <v>86</v>
      </c>
      <c r="AW515" s="13" t="s">
        <v>31</v>
      </c>
      <c r="AX515" s="13" t="s">
        <v>77</v>
      </c>
      <c r="AY515" s="218" t="s">
        <v>321</v>
      </c>
    </row>
    <row r="516" spans="1:65" s="13" customFormat="1" ht="11.25">
      <c r="B516" s="207"/>
      <c r="C516" s="208"/>
      <c r="D516" s="209" t="s">
        <v>339</v>
      </c>
      <c r="E516" s="210" t="s">
        <v>1</v>
      </c>
      <c r="F516" s="211" t="s">
        <v>2355</v>
      </c>
      <c r="G516" s="208"/>
      <c r="H516" s="212">
        <v>0.77800000000000602</v>
      </c>
      <c r="I516" s="213"/>
      <c r="J516" s="208"/>
      <c r="K516" s="208"/>
      <c r="L516" s="214"/>
      <c r="M516" s="215"/>
      <c r="N516" s="216"/>
      <c r="O516" s="216"/>
      <c r="P516" s="216"/>
      <c r="Q516" s="216"/>
      <c r="R516" s="216"/>
      <c r="S516" s="216"/>
      <c r="T516" s="217"/>
      <c r="AT516" s="218" t="s">
        <v>339</v>
      </c>
      <c r="AU516" s="218" t="s">
        <v>86</v>
      </c>
      <c r="AV516" s="13" t="s">
        <v>86</v>
      </c>
      <c r="AW516" s="13" t="s">
        <v>31</v>
      </c>
      <c r="AX516" s="13" t="s">
        <v>77</v>
      </c>
      <c r="AY516" s="218" t="s">
        <v>321</v>
      </c>
    </row>
    <row r="517" spans="1:65" s="14" customFormat="1" ht="11.25">
      <c r="B517" s="219"/>
      <c r="C517" s="220"/>
      <c r="D517" s="209" t="s">
        <v>339</v>
      </c>
      <c r="E517" s="221" t="s">
        <v>1</v>
      </c>
      <c r="F517" s="222" t="s">
        <v>346</v>
      </c>
      <c r="G517" s="220"/>
      <c r="H517" s="223">
        <v>123.00022222222201</v>
      </c>
      <c r="I517" s="224"/>
      <c r="J517" s="220"/>
      <c r="K517" s="220"/>
      <c r="L517" s="225"/>
      <c r="M517" s="226"/>
      <c r="N517" s="227"/>
      <c r="O517" s="227"/>
      <c r="P517" s="227"/>
      <c r="Q517" s="227"/>
      <c r="R517" s="227"/>
      <c r="S517" s="227"/>
      <c r="T517" s="228"/>
      <c r="AT517" s="229" t="s">
        <v>339</v>
      </c>
      <c r="AU517" s="229" t="s">
        <v>86</v>
      </c>
      <c r="AV517" s="14" t="s">
        <v>328</v>
      </c>
      <c r="AW517" s="14" t="s">
        <v>31</v>
      </c>
      <c r="AX517" s="14" t="s">
        <v>84</v>
      </c>
      <c r="AY517" s="229" t="s">
        <v>321</v>
      </c>
    </row>
    <row r="518" spans="1:65" s="2" customFormat="1" ht="24.2" customHeight="1">
      <c r="A518" s="35"/>
      <c r="B518" s="36"/>
      <c r="C518" s="194" t="s">
        <v>893</v>
      </c>
      <c r="D518" s="194" t="s">
        <v>323</v>
      </c>
      <c r="E518" s="195" t="s">
        <v>813</v>
      </c>
      <c r="F518" s="196" t="s">
        <v>814</v>
      </c>
      <c r="G518" s="197" t="s">
        <v>337</v>
      </c>
      <c r="H518" s="198">
        <v>45</v>
      </c>
      <c r="I518" s="199"/>
      <c r="J518" s="200">
        <f>ROUND(I518*H518,2)</f>
        <v>0</v>
      </c>
      <c r="K518" s="196" t="s">
        <v>350</v>
      </c>
      <c r="L518" s="40"/>
      <c r="M518" s="201" t="s">
        <v>1</v>
      </c>
      <c r="N518" s="202" t="s">
        <v>42</v>
      </c>
      <c r="O518" s="72"/>
      <c r="P518" s="203">
        <f>O518*H518</f>
        <v>0</v>
      </c>
      <c r="Q518" s="203">
        <v>8.9219999999999994E-2</v>
      </c>
      <c r="R518" s="203">
        <f>Q518*H518</f>
        <v>4.0148999999999999</v>
      </c>
      <c r="S518" s="203">
        <v>0</v>
      </c>
      <c r="T518" s="204">
        <f>S518*H518</f>
        <v>0</v>
      </c>
      <c r="U518" s="35"/>
      <c r="V518" s="35"/>
      <c r="W518" s="35"/>
      <c r="X518" s="35"/>
      <c r="Y518" s="35"/>
      <c r="Z518" s="35"/>
      <c r="AA518" s="35"/>
      <c r="AB518" s="35"/>
      <c r="AC518" s="35"/>
      <c r="AD518" s="35"/>
      <c r="AE518" s="35"/>
      <c r="AR518" s="205" t="s">
        <v>328</v>
      </c>
      <c r="AT518" s="205" t="s">
        <v>323</v>
      </c>
      <c r="AU518" s="205" t="s">
        <v>86</v>
      </c>
      <c r="AY518" s="18" t="s">
        <v>321</v>
      </c>
      <c r="BE518" s="206">
        <f>IF(N518="základní",J518,0)</f>
        <v>0</v>
      </c>
      <c r="BF518" s="206">
        <f>IF(N518="snížená",J518,0)</f>
        <v>0</v>
      </c>
      <c r="BG518" s="206">
        <f>IF(N518="zákl. přenesená",J518,0)</f>
        <v>0</v>
      </c>
      <c r="BH518" s="206">
        <f>IF(N518="sníž. přenesená",J518,0)</f>
        <v>0</v>
      </c>
      <c r="BI518" s="206">
        <f>IF(N518="nulová",J518,0)</f>
        <v>0</v>
      </c>
      <c r="BJ518" s="18" t="s">
        <v>84</v>
      </c>
      <c r="BK518" s="206">
        <f>ROUND(I518*H518,2)</f>
        <v>0</v>
      </c>
      <c r="BL518" s="18" t="s">
        <v>328</v>
      </c>
      <c r="BM518" s="205" t="s">
        <v>2356</v>
      </c>
    </row>
    <row r="519" spans="1:65" s="15" customFormat="1" ht="22.5">
      <c r="B519" s="230"/>
      <c r="C519" s="231"/>
      <c r="D519" s="209" t="s">
        <v>339</v>
      </c>
      <c r="E519" s="232" t="s">
        <v>1</v>
      </c>
      <c r="F519" s="233" t="s">
        <v>2357</v>
      </c>
      <c r="G519" s="231"/>
      <c r="H519" s="232" t="s">
        <v>1</v>
      </c>
      <c r="I519" s="234"/>
      <c r="J519" s="231"/>
      <c r="K519" s="231"/>
      <c r="L519" s="235"/>
      <c r="M519" s="236"/>
      <c r="N519" s="237"/>
      <c r="O519" s="237"/>
      <c r="P519" s="237"/>
      <c r="Q519" s="237"/>
      <c r="R519" s="237"/>
      <c r="S519" s="237"/>
      <c r="T519" s="238"/>
      <c r="AT519" s="239" t="s">
        <v>339</v>
      </c>
      <c r="AU519" s="239" t="s">
        <v>86</v>
      </c>
      <c r="AV519" s="15" t="s">
        <v>84</v>
      </c>
      <c r="AW519" s="15" t="s">
        <v>31</v>
      </c>
      <c r="AX519" s="15" t="s">
        <v>77</v>
      </c>
      <c r="AY519" s="239" t="s">
        <v>321</v>
      </c>
    </row>
    <row r="520" spans="1:65" s="16" customFormat="1" ht="11.25">
      <c r="B520" s="240"/>
      <c r="C520" s="241"/>
      <c r="D520" s="209" t="s">
        <v>339</v>
      </c>
      <c r="E520" s="242" t="s">
        <v>1</v>
      </c>
      <c r="F520" s="243" t="s">
        <v>391</v>
      </c>
      <c r="G520" s="241"/>
      <c r="H520" s="244">
        <v>0</v>
      </c>
      <c r="I520" s="245"/>
      <c r="J520" s="241"/>
      <c r="K520" s="241"/>
      <c r="L520" s="246"/>
      <c r="M520" s="247"/>
      <c r="N520" s="248"/>
      <c r="O520" s="248"/>
      <c r="P520" s="248"/>
      <c r="Q520" s="248"/>
      <c r="R520" s="248"/>
      <c r="S520" s="248"/>
      <c r="T520" s="249"/>
      <c r="AT520" s="250" t="s">
        <v>339</v>
      </c>
      <c r="AU520" s="250" t="s">
        <v>86</v>
      </c>
      <c r="AV520" s="16" t="s">
        <v>334</v>
      </c>
      <c r="AW520" s="16" t="s">
        <v>31</v>
      </c>
      <c r="AX520" s="16" t="s">
        <v>77</v>
      </c>
      <c r="AY520" s="250" t="s">
        <v>321</v>
      </c>
    </row>
    <row r="521" spans="1:65" s="15" customFormat="1" ht="22.5">
      <c r="B521" s="230"/>
      <c r="C521" s="231"/>
      <c r="D521" s="209" t="s">
        <v>339</v>
      </c>
      <c r="E521" s="232" t="s">
        <v>1</v>
      </c>
      <c r="F521" s="233" t="s">
        <v>2318</v>
      </c>
      <c r="G521" s="231"/>
      <c r="H521" s="232" t="s">
        <v>1</v>
      </c>
      <c r="I521" s="234"/>
      <c r="J521" s="231"/>
      <c r="K521" s="231"/>
      <c r="L521" s="235"/>
      <c r="M521" s="236"/>
      <c r="N521" s="237"/>
      <c r="O521" s="237"/>
      <c r="P521" s="237"/>
      <c r="Q521" s="237"/>
      <c r="R521" s="237"/>
      <c r="S521" s="237"/>
      <c r="T521" s="238"/>
      <c r="AT521" s="239" t="s">
        <v>339</v>
      </c>
      <c r="AU521" s="239" t="s">
        <v>86</v>
      </c>
      <c r="AV521" s="15" t="s">
        <v>84</v>
      </c>
      <c r="AW521" s="15" t="s">
        <v>31</v>
      </c>
      <c r="AX521" s="15" t="s">
        <v>77</v>
      </c>
      <c r="AY521" s="239" t="s">
        <v>321</v>
      </c>
    </row>
    <row r="522" spans="1:65" s="13" customFormat="1" ht="11.25">
      <c r="B522" s="207"/>
      <c r="C522" s="208"/>
      <c r="D522" s="209" t="s">
        <v>339</v>
      </c>
      <c r="E522" s="210" t="s">
        <v>1</v>
      </c>
      <c r="F522" s="211" t="s">
        <v>2358</v>
      </c>
      <c r="G522" s="208"/>
      <c r="H522" s="212">
        <v>45</v>
      </c>
      <c r="I522" s="213"/>
      <c r="J522" s="208"/>
      <c r="K522" s="208"/>
      <c r="L522" s="214"/>
      <c r="M522" s="215"/>
      <c r="N522" s="216"/>
      <c r="O522" s="216"/>
      <c r="P522" s="216"/>
      <c r="Q522" s="216"/>
      <c r="R522" s="216"/>
      <c r="S522" s="216"/>
      <c r="T522" s="217"/>
      <c r="AT522" s="218" t="s">
        <v>339</v>
      </c>
      <c r="AU522" s="218" t="s">
        <v>86</v>
      </c>
      <c r="AV522" s="13" t="s">
        <v>86</v>
      </c>
      <c r="AW522" s="13" t="s">
        <v>31</v>
      </c>
      <c r="AX522" s="13" t="s">
        <v>77</v>
      </c>
      <c r="AY522" s="218" t="s">
        <v>321</v>
      </c>
    </row>
    <row r="523" spans="1:65" s="14" customFormat="1" ht="11.25">
      <c r="B523" s="219"/>
      <c r="C523" s="220"/>
      <c r="D523" s="209" t="s">
        <v>339</v>
      </c>
      <c r="E523" s="221" t="s">
        <v>1</v>
      </c>
      <c r="F523" s="222" t="s">
        <v>346</v>
      </c>
      <c r="G523" s="220"/>
      <c r="H523" s="223">
        <v>45</v>
      </c>
      <c r="I523" s="224"/>
      <c r="J523" s="220"/>
      <c r="K523" s="220"/>
      <c r="L523" s="225"/>
      <c r="M523" s="226"/>
      <c r="N523" s="227"/>
      <c r="O523" s="227"/>
      <c r="P523" s="227"/>
      <c r="Q523" s="227"/>
      <c r="R523" s="227"/>
      <c r="S523" s="227"/>
      <c r="T523" s="228"/>
      <c r="AT523" s="229" t="s">
        <v>339</v>
      </c>
      <c r="AU523" s="229" t="s">
        <v>86</v>
      </c>
      <c r="AV523" s="14" t="s">
        <v>328</v>
      </c>
      <c r="AW523" s="14" t="s">
        <v>31</v>
      </c>
      <c r="AX523" s="14" t="s">
        <v>84</v>
      </c>
      <c r="AY523" s="229" t="s">
        <v>321</v>
      </c>
    </row>
    <row r="524" spans="1:65" s="2" customFormat="1" ht="21.75" customHeight="1">
      <c r="A524" s="35"/>
      <c r="B524" s="36"/>
      <c r="C524" s="251" t="s">
        <v>911</v>
      </c>
      <c r="D524" s="251" t="s">
        <v>583</v>
      </c>
      <c r="E524" s="252" t="s">
        <v>2359</v>
      </c>
      <c r="F524" s="253" t="s">
        <v>2360</v>
      </c>
      <c r="G524" s="254" t="s">
        <v>337</v>
      </c>
      <c r="H524" s="255">
        <v>46.35</v>
      </c>
      <c r="I524" s="256"/>
      <c r="J524" s="257">
        <f>ROUND(I524*H524,2)</f>
        <v>0</v>
      </c>
      <c r="K524" s="253" t="s">
        <v>350</v>
      </c>
      <c r="L524" s="258"/>
      <c r="M524" s="259" t="s">
        <v>1</v>
      </c>
      <c r="N524" s="260" t="s">
        <v>42</v>
      </c>
      <c r="O524" s="72"/>
      <c r="P524" s="203">
        <f>O524*H524</f>
        <v>0</v>
      </c>
      <c r="Q524" s="203">
        <v>0.13100000000000001</v>
      </c>
      <c r="R524" s="203">
        <f>Q524*H524</f>
        <v>6.0718500000000004</v>
      </c>
      <c r="S524" s="203">
        <v>0</v>
      </c>
      <c r="T524" s="204">
        <f>S524*H524</f>
        <v>0</v>
      </c>
      <c r="U524" s="35"/>
      <c r="V524" s="35"/>
      <c r="W524" s="35"/>
      <c r="X524" s="35"/>
      <c r="Y524" s="35"/>
      <c r="Z524" s="35"/>
      <c r="AA524" s="35"/>
      <c r="AB524" s="35"/>
      <c r="AC524" s="35"/>
      <c r="AD524" s="35"/>
      <c r="AE524" s="35"/>
      <c r="AR524" s="205" t="s">
        <v>364</v>
      </c>
      <c r="AT524" s="205" t="s">
        <v>583</v>
      </c>
      <c r="AU524" s="205" t="s">
        <v>86</v>
      </c>
      <c r="AY524" s="18" t="s">
        <v>321</v>
      </c>
      <c r="BE524" s="206">
        <f>IF(N524="základní",J524,0)</f>
        <v>0</v>
      </c>
      <c r="BF524" s="206">
        <f>IF(N524="snížená",J524,0)</f>
        <v>0</v>
      </c>
      <c r="BG524" s="206">
        <f>IF(N524="zákl. přenesená",J524,0)</f>
        <v>0</v>
      </c>
      <c r="BH524" s="206">
        <f>IF(N524="sníž. přenesená",J524,0)</f>
        <v>0</v>
      </c>
      <c r="BI524" s="206">
        <f>IF(N524="nulová",J524,0)</f>
        <v>0</v>
      </c>
      <c r="BJ524" s="18" t="s">
        <v>84</v>
      </c>
      <c r="BK524" s="206">
        <f>ROUND(I524*H524,2)</f>
        <v>0</v>
      </c>
      <c r="BL524" s="18" t="s">
        <v>328</v>
      </c>
      <c r="BM524" s="205" t="s">
        <v>2361</v>
      </c>
    </row>
    <row r="525" spans="1:65" s="15" customFormat="1" ht="22.5">
      <c r="B525" s="230"/>
      <c r="C525" s="231"/>
      <c r="D525" s="209" t="s">
        <v>339</v>
      </c>
      <c r="E525" s="232" t="s">
        <v>1</v>
      </c>
      <c r="F525" s="233" t="s">
        <v>2318</v>
      </c>
      <c r="G525" s="231"/>
      <c r="H525" s="232" t="s">
        <v>1</v>
      </c>
      <c r="I525" s="234"/>
      <c r="J525" s="231"/>
      <c r="K525" s="231"/>
      <c r="L525" s="235"/>
      <c r="M525" s="236"/>
      <c r="N525" s="237"/>
      <c r="O525" s="237"/>
      <c r="P525" s="237"/>
      <c r="Q525" s="237"/>
      <c r="R525" s="237"/>
      <c r="S525" s="237"/>
      <c r="T525" s="238"/>
      <c r="AT525" s="239" t="s">
        <v>339</v>
      </c>
      <c r="AU525" s="239" t="s">
        <v>86</v>
      </c>
      <c r="AV525" s="15" t="s">
        <v>84</v>
      </c>
      <c r="AW525" s="15" t="s">
        <v>31</v>
      </c>
      <c r="AX525" s="15" t="s">
        <v>77</v>
      </c>
      <c r="AY525" s="239" t="s">
        <v>321</v>
      </c>
    </row>
    <row r="526" spans="1:65" s="13" customFormat="1" ht="11.25">
      <c r="B526" s="207"/>
      <c r="C526" s="208"/>
      <c r="D526" s="209" t="s">
        <v>339</v>
      </c>
      <c r="E526" s="210" t="s">
        <v>1</v>
      </c>
      <c r="F526" s="211" t="s">
        <v>2362</v>
      </c>
      <c r="G526" s="208"/>
      <c r="H526" s="212">
        <v>46.35</v>
      </c>
      <c r="I526" s="213"/>
      <c r="J526" s="208"/>
      <c r="K526" s="208"/>
      <c r="L526" s="214"/>
      <c r="M526" s="215"/>
      <c r="N526" s="216"/>
      <c r="O526" s="216"/>
      <c r="P526" s="216"/>
      <c r="Q526" s="216"/>
      <c r="R526" s="216"/>
      <c r="S526" s="216"/>
      <c r="T526" s="217"/>
      <c r="AT526" s="218" t="s">
        <v>339</v>
      </c>
      <c r="AU526" s="218" t="s">
        <v>86</v>
      </c>
      <c r="AV526" s="13" t="s">
        <v>86</v>
      </c>
      <c r="AW526" s="13" t="s">
        <v>31</v>
      </c>
      <c r="AX526" s="13" t="s">
        <v>84</v>
      </c>
      <c r="AY526" s="218" t="s">
        <v>321</v>
      </c>
    </row>
    <row r="527" spans="1:65" s="2" customFormat="1" ht="33" customHeight="1">
      <c r="A527" s="35"/>
      <c r="B527" s="36"/>
      <c r="C527" s="194" t="s">
        <v>916</v>
      </c>
      <c r="D527" s="194" t="s">
        <v>323</v>
      </c>
      <c r="E527" s="195" t="s">
        <v>2363</v>
      </c>
      <c r="F527" s="196" t="s">
        <v>2364</v>
      </c>
      <c r="G527" s="197" t="s">
        <v>337</v>
      </c>
      <c r="H527" s="198">
        <v>60</v>
      </c>
      <c r="I527" s="199"/>
      <c r="J527" s="200">
        <f>ROUND(I527*H527,2)</f>
        <v>0</v>
      </c>
      <c r="K527" s="196" t="s">
        <v>350</v>
      </c>
      <c r="L527" s="40"/>
      <c r="M527" s="201" t="s">
        <v>1</v>
      </c>
      <c r="N527" s="202" t="s">
        <v>42</v>
      </c>
      <c r="O527" s="72"/>
      <c r="P527" s="203">
        <f>O527*H527</f>
        <v>0</v>
      </c>
      <c r="Q527" s="203">
        <v>0.11162</v>
      </c>
      <c r="R527" s="203">
        <f>Q527*H527</f>
        <v>6.6971999999999996</v>
      </c>
      <c r="S527" s="203">
        <v>0</v>
      </c>
      <c r="T527" s="204">
        <f>S527*H527</f>
        <v>0</v>
      </c>
      <c r="U527" s="35"/>
      <c r="V527" s="35"/>
      <c r="W527" s="35"/>
      <c r="X527" s="35"/>
      <c r="Y527" s="35"/>
      <c r="Z527" s="35"/>
      <c r="AA527" s="35"/>
      <c r="AB527" s="35"/>
      <c r="AC527" s="35"/>
      <c r="AD527" s="35"/>
      <c r="AE527" s="35"/>
      <c r="AR527" s="205" t="s">
        <v>328</v>
      </c>
      <c r="AT527" s="205" t="s">
        <v>323</v>
      </c>
      <c r="AU527" s="205" t="s">
        <v>86</v>
      </c>
      <c r="AY527" s="18" t="s">
        <v>321</v>
      </c>
      <c r="BE527" s="206">
        <f>IF(N527="základní",J527,0)</f>
        <v>0</v>
      </c>
      <c r="BF527" s="206">
        <f>IF(N527="snížená",J527,0)</f>
        <v>0</v>
      </c>
      <c r="BG527" s="206">
        <f>IF(N527="zákl. přenesená",J527,0)</f>
        <v>0</v>
      </c>
      <c r="BH527" s="206">
        <f>IF(N527="sníž. přenesená",J527,0)</f>
        <v>0</v>
      </c>
      <c r="BI527" s="206">
        <f>IF(N527="nulová",J527,0)</f>
        <v>0</v>
      </c>
      <c r="BJ527" s="18" t="s">
        <v>84</v>
      </c>
      <c r="BK527" s="206">
        <f>ROUND(I527*H527,2)</f>
        <v>0</v>
      </c>
      <c r="BL527" s="18" t="s">
        <v>328</v>
      </c>
      <c r="BM527" s="205" t="s">
        <v>2365</v>
      </c>
    </row>
    <row r="528" spans="1:65" s="15" customFormat="1" ht="22.5">
      <c r="B528" s="230"/>
      <c r="C528" s="231"/>
      <c r="D528" s="209" t="s">
        <v>339</v>
      </c>
      <c r="E528" s="232" t="s">
        <v>1</v>
      </c>
      <c r="F528" s="233" t="s">
        <v>2366</v>
      </c>
      <c r="G528" s="231"/>
      <c r="H528" s="232" t="s">
        <v>1</v>
      </c>
      <c r="I528" s="234"/>
      <c r="J528" s="231"/>
      <c r="K528" s="231"/>
      <c r="L528" s="235"/>
      <c r="M528" s="236"/>
      <c r="N528" s="237"/>
      <c r="O528" s="237"/>
      <c r="P528" s="237"/>
      <c r="Q528" s="237"/>
      <c r="R528" s="237"/>
      <c r="S528" s="237"/>
      <c r="T528" s="238"/>
      <c r="AT528" s="239" t="s">
        <v>339</v>
      </c>
      <c r="AU528" s="239" t="s">
        <v>86</v>
      </c>
      <c r="AV528" s="15" t="s">
        <v>84</v>
      </c>
      <c r="AW528" s="15" t="s">
        <v>31</v>
      </c>
      <c r="AX528" s="15" t="s">
        <v>77</v>
      </c>
      <c r="AY528" s="239" t="s">
        <v>321</v>
      </c>
    </row>
    <row r="529" spans="1:65" s="16" customFormat="1" ht="11.25">
      <c r="B529" s="240"/>
      <c r="C529" s="241"/>
      <c r="D529" s="209" t="s">
        <v>339</v>
      </c>
      <c r="E529" s="242" t="s">
        <v>1</v>
      </c>
      <c r="F529" s="243" t="s">
        <v>391</v>
      </c>
      <c r="G529" s="241"/>
      <c r="H529" s="244">
        <v>0</v>
      </c>
      <c r="I529" s="245"/>
      <c r="J529" s="241"/>
      <c r="K529" s="241"/>
      <c r="L529" s="246"/>
      <c r="M529" s="247"/>
      <c r="N529" s="248"/>
      <c r="O529" s="248"/>
      <c r="P529" s="248"/>
      <c r="Q529" s="248"/>
      <c r="R529" s="248"/>
      <c r="S529" s="248"/>
      <c r="T529" s="249"/>
      <c r="AT529" s="250" t="s">
        <v>339</v>
      </c>
      <c r="AU529" s="250" t="s">
        <v>86</v>
      </c>
      <c r="AV529" s="16" t="s">
        <v>334</v>
      </c>
      <c r="AW529" s="16" t="s">
        <v>31</v>
      </c>
      <c r="AX529" s="16" t="s">
        <v>77</v>
      </c>
      <c r="AY529" s="250" t="s">
        <v>321</v>
      </c>
    </row>
    <row r="530" spans="1:65" s="15" customFormat="1" ht="22.5">
      <c r="B530" s="230"/>
      <c r="C530" s="231"/>
      <c r="D530" s="209" t="s">
        <v>339</v>
      </c>
      <c r="E530" s="232" t="s">
        <v>1</v>
      </c>
      <c r="F530" s="233" t="s">
        <v>2367</v>
      </c>
      <c r="G530" s="231"/>
      <c r="H530" s="232" t="s">
        <v>1</v>
      </c>
      <c r="I530" s="234"/>
      <c r="J530" s="231"/>
      <c r="K530" s="231"/>
      <c r="L530" s="235"/>
      <c r="M530" s="236"/>
      <c r="N530" s="237"/>
      <c r="O530" s="237"/>
      <c r="P530" s="237"/>
      <c r="Q530" s="237"/>
      <c r="R530" s="237"/>
      <c r="S530" s="237"/>
      <c r="T530" s="238"/>
      <c r="AT530" s="239" t="s">
        <v>339</v>
      </c>
      <c r="AU530" s="239" t="s">
        <v>86</v>
      </c>
      <c r="AV530" s="15" t="s">
        <v>84</v>
      </c>
      <c r="AW530" s="15" t="s">
        <v>31</v>
      </c>
      <c r="AX530" s="15" t="s">
        <v>77</v>
      </c>
      <c r="AY530" s="239" t="s">
        <v>321</v>
      </c>
    </row>
    <row r="531" spans="1:65" s="13" customFormat="1" ht="11.25">
      <c r="B531" s="207"/>
      <c r="C531" s="208"/>
      <c r="D531" s="209" t="s">
        <v>339</v>
      </c>
      <c r="E531" s="210" t="s">
        <v>1</v>
      </c>
      <c r="F531" s="211" t="s">
        <v>2368</v>
      </c>
      <c r="G531" s="208"/>
      <c r="H531" s="212">
        <v>60</v>
      </c>
      <c r="I531" s="213"/>
      <c r="J531" s="208"/>
      <c r="K531" s="208"/>
      <c r="L531" s="214"/>
      <c r="M531" s="215"/>
      <c r="N531" s="216"/>
      <c r="O531" s="216"/>
      <c r="P531" s="216"/>
      <c r="Q531" s="216"/>
      <c r="R531" s="216"/>
      <c r="S531" s="216"/>
      <c r="T531" s="217"/>
      <c r="AT531" s="218" t="s">
        <v>339</v>
      </c>
      <c r="AU531" s="218" t="s">
        <v>86</v>
      </c>
      <c r="AV531" s="13" t="s">
        <v>86</v>
      </c>
      <c r="AW531" s="13" t="s">
        <v>31</v>
      </c>
      <c r="AX531" s="13" t="s">
        <v>77</v>
      </c>
      <c r="AY531" s="218" t="s">
        <v>321</v>
      </c>
    </row>
    <row r="532" spans="1:65" s="14" customFormat="1" ht="11.25">
      <c r="B532" s="219"/>
      <c r="C532" s="220"/>
      <c r="D532" s="209" t="s">
        <v>339</v>
      </c>
      <c r="E532" s="221" t="s">
        <v>1</v>
      </c>
      <c r="F532" s="222" t="s">
        <v>346</v>
      </c>
      <c r="G532" s="220"/>
      <c r="H532" s="223">
        <v>60</v>
      </c>
      <c r="I532" s="224"/>
      <c r="J532" s="220"/>
      <c r="K532" s="220"/>
      <c r="L532" s="225"/>
      <c r="M532" s="226"/>
      <c r="N532" s="227"/>
      <c r="O532" s="227"/>
      <c r="P532" s="227"/>
      <c r="Q532" s="227"/>
      <c r="R532" s="227"/>
      <c r="S532" s="227"/>
      <c r="T532" s="228"/>
      <c r="AT532" s="229" t="s">
        <v>339</v>
      </c>
      <c r="AU532" s="229" t="s">
        <v>86</v>
      </c>
      <c r="AV532" s="14" t="s">
        <v>328</v>
      </c>
      <c r="AW532" s="14" t="s">
        <v>31</v>
      </c>
      <c r="AX532" s="14" t="s">
        <v>84</v>
      </c>
      <c r="AY532" s="229" t="s">
        <v>321</v>
      </c>
    </row>
    <row r="533" spans="1:65" s="2" customFormat="1" ht="16.5" customHeight="1">
      <c r="A533" s="35"/>
      <c r="B533" s="36"/>
      <c r="C533" s="251" t="s">
        <v>921</v>
      </c>
      <c r="D533" s="251" t="s">
        <v>583</v>
      </c>
      <c r="E533" s="252" t="s">
        <v>2369</v>
      </c>
      <c r="F533" s="253" t="s">
        <v>2370</v>
      </c>
      <c r="G533" s="254" t="s">
        <v>337</v>
      </c>
      <c r="H533" s="255">
        <v>61.2</v>
      </c>
      <c r="I533" s="256"/>
      <c r="J533" s="257">
        <f>ROUND(I533*H533,2)</f>
        <v>0</v>
      </c>
      <c r="K533" s="253" t="s">
        <v>350</v>
      </c>
      <c r="L533" s="258"/>
      <c r="M533" s="259" t="s">
        <v>1</v>
      </c>
      <c r="N533" s="260" t="s">
        <v>42</v>
      </c>
      <c r="O533" s="72"/>
      <c r="P533" s="203">
        <f>O533*H533</f>
        <v>0</v>
      </c>
      <c r="Q533" s="203">
        <v>0.17599999999999999</v>
      </c>
      <c r="R533" s="203">
        <f>Q533*H533</f>
        <v>10.7712</v>
      </c>
      <c r="S533" s="203">
        <v>0</v>
      </c>
      <c r="T533" s="204">
        <f>S533*H533</f>
        <v>0</v>
      </c>
      <c r="U533" s="35"/>
      <c r="V533" s="35"/>
      <c r="W533" s="35"/>
      <c r="X533" s="35"/>
      <c r="Y533" s="35"/>
      <c r="Z533" s="35"/>
      <c r="AA533" s="35"/>
      <c r="AB533" s="35"/>
      <c r="AC533" s="35"/>
      <c r="AD533" s="35"/>
      <c r="AE533" s="35"/>
      <c r="AR533" s="205" t="s">
        <v>364</v>
      </c>
      <c r="AT533" s="205" t="s">
        <v>583</v>
      </c>
      <c r="AU533" s="205" t="s">
        <v>86</v>
      </c>
      <c r="AY533" s="18" t="s">
        <v>321</v>
      </c>
      <c r="BE533" s="206">
        <f>IF(N533="základní",J533,0)</f>
        <v>0</v>
      </c>
      <c r="BF533" s="206">
        <f>IF(N533="snížená",J533,0)</f>
        <v>0</v>
      </c>
      <c r="BG533" s="206">
        <f>IF(N533="zákl. přenesená",J533,0)</f>
        <v>0</v>
      </c>
      <c r="BH533" s="206">
        <f>IF(N533="sníž. přenesená",J533,0)</f>
        <v>0</v>
      </c>
      <c r="BI533" s="206">
        <f>IF(N533="nulová",J533,0)</f>
        <v>0</v>
      </c>
      <c r="BJ533" s="18" t="s">
        <v>84</v>
      </c>
      <c r="BK533" s="206">
        <f>ROUND(I533*H533,2)</f>
        <v>0</v>
      </c>
      <c r="BL533" s="18" t="s">
        <v>328</v>
      </c>
      <c r="BM533" s="205" t="s">
        <v>2371</v>
      </c>
    </row>
    <row r="534" spans="1:65" s="2" customFormat="1" ht="19.5">
      <c r="A534" s="35"/>
      <c r="B534" s="36"/>
      <c r="C534" s="37"/>
      <c r="D534" s="209" t="s">
        <v>1136</v>
      </c>
      <c r="E534" s="37"/>
      <c r="F534" s="261" t="s">
        <v>2372</v>
      </c>
      <c r="G534" s="37"/>
      <c r="H534" s="37"/>
      <c r="I534" s="262"/>
      <c r="J534" s="37"/>
      <c r="K534" s="37"/>
      <c r="L534" s="40"/>
      <c r="M534" s="263"/>
      <c r="N534" s="264"/>
      <c r="O534" s="72"/>
      <c r="P534" s="72"/>
      <c r="Q534" s="72"/>
      <c r="R534" s="72"/>
      <c r="S534" s="72"/>
      <c r="T534" s="73"/>
      <c r="U534" s="35"/>
      <c r="V534" s="35"/>
      <c r="W534" s="35"/>
      <c r="X534" s="35"/>
      <c r="Y534" s="35"/>
      <c r="Z534" s="35"/>
      <c r="AA534" s="35"/>
      <c r="AB534" s="35"/>
      <c r="AC534" s="35"/>
      <c r="AD534" s="35"/>
      <c r="AE534" s="35"/>
      <c r="AT534" s="18" t="s">
        <v>1136</v>
      </c>
      <c r="AU534" s="18" t="s">
        <v>86</v>
      </c>
    </row>
    <row r="535" spans="1:65" s="15" customFormat="1" ht="22.5">
      <c r="B535" s="230"/>
      <c r="C535" s="231"/>
      <c r="D535" s="209" t="s">
        <v>339</v>
      </c>
      <c r="E535" s="232" t="s">
        <v>1</v>
      </c>
      <c r="F535" s="233" t="s">
        <v>2373</v>
      </c>
      <c r="G535" s="231"/>
      <c r="H535" s="232" t="s">
        <v>1</v>
      </c>
      <c r="I535" s="234"/>
      <c r="J535" s="231"/>
      <c r="K535" s="231"/>
      <c r="L535" s="235"/>
      <c r="M535" s="236"/>
      <c r="N535" s="237"/>
      <c r="O535" s="237"/>
      <c r="P535" s="237"/>
      <c r="Q535" s="237"/>
      <c r="R535" s="237"/>
      <c r="S535" s="237"/>
      <c r="T535" s="238"/>
      <c r="AT535" s="239" t="s">
        <v>339</v>
      </c>
      <c r="AU535" s="239" t="s">
        <v>86</v>
      </c>
      <c r="AV535" s="15" t="s">
        <v>84</v>
      </c>
      <c r="AW535" s="15" t="s">
        <v>31</v>
      </c>
      <c r="AX535" s="15" t="s">
        <v>77</v>
      </c>
      <c r="AY535" s="239" t="s">
        <v>321</v>
      </c>
    </row>
    <row r="536" spans="1:65" s="13" customFormat="1" ht="11.25">
      <c r="B536" s="207"/>
      <c r="C536" s="208"/>
      <c r="D536" s="209" t="s">
        <v>339</v>
      </c>
      <c r="E536" s="210" t="s">
        <v>1</v>
      </c>
      <c r="F536" s="211" t="s">
        <v>2374</v>
      </c>
      <c r="G536" s="208"/>
      <c r="H536" s="212">
        <v>61.2</v>
      </c>
      <c r="I536" s="213"/>
      <c r="J536" s="208"/>
      <c r="K536" s="208"/>
      <c r="L536" s="214"/>
      <c r="M536" s="215"/>
      <c r="N536" s="216"/>
      <c r="O536" s="216"/>
      <c r="P536" s="216"/>
      <c r="Q536" s="216"/>
      <c r="R536" s="216"/>
      <c r="S536" s="216"/>
      <c r="T536" s="217"/>
      <c r="AT536" s="218" t="s">
        <v>339</v>
      </c>
      <c r="AU536" s="218" t="s">
        <v>86</v>
      </c>
      <c r="AV536" s="13" t="s">
        <v>86</v>
      </c>
      <c r="AW536" s="13" t="s">
        <v>31</v>
      </c>
      <c r="AX536" s="13" t="s">
        <v>84</v>
      </c>
      <c r="AY536" s="218" t="s">
        <v>321</v>
      </c>
    </row>
    <row r="537" spans="1:65" s="12" customFormat="1" ht="22.9" customHeight="1">
      <c r="B537" s="178"/>
      <c r="C537" s="179"/>
      <c r="D537" s="180" t="s">
        <v>76</v>
      </c>
      <c r="E537" s="192" t="s">
        <v>407</v>
      </c>
      <c r="F537" s="192" t="s">
        <v>1053</v>
      </c>
      <c r="G537" s="179"/>
      <c r="H537" s="179"/>
      <c r="I537" s="182"/>
      <c r="J537" s="193">
        <f>BK537</f>
        <v>0</v>
      </c>
      <c r="K537" s="179"/>
      <c r="L537" s="184"/>
      <c r="M537" s="185"/>
      <c r="N537" s="186"/>
      <c r="O537" s="186"/>
      <c r="P537" s="187">
        <f>SUM(P538:P577)</f>
        <v>0</v>
      </c>
      <c r="Q537" s="186"/>
      <c r="R537" s="187">
        <f>SUM(R538:R577)</f>
        <v>32.621316800000002</v>
      </c>
      <c r="S537" s="186"/>
      <c r="T537" s="188">
        <f>SUM(T538:T577)</f>
        <v>0</v>
      </c>
      <c r="AR537" s="189" t="s">
        <v>84</v>
      </c>
      <c r="AT537" s="190" t="s">
        <v>76</v>
      </c>
      <c r="AU537" s="190" t="s">
        <v>84</v>
      </c>
      <c r="AY537" s="189" t="s">
        <v>321</v>
      </c>
      <c r="BK537" s="191">
        <f>SUM(BK538:BK577)</f>
        <v>0</v>
      </c>
    </row>
    <row r="538" spans="1:65" s="2" customFormat="1" ht="24.2" customHeight="1">
      <c r="A538" s="35"/>
      <c r="B538" s="36"/>
      <c r="C538" s="194" t="s">
        <v>926</v>
      </c>
      <c r="D538" s="194" t="s">
        <v>323</v>
      </c>
      <c r="E538" s="195" t="s">
        <v>2375</v>
      </c>
      <c r="F538" s="196" t="s">
        <v>2376</v>
      </c>
      <c r="G538" s="197" t="s">
        <v>628</v>
      </c>
      <c r="H538" s="198">
        <v>5</v>
      </c>
      <c r="I538" s="199"/>
      <c r="J538" s="200">
        <f>ROUND(I538*H538,2)</f>
        <v>0</v>
      </c>
      <c r="K538" s="196" t="s">
        <v>350</v>
      </c>
      <c r="L538" s="40"/>
      <c r="M538" s="201" t="s">
        <v>1</v>
      </c>
      <c r="N538" s="202" t="s">
        <v>42</v>
      </c>
      <c r="O538" s="72"/>
      <c r="P538" s="203">
        <f>O538*H538</f>
        <v>0</v>
      </c>
      <c r="Q538" s="203">
        <v>1.5169999999999999E-2</v>
      </c>
      <c r="R538" s="203">
        <f>Q538*H538</f>
        <v>7.5850000000000001E-2</v>
      </c>
      <c r="S538" s="203">
        <v>0</v>
      </c>
      <c r="T538" s="204">
        <f>S538*H538</f>
        <v>0</v>
      </c>
      <c r="U538" s="35"/>
      <c r="V538" s="35"/>
      <c r="W538" s="35"/>
      <c r="X538" s="35"/>
      <c r="Y538" s="35"/>
      <c r="Z538" s="35"/>
      <c r="AA538" s="35"/>
      <c r="AB538" s="35"/>
      <c r="AC538" s="35"/>
      <c r="AD538" s="35"/>
      <c r="AE538" s="35"/>
      <c r="AR538" s="205" t="s">
        <v>328</v>
      </c>
      <c r="AT538" s="205" t="s">
        <v>323</v>
      </c>
      <c r="AU538" s="205" t="s">
        <v>86</v>
      </c>
      <c r="AY538" s="18" t="s">
        <v>321</v>
      </c>
      <c r="BE538" s="206">
        <f>IF(N538="základní",J538,0)</f>
        <v>0</v>
      </c>
      <c r="BF538" s="206">
        <f>IF(N538="snížená",J538,0)</f>
        <v>0</v>
      </c>
      <c r="BG538" s="206">
        <f>IF(N538="zákl. přenesená",J538,0)</f>
        <v>0</v>
      </c>
      <c r="BH538" s="206">
        <f>IF(N538="sníž. přenesená",J538,0)</f>
        <v>0</v>
      </c>
      <c r="BI538" s="206">
        <f>IF(N538="nulová",J538,0)</f>
        <v>0</v>
      </c>
      <c r="BJ538" s="18" t="s">
        <v>84</v>
      </c>
      <c r="BK538" s="206">
        <f>ROUND(I538*H538,2)</f>
        <v>0</v>
      </c>
      <c r="BL538" s="18" t="s">
        <v>328</v>
      </c>
      <c r="BM538" s="205" t="s">
        <v>2377</v>
      </c>
    </row>
    <row r="539" spans="1:65" s="13" customFormat="1" ht="22.5">
      <c r="B539" s="207"/>
      <c r="C539" s="208"/>
      <c r="D539" s="209" t="s">
        <v>339</v>
      </c>
      <c r="E539" s="210" t="s">
        <v>1</v>
      </c>
      <c r="F539" s="211" t="s">
        <v>2378</v>
      </c>
      <c r="G539" s="208"/>
      <c r="H539" s="212">
        <v>5</v>
      </c>
      <c r="I539" s="213"/>
      <c r="J539" s="208"/>
      <c r="K539" s="208"/>
      <c r="L539" s="214"/>
      <c r="M539" s="215"/>
      <c r="N539" s="216"/>
      <c r="O539" s="216"/>
      <c r="P539" s="216"/>
      <c r="Q539" s="216"/>
      <c r="R539" s="216"/>
      <c r="S539" s="216"/>
      <c r="T539" s="217"/>
      <c r="AT539" s="218" t="s">
        <v>339</v>
      </c>
      <c r="AU539" s="218" t="s">
        <v>86</v>
      </c>
      <c r="AV539" s="13" t="s">
        <v>86</v>
      </c>
      <c r="AW539" s="13" t="s">
        <v>31</v>
      </c>
      <c r="AX539" s="13" t="s">
        <v>84</v>
      </c>
      <c r="AY539" s="218" t="s">
        <v>321</v>
      </c>
    </row>
    <row r="540" spans="1:65" s="2" customFormat="1" ht="16.5" customHeight="1">
      <c r="A540" s="35"/>
      <c r="B540" s="36"/>
      <c r="C540" s="194" t="s">
        <v>931</v>
      </c>
      <c r="D540" s="194" t="s">
        <v>323</v>
      </c>
      <c r="E540" s="195" t="s">
        <v>2379</v>
      </c>
      <c r="F540" s="196" t="s">
        <v>2380</v>
      </c>
      <c r="G540" s="197" t="s">
        <v>692</v>
      </c>
      <c r="H540" s="198">
        <v>2</v>
      </c>
      <c r="I540" s="199"/>
      <c r="J540" s="200">
        <f>ROUND(I540*H540,2)</f>
        <v>0</v>
      </c>
      <c r="K540" s="196" t="s">
        <v>350</v>
      </c>
      <c r="L540" s="40"/>
      <c r="M540" s="201" t="s">
        <v>1</v>
      </c>
      <c r="N540" s="202" t="s">
        <v>42</v>
      </c>
      <c r="O540" s="72"/>
      <c r="P540" s="203">
        <f>O540*H540</f>
        <v>0</v>
      </c>
      <c r="Q540" s="203">
        <v>0.41</v>
      </c>
      <c r="R540" s="203">
        <f>Q540*H540</f>
        <v>0.82</v>
      </c>
      <c r="S540" s="203">
        <v>0</v>
      </c>
      <c r="T540" s="204">
        <f>S540*H540</f>
        <v>0</v>
      </c>
      <c r="U540" s="35"/>
      <c r="V540" s="35"/>
      <c r="W540" s="35"/>
      <c r="X540" s="35"/>
      <c r="Y540" s="35"/>
      <c r="Z540" s="35"/>
      <c r="AA540" s="35"/>
      <c r="AB540" s="35"/>
      <c r="AC540" s="35"/>
      <c r="AD540" s="35"/>
      <c r="AE540" s="35"/>
      <c r="AR540" s="205" t="s">
        <v>328</v>
      </c>
      <c r="AT540" s="205" t="s">
        <v>323</v>
      </c>
      <c r="AU540" s="205" t="s">
        <v>86</v>
      </c>
      <c r="AY540" s="18" t="s">
        <v>321</v>
      </c>
      <c r="BE540" s="206">
        <f>IF(N540="základní",J540,0)</f>
        <v>0</v>
      </c>
      <c r="BF540" s="206">
        <f>IF(N540="snížená",J540,0)</f>
        <v>0</v>
      </c>
      <c r="BG540" s="206">
        <f>IF(N540="zákl. přenesená",J540,0)</f>
        <v>0</v>
      </c>
      <c r="BH540" s="206">
        <f>IF(N540="sníž. přenesená",J540,0)</f>
        <v>0</v>
      </c>
      <c r="BI540" s="206">
        <f>IF(N540="nulová",J540,0)</f>
        <v>0</v>
      </c>
      <c r="BJ540" s="18" t="s">
        <v>84</v>
      </c>
      <c r="BK540" s="206">
        <f>ROUND(I540*H540,2)</f>
        <v>0</v>
      </c>
      <c r="BL540" s="18" t="s">
        <v>328</v>
      </c>
      <c r="BM540" s="205" t="s">
        <v>2381</v>
      </c>
    </row>
    <row r="541" spans="1:65" s="15" customFormat="1" ht="33.75">
      <c r="B541" s="230"/>
      <c r="C541" s="231"/>
      <c r="D541" s="209" t="s">
        <v>339</v>
      </c>
      <c r="E541" s="232" t="s">
        <v>1</v>
      </c>
      <c r="F541" s="233" t="s">
        <v>2382</v>
      </c>
      <c r="G541" s="231"/>
      <c r="H541" s="232" t="s">
        <v>1</v>
      </c>
      <c r="I541" s="234"/>
      <c r="J541" s="231"/>
      <c r="K541" s="231"/>
      <c r="L541" s="235"/>
      <c r="M541" s="236"/>
      <c r="N541" s="237"/>
      <c r="O541" s="237"/>
      <c r="P541" s="237"/>
      <c r="Q541" s="237"/>
      <c r="R541" s="237"/>
      <c r="S541" s="237"/>
      <c r="T541" s="238"/>
      <c r="AT541" s="239" t="s">
        <v>339</v>
      </c>
      <c r="AU541" s="239" t="s">
        <v>86</v>
      </c>
      <c r="AV541" s="15" t="s">
        <v>84</v>
      </c>
      <c r="AW541" s="15" t="s">
        <v>31</v>
      </c>
      <c r="AX541" s="15" t="s">
        <v>77</v>
      </c>
      <c r="AY541" s="239" t="s">
        <v>321</v>
      </c>
    </row>
    <row r="542" spans="1:65" s="15" customFormat="1" ht="22.5">
      <c r="B542" s="230"/>
      <c r="C542" s="231"/>
      <c r="D542" s="209" t="s">
        <v>339</v>
      </c>
      <c r="E542" s="232" t="s">
        <v>1</v>
      </c>
      <c r="F542" s="233" t="s">
        <v>2383</v>
      </c>
      <c r="G542" s="231"/>
      <c r="H542" s="232" t="s">
        <v>1</v>
      </c>
      <c r="I542" s="234"/>
      <c r="J542" s="231"/>
      <c r="K542" s="231"/>
      <c r="L542" s="235"/>
      <c r="M542" s="236"/>
      <c r="N542" s="237"/>
      <c r="O542" s="237"/>
      <c r="P542" s="237"/>
      <c r="Q542" s="237"/>
      <c r="R542" s="237"/>
      <c r="S542" s="237"/>
      <c r="T542" s="238"/>
      <c r="AT542" s="239" t="s">
        <v>339</v>
      </c>
      <c r="AU542" s="239" t="s">
        <v>86</v>
      </c>
      <c r="AV542" s="15" t="s">
        <v>84</v>
      </c>
      <c r="AW542" s="15" t="s">
        <v>31</v>
      </c>
      <c r="AX542" s="15" t="s">
        <v>77</v>
      </c>
      <c r="AY542" s="239" t="s">
        <v>321</v>
      </c>
    </row>
    <row r="543" spans="1:65" s="13" customFormat="1" ht="22.5">
      <c r="B543" s="207"/>
      <c r="C543" s="208"/>
      <c r="D543" s="209" t="s">
        <v>339</v>
      </c>
      <c r="E543" s="210" t="s">
        <v>1</v>
      </c>
      <c r="F543" s="211" t="s">
        <v>2384</v>
      </c>
      <c r="G543" s="208"/>
      <c r="H543" s="212">
        <v>2</v>
      </c>
      <c r="I543" s="213"/>
      <c r="J543" s="208"/>
      <c r="K543" s="208"/>
      <c r="L543" s="214"/>
      <c r="M543" s="215"/>
      <c r="N543" s="216"/>
      <c r="O543" s="216"/>
      <c r="P543" s="216"/>
      <c r="Q543" s="216"/>
      <c r="R543" s="216"/>
      <c r="S543" s="216"/>
      <c r="T543" s="217"/>
      <c r="AT543" s="218" t="s">
        <v>339</v>
      </c>
      <c r="AU543" s="218" t="s">
        <v>86</v>
      </c>
      <c r="AV543" s="13" t="s">
        <v>86</v>
      </c>
      <c r="AW543" s="13" t="s">
        <v>31</v>
      </c>
      <c r="AX543" s="13" t="s">
        <v>77</v>
      </c>
      <c r="AY543" s="218" t="s">
        <v>321</v>
      </c>
    </row>
    <row r="544" spans="1:65" s="14" customFormat="1" ht="11.25">
      <c r="B544" s="219"/>
      <c r="C544" s="220"/>
      <c r="D544" s="209" t="s">
        <v>339</v>
      </c>
      <c r="E544" s="221" t="s">
        <v>1</v>
      </c>
      <c r="F544" s="222" t="s">
        <v>346</v>
      </c>
      <c r="G544" s="220"/>
      <c r="H544" s="223">
        <v>2</v>
      </c>
      <c r="I544" s="224"/>
      <c r="J544" s="220"/>
      <c r="K544" s="220"/>
      <c r="L544" s="225"/>
      <c r="M544" s="226"/>
      <c r="N544" s="227"/>
      <c r="O544" s="227"/>
      <c r="P544" s="227"/>
      <c r="Q544" s="227"/>
      <c r="R544" s="227"/>
      <c r="S544" s="227"/>
      <c r="T544" s="228"/>
      <c r="AT544" s="229" t="s">
        <v>339</v>
      </c>
      <c r="AU544" s="229" t="s">
        <v>86</v>
      </c>
      <c r="AV544" s="14" t="s">
        <v>328</v>
      </c>
      <c r="AW544" s="14" t="s">
        <v>31</v>
      </c>
      <c r="AX544" s="14" t="s">
        <v>84</v>
      </c>
      <c r="AY544" s="229" t="s">
        <v>321</v>
      </c>
    </row>
    <row r="545" spans="1:65" s="2" customFormat="1" ht="37.9" customHeight="1">
      <c r="A545" s="35"/>
      <c r="B545" s="36"/>
      <c r="C545" s="194" t="s">
        <v>936</v>
      </c>
      <c r="D545" s="194" t="s">
        <v>323</v>
      </c>
      <c r="E545" s="195" t="s">
        <v>2385</v>
      </c>
      <c r="F545" s="196" t="s">
        <v>2386</v>
      </c>
      <c r="G545" s="197" t="s">
        <v>628</v>
      </c>
      <c r="H545" s="198">
        <v>68</v>
      </c>
      <c r="I545" s="199"/>
      <c r="J545" s="200">
        <f>ROUND(I545*H545,2)</f>
        <v>0</v>
      </c>
      <c r="K545" s="196" t="s">
        <v>1996</v>
      </c>
      <c r="L545" s="40"/>
      <c r="M545" s="201" t="s">
        <v>1</v>
      </c>
      <c r="N545" s="202" t="s">
        <v>42</v>
      </c>
      <c r="O545" s="72"/>
      <c r="P545" s="203">
        <f>O545*H545</f>
        <v>0</v>
      </c>
      <c r="Q545" s="203">
        <v>0.14000000000000001</v>
      </c>
      <c r="R545" s="203">
        <f>Q545*H545</f>
        <v>9.5200000000000014</v>
      </c>
      <c r="S545" s="203">
        <v>0</v>
      </c>
      <c r="T545" s="204">
        <f>S545*H545</f>
        <v>0</v>
      </c>
      <c r="U545" s="35"/>
      <c r="V545" s="35"/>
      <c r="W545" s="35"/>
      <c r="X545" s="35"/>
      <c r="Y545" s="35"/>
      <c r="Z545" s="35"/>
      <c r="AA545" s="35"/>
      <c r="AB545" s="35"/>
      <c r="AC545" s="35"/>
      <c r="AD545" s="35"/>
      <c r="AE545" s="35"/>
      <c r="AR545" s="205" t="s">
        <v>328</v>
      </c>
      <c r="AT545" s="205" t="s">
        <v>323</v>
      </c>
      <c r="AU545" s="205" t="s">
        <v>86</v>
      </c>
      <c r="AY545" s="18" t="s">
        <v>321</v>
      </c>
      <c r="BE545" s="206">
        <f>IF(N545="základní",J545,0)</f>
        <v>0</v>
      </c>
      <c r="BF545" s="206">
        <f>IF(N545="snížená",J545,0)</f>
        <v>0</v>
      </c>
      <c r="BG545" s="206">
        <f>IF(N545="zákl. přenesená",J545,0)</f>
        <v>0</v>
      </c>
      <c r="BH545" s="206">
        <f>IF(N545="sníž. přenesená",J545,0)</f>
        <v>0</v>
      </c>
      <c r="BI545" s="206">
        <f>IF(N545="nulová",J545,0)</f>
        <v>0</v>
      </c>
      <c r="BJ545" s="18" t="s">
        <v>84</v>
      </c>
      <c r="BK545" s="206">
        <f>ROUND(I545*H545,2)</f>
        <v>0</v>
      </c>
      <c r="BL545" s="18" t="s">
        <v>328</v>
      </c>
      <c r="BM545" s="205" t="s">
        <v>2387</v>
      </c>
    </row>
    <row r="546" spans="1:65" s="15" customFormat="1" ht="22.5">
      <c r="B546" s="230"/>
      <c r="C546" s="231"/>
      <c r="D546" s="209" t="s">
        <v>339</v>
      </c>
      <c r="E546" s="232" t="s">
        <v>1</v>
      </c>
      <c r="F546" s="233" t="s">
        <v>2388</v>
      </c>
      <c r="G546" s="231"/>
      <c r="H546" s="232" t="s">
        <v>1</v>
      </c>
      <c r="I546" s="234"/>
      <c r="J546" s="231"/>
      <c r="K546" s="231"/>
      <c r="L546" s="235"/>
      <c r="M546" s="236"/>
      <c r="N546" s="237"/>
      <c r="O546" s="237"/>
      <c r="P546" s="237"/>
      <c r="Q546" s="237"/>
      <c r="R546" s="237"/>
      <c r="S546" s="237"/>
      <c r="T546" s="238"/>
      <c r="AT546" s="239" t="s">
        <v>339</v>
      </c>
      <c r="AU546" s="239" t="s">
        <v>86</v>
      </c>
      <c r="AV546" s="15" t="s">
        <v>84</v>
      </c>
      <c r="AW546" s="15" t="s">
        <v>31</v>
      </c>
      <c r="AX546" s="15" t="s">
        <v>77</v>
      </c>
      <c r="AY546" s="239" t="s">
        <v>321</v>
      </c>
    </row>
    <row r="547" spans="1:65" s="15" customFormat="1" ht="22.5">
      <c r="B547" s="230"/>
      <c r="C547" s="231"/>
      <c r="D547" s="209" t="s">
        <v>339</v>
      </c>
      <c r="E547" s="232" t="s">
        <v>1</v>
      </c>
      <c r="F547" s="233" t="s">
        <v>2389</v>
      </c>
      <c r="G547" s="231"/>
      <c r="H547" s="232" t="s">
        <v>1</v>
      </c>
      <c r="I547" s="234"/>
      <c r="J547" s="231"/>
      <c r="K547" s="231"/>
      <c r="L547" s="235"/>
      <c r="M547" s="236"/>
      <c r="N547" s="237"/>
      <c r="O547" s="237"/>
      <c r="P547" s="237"/>
      <c r="Q547" s="237"/>
      <c r="R547" s="237"/>
      <c r="S547" s="237"/>
      <c r="T547" s="238"/>
      <c r="AT547" s="239" t="s">
        <v>339</v>
      </c>
      <c r="AU547" s="239" t="s">
        <v>86</v>
      </c>
      <c r="AV547" s="15" t="s">
        <v>84</v>
      </c>
      <c r="AW547" s="15" t="s">
        <v>31</v>
      </c>
      <c r="AX547" s="15" t="s">
        <v>77</v>
      </c>
      <c r="AY547" s="239" t="s">
        <v>321</v>
      </c>
    </row>
    <row r="548" spans="1:65" s="13" customFormat="1" ht="11.25">
      <c r="B548" s="207"/>
      <c r="C548" s="208"/>
      <c r="D548" s="209" t="s">
        <v>339</v>
      </c>
      <c r="E548" s="210" t="s">
        <v>1</v>
      </c>
      <c r="F548" s="211" t="s">
        <v>2390</v>
      </c>
      <c r="G548" s="208"/>
      <c r="H548" s="212">
        <v>68</v>
      </c>
      <c r="I548" s="213"/>
      <c r="J548" s="208"/>
      <c r="K548" s="208"/>
      <c r="L548" s="214"/>
      <c r="M548" s="215"/>
      <c r="N548" s="216"/>
      <c r="O548" s="216"/>
      <c r="P548" s="216"/>
      <c r="Q548" s="216"/>
      <c r="R548" s="216"/>
      <c r="S548" s="216"/>
      <c r="T548" s="217"/>
      <c r="AT548" s="218" t="s">
        <v>339</v>
      </c>
      <c r="AU548" s="218" t="s">
        <v>86</v>
      </c>
      <c r="AV548" s="13" t="s">
        <v>86</v>
      </c>
      <c r="AW548" s="13" t="s">
        <v>31</v>
      </c>
      <c r="AX548" s="13" t="s">
        <v>77</v>
      </c>
      <c r="AY548" s="218" t="s">
        <v>321</v>
      </c>
    </row>
    <row r="549" spans="1:65" s="14" customFormat="1" ht="11.25">
      <c r="B549" s="219"/>
      <c r="C549" s="220"/>
      <c r="D549" s="209" t="s">
        <v>339</v>
      </c>
      <c r="E549" s="221" t="s">
        <v>1</v>
      </c>
      <c r="F549" s="222" t="s">
        <v>346</v>
      </c>
      <c r="G549" s="220"/>
      <c r="H549" s="223">
        <v>68</v>
      </c>
      <c r="I549" s="224"/>
      <c r="J549" s="220"/>
      <c r="K549" s="220"/>
      <c r="L549" s="225"/>
      <c r="M549" s="226"/>
      <c r="N549" s="227"/>
      <c r="O549" s="227"/>
      <c r="P549" s="227"/>
      <c r="Q549" s="227"/>
      <c r="R549" s="227"/>
      <c r="S549" s="227"/>
      <c r="T549" s="228"/>
      <c r="AT549" s="229" t="s">
        <v>339</v>
      </c>
      <c r="AU549" s="229" t="s">
        <v>86</v>
      </c>
      <c r="AV549" s="14" t="s">
        <v>328</v>
      </c>
      <c r="AW549" s="14" t="s">
        <v>31</v>
      </c>
      <c r="AX549" s="14" t="s">
        <v>84</v>
      </c>
      <c r="AY549" s="229" t="s">
        <v>321</v>
      </c>
    </row>
    <row r="550" spans="1:65" s="2" customFormat="1" ht="16.5" customHeight="1">
      <c r="A550" s="35"/>
      <c r="B550" s="36"/>
      <c r="C550" s="251" t="s">
        <v>941</v>
      </c>
      <c r="D550" s="251" t="s">
        <v>583</v>
      </c>
      <c r="E550" s="252" t="s">
        <v>2391</v>
      </c>
      <c r="F550" s="253" t="s">
        <v>2392</v>
      </c>
      <c r="G550" s="254" t="s">
        <v>628</v>
      </c>
      <c r="H550" s="255">
        <v>68.680000000000007</v>
      </c>
      <c r="I550" s="256"/>
      <c r="J550" s="257">
        <f>ROUND(I550*H550,2)</f>
        <v>0</v>
      </c>
      <c r="K550" s="253" t="s">
        <v>350</v>
      </c>
      <c r="L550" s="258"/>
      <c r="M550" s="259" t="s">
        <v>1</v>
      </c>
      <c r="N550" s="260" t="s">
        <v>42</v>
      </c>
      <c r="O550" s="72"/>
      <c r="P550" s="203">
        <f>O550*H550</f>
        <v>0</v>
      </c>
      <c r="Q550" s="203">
        <v>4.5999999999999999E-2</v>
      </c>
      <c r="R550" s="203">
        <f>Q550*H550</f>
        <v>3.1592800000000003</v>
      </c>
      <c r="S550" s="203">
        <v>0</v>
      </c>
      <c r="T550" s="204">
        <f>S550*H550</f>
        <v>0</v>
      </c>
      <c r="U550" s="35"/>
      <c r="V550" s="35"/>
      <c r="W550" s="35"/>
      <c r="X550" s="35"/>
      <c r="Y550" s="35"/>
      <c r="Z550" s="35"/>
      <c r="AA550" s="35"/>
      <c r="AB550" s="35"/>
      <c r="AC550" s="35"/>
      <c r="AD550" s="35"/>
      <c r="AE550" s="35"/>
      <c r="AR550" s="205" t="s">
        <v>364</v>
      </c>
      <c r="AT550" s="205" t="s">
        <v>583</v>
      </c>
      <c r="AU550" s="205" t="s">
        <v>86</v>
      </c>
      <c r="AY550" s="18" t="s">
        <v>321</v>
      </c>
      <c r="BE550" s="206">
        <f>IF(N550="základní",J550,0)</f>
        <v>0</v>
      </c>
      <c r="BF550" s="206">
        <f>IF(N550="snížená",J550,0)</f>
        <v>0</v>
      </c>
      <c r="BG550" s="206">
        <f>IF(N550="zákl. přenesená",J550,0)</f>
        <v>0</v>
      </c>
      <c r="BH550" s="206">
        <f>IF(N550="sníž. přenesená",J550,0)</f>
        <v>0</v>
      </c>
      <c r="BI550" s="206">
        <f>IF(N550="nulová",J550,0)</f>
        <v>0</v>
      </c>
      <c r="BJ550" s="18" t="s">
        <v>84</v>
      </c>
      <c r="BK550" s="206">
        <f>ROUND(I550*H550,2)</f>
        <v>0</v>
      </c>
      <c r="BL550" s="18" t="s">
        <v>328</v>
      </c>
      <c r="BM550" s="205" t="s">
        <v>2393</v>
      </c>
    </row>
    <row r="551" spans="1:65" s="13" customFormat="1" ht="11.25">
      <c r="B551" s="207"/>
      <c r="C551" s="208"/>
      <c r="D551" s="209" t="s">
        <v>339</v>
      </c>
      <c r="E551" s="210" t="s">
        <v>1</v>
      </c>
      <c r="F551" s="211" t="s">
        <v>2394</v>
      </c>
      <c r="G551" s="208"/>
      <c r="H551" s="212">
        <v>68.680000000000007</v>
      </c>
      <c r="I551" s="213"/>
      <c r="J551" s="208"/>
      <c r="K551" s="208"/>
      <c r="L551" s="214"/>
      <c r="M551" s="215"/>
      <c r="N551" s="216"/>
      <c r="O551" s="216"/>
      <c r="P551" s="216"/>
      <c r="Q551" s="216"/>
      <c r="R551" s="216"/>
      <c r="S551" s="216"/>
      <c r="T551" s="217"/>
      <c r="AT551" s="218" t="s">
        <v>339</v>
      </c>
      <c r="AU551" s="218" t="s">
        <v>86</v>
      </c>
      <c r="AV551" s="13" t="s">
        <v>86</v>
      </c>
      <c r="AW551" s="13" t="s">
        <v>31</v>
      </c>
      <c r="AX551" s="13" t="s">
        <v>84</v>
      </c>
      <c r="AY551" s="218" t="s">
        <v>321</v>
      </c>
    </row>
    <row r="552" spans="1:65" s="2" customFormat="1" ht="24.2" customHeight="1">
      <c r="A552" s="35"/>
      <c r="B552" s="36"/>
      <c r="C552" s="194" t="s">
        <v>946</v>
      </c>
      <c r="D552" s="194" t="s">
        <v>323</v>
      </c>
      <c r="E552" s="195" t="s">
        <v>2395</v>
      </c>
      <c r="F552" s="196" t="s">
        <v>2396</v>
      </c>
      <c r="G552" s="197" t="s">
        <v>628</v>
      </c>
      <c r="H552" s="198">
        <v>59</v>
      </c>
      <c r="I552" s="199"/>
      <c r="J552" s="200">
        <f>ROUND(I552*H552,2)</f>
        <v>0</v>
      </c>
      <c r="K552" s="196" t="s">
        <v>350</v>
      </c>
      <c r="L552" s="40"/>
      <c r="M552" s="201" t="s">
        <v>1</v>
      </c>
      <c r="N552" s="202" t="s">
        <v>42</v>
      </c>
      <c r="O552" s="72"/>
      <c r="P552" s="203">
        <f>O552*H552</f>
        <v>0</v>
      </c>
      <c r="Q552" s="203">
        <v>0.14760999999999999</v>
      </c>
      <c r="R552" s="203">
        <f>Q552*H552</f>
        <v>8.70899</v>
      </c>
      <c r="S552" s="203">
        <v>0</v>
      </c>
      <c r="T552" s="204">
        <f>S552*H552</f>
        <v>0</v>
      </c>
      <c r="U552" s="35"/>
      <c r="V552" s="35"/>
      <c r="W552" s="35"/>
      <c r="X552" s="35"/>
      <c r="Y552" s="35"/>
      <c r="Z552" s="35"/>
      <c r="AA552" s="35"/>
      <c r="AB552" s="35"/>
      <c r="AC552" s="35"/>
      <c r="AD552" s="35"/>
      <c r="AE552" s="35"/>
      <c r="AR552" s="205" t="s">
        <v>328</v>
      </c>
      <c r="AT552" s="205" t="s">
        <v>323</v>
      </c>
      <c r="AU552" s="205" t="s">
        <v>86</v>
      </c>
      <c r="AY552" s="18" t="s">
        <v>321</v>
      </c>
      <c r="BE552" s="206">
        <f>IF(N552="základní",J552,0)</f>
        <v>0</v>
      </c>
      <c r="BF552" s="206">
        <f>IF(N552="snížená",J552,0)</f>
        <v>0</v>
      </c>
      <c r="BG552" s="206">
        <f>IF(N552="zákl. přenesená",J552,0)</f>
        <v>0</v>
      </c>
      <c r="BH552" s="206">
        <f>IF(N552="sníž. přenesená",J552,0)</f>
        <v>0</v>
      </c>
      <c r="BI552" s="206">
        <f>IF(N552="nulová",J552,0)</f>
        <v>0</v>
      </c>
      <c r="BJ552" s="18" t="s">
        <v>84</v>
      </c>
      <c r="BK552" s="206">
        <f>ROUND(I552*H552,2)</f>
        <v>0</v>
      </c>
      <c r="BL552" s="18" t="s">
        <v>328</v>
      </c>
      <c r="BM552" s="205" t="s">
        <v>2397</v>
      </c>
    </row>
    <row r="553" spans="1:65" s="15" customFormat="1" ht="22.5">
      <c r="B553" s="230"/>
      <c r="C553" s="231"/>
      <c r="D553" s="209" t="s">
        <v>339</v>
      </c>
      <c r="E553" s="232" t="s">
        <v>1</v>
      </c>
      <c r="F553" s="233" t="s">
        <v>2398</v>
      </c>
      <c r="G553" s="231"/>
      <c r="H553" s="232" t="s">
        <v>1</v>
      </c>
      <c r="I553" s="234"/>
      <c r="J553" s="231"/>
      <c r="K553" s="231"/>
      <c r="L553" s="235"/>
      <c r="M553" s="236"/>
      <c r="N553" s="237"/>
      <c r="O553" s="237"/>
      <c r="P553" s="237"/>
      <c r="Q553" s="237"/>
      <c r="R553" s="237"/>
      <c r="S553" s="237"/>
      <c r="T553" s="238"/>
      <c r="AT553" s="239" t="s">
        <v>339</v>
      </c>
      <c r="AU553" s="239" t="s">
        <v>86</v>
      </c>
      <c r="AV553" s="15" t="s">
        <v>84</v>
      </c>
      <c r="AW553" s="15" t="s">
        <v>31</v>
      </c>
      <c r="AX553" s="15" t="s">
        <v>77</v>
      </c>
      <c r="AY553" s="239" t="s">
        <v>321</v>
      </c>
    </row>
    <row r="554" spans="1:65" s="13" customFormat="1" ht="22.5">
      <c r="B554" s="207"/>
      <c r="C554" s="208"/>
      <c r="D554" s="209" t="s">
        <v>339</v>
      </c>
      <c r="E554" s="210" t="s">
        <v>1</v>
      </c>
      <c r="F554" s="211" t="s">
        <v>2399</v>
      </c>
      <c r="G554" s="208"/>
      <c r="H554" s="212">
        <v>59</v>
      </c>
      <c r="I554" s="213"/>
      <c r="J554" s="208"/>
      <c r="K554" s="208"/>
      <c r="L554" s="214"/>
      <c r="M554" s="215"/>
      <c r="N554" s="216"/>
      <c r="O554" s="216"/>
      <c r="P554" s="216"/>
      <c r="Q554" s="216"/>
      <c r="R554" s="216"/>
      <c r="S554" s="216"/>
      <c r="T554" s="217"/>
      <c r="AT554" s="218" t="s">
        <v>339</v>
      </c>
      <c r="AU554" s="218" t="s">
        <v>86</v>
      </c>
      <c r="AV554" s="13" t="s">
        <v>86</v>
      </c>
      <c r="AW554" s="13" t="s">
        <v>31</v>
      </c>
      <c r="AX554" s="13" t="s">
        <v>77</v>
      </c>
      <c r="AY554" s="218" t="s">
        <v>321</v>
      </c>
    </row>
    <row r="555" spans="1:65" s="14" customFormat="1" ht="11.25">
      <c r="B555" s="219"/>
      <c r="C555" s="220"/>
      <c r="D555" s="209" t="s">
        <v>339</v>
      </c>
      <c r="E555" s="221" t="s">
        <v>1</v>
      </c>
      <c r="F555" s="222" t="s">
        <v>346</v>
      </c>
      <c r="G555" s="220"/>
      <c r="H555" s="223">
        <v>59</v>
      </c>
      <c r="I555" s="224"/>
      <c r="J555" s="220"/>
      <c r="K555" s="220"/>
      <c r="L555" s="225"/>
      <c r="M555" s="226"/>
      <c r="N555" s="227"/>
      <c r="O555" s="227"/>
      <c r="P555" s="227"/>
      <c r="Q555" s="227"/>
      <c r="R555" s="227"/>
      <c r="S555" s="227"/>
      <c r="T555" s="228"/>
      <c r="AT555" s="229" t="s">
        <v>339</v>
      </c>
      <c r="AU555" s="229" t="s">
        <v>86</v>
      </c>
      <c r="AV555" s="14" t="s">
        <v>328</v>
      </c>
      <c r="AW555" s="14" t="s">
        <v>31</v>
      </c>
      <c r="AX555" s="14" t="s">
        <v>84</v>
      </c>
      <c r="AY555" s="229" t="s">
        <v>321</v>
      </c>
    </row>
    <row r="556" spans="1:65" s="2" customFormat="1" ht="24.2" customHeight="1">
      <c r="A556" s="35"/>
      <c r="B556" s="36"/>
      <c r="C556" s="251" t="s">
        <v>951</v>
      </c>
      <c r="D556" s="251" t="s">
        <v>583</v>
      </c>
      <c r="E556" s="252" t="s">
        <v>2400</v>
      </c>
      <c r="F556" s="253" t="s">
        <v>2401</v>
      </c>
      <c r="G556" s="254" t="s">
        <v>692</v>
      </c>
      <c r="H556" s="255">
        <v>120</v>
      </c>
      <c r="I556" s="256"/>
      <c r="J556" s="257">
        <f>ROUND(I556*H556,2)</f>
        <v>0</v>
      </c>
      <c r="K556" s="253" t="s">
        <v>1996</v>
      </c>
      <c r="L556" s="258"/>
      <c r="M556" s="259" t="s">
        <v>1</v>
      </c>
      <c r="N556" s="260" t="s">
        <v>42</v>
      </c>
      <c r="O556" s="72"/>
      <c r="P556" s="203">
        <f>O556*H556</f>
        <v>0</v>
      </c>
      <c r="Q556" s="203">
        <v>6.7000000000000004E-2</v>
      </c>
      <c r="R556" s="203">
        <f>Q556*H556</f>
        <v>8.0400000000000009</v>
      </c>
      <c r="S556" s="203">
        <v>0</v>
      </c>
      <c r="T556" s="204">
        <f>S556*H556</f>
        <v>0</v>
      </c>
      <c r="U556" s="35"/>
      <c r="V556" s="35"/>
      <c r="W556" s="35"/>
      <c r="X556" s="35"/>
      <c r="Y556" s="35"/>
      <c r="Z556" s="35"/>
      <c r="AA556" s="35"/>
      <c r="AB556" s="35"/>
      <c r="AC556" s="35"/>
      <c r="AD556" s="35"/>
      <c r="AE556" s="35"/>
      <c r="AR556" s="205" t="s">
        <v>364</v>
      </c>
      <c r="AT556" s="205" t="s">
        <v>583</v>
      </c>
      <c r="AU556" s="205" t="s">
        <v>86</v>
      </c>
      <c r="AY556" s="18" t="s">
        <v>321</v>
      </c>
      <c r="BE556" s="206">
        <f>IF(N556="základní",J556,0)</f>
        <v>0</v>
      </c>
      <c r="BF556" s="206">
        <f>IF(N556="snížená",J556,0)</f>
        <v>0</v>
      </c>
      <c r="BG556" s="206">
        <f>IF(N556="zákl. přenesená",J556,0)</f>
        <v>0</v>
      </c>
      <c r="BH556" s="206">
        <f>IF(N556="sníž. přenesená",J556,0)</f>
        <v>0</v>
      </c>
      <c r="BI556" s="206">
        <f>IF(N556="nulová",J556,0)</f>
        <v>0</v>
      </c>
      <c r="BJ556" s="18" t="s">
        <v>84</v>
      </c>
      <c r="BK556" s="206">
        <f>ROUND(I556*H556,2)</f>
        <v>0</v>
      </c>
      <c r="BL556" s="18" t="s">
        <v>328</v>
      </c>
      <c r="BM556" s="205" t="s">
        <v>2402</v>
      </c>
    </row>
    <row r="557" spans="1:65" s="15" customFormat="1" ht="22.5">
      <c r="B557" s="230"/>
      <c r="C557" s="231"/>
      <c r="D557" s="209" t="s">
        <v>339</v>
      </c>
      <c r="E557" s="232" t="s">
        <v>1</v>
      </c>
      <c r="F557" s="233" t="s">
        <v>2403</v>
      </c>
      <c r="G557" s="231"/>
      <c r="H557" s="232" t="s">
        <v>1</v>
      </c>
      <c r="I557" s="234"/>
      <c r="J557" s="231"/>
      <c r="K557" s="231"/>
      <c r="L557" s="235"/>
      <c r="M557" s="236"/>
      <c r="N557" s="237"/>
      <c r="O557" s="237"/>
      <c r="P557" s="237"/>
      <c r="Q557" s="237"/>
      <c r="R557" s="237"/>
      <c r="S557" s="237"/>
      <c r="T557" s="238"/>
      <c r="AT557" s="239" t="s">
        <v>339</v>
      </c>
      <c r="AU557" s="239" t="s">
        <v>86</v>
      </c>
      <c r="AV557" s="15" t="s">
        <v>84</v>
      </c>
      <c r="AW557" s="15" t="s">
        <v>31</v>
      </c>
      <c r="AX557" s="15" t="s">
        <v>77</v>
      </c>
      <c r="AY557" s="239" t="s">
        <v>321</v>
      </c>
    </row>
    <row r="558" spans="1:65" s="13" customFormat="1" ht="22.5">
      <c r="B558" s="207"/>
      <c r="C558" s="208"/>
      <c r="D558" s="209" t="s">
        <v>339</v>
      </c>
      <c r="E558" s="210" t="s">
        <v>1</v>
      </c>
      <c r="F558" s="211" t="s">
        <v>2404</v>
      </c>
      <c r="G558" s="208"/>
      <c r="H558" s="212">
        <v>119.18</v>
      </c>
      <c r="I558" s="213"/>
      <c r="J558" s="208"/>
      <c r="K558" s="208"/>
      <c r="L558" s="214"/>
      <c r="M558" s="215"/>
      <c r="N558" s="216"/>
      <c r="O558" s="216"/>
      <c r="P558" s="216"/>
      <c r="Q558" s="216"/>
      <c r="R558" s="216"/>
      <c r="S558" s="216"/>
      <c r="T558" s="217"/>
      <c r="AT558" s="218" t="s">
        <v>339</v>
      </c>
      <c r="AU558" s="218" t="s">
        <v>86</v>
      </c>
      <c r="AV558" s="13" t="s">
        <v>86</v>
      </c>
      <c r="AW558" s="13" t="s">
        <v>31</v>
      </c>
      <c r="AX558" s="13" t="s">
        <v>77</v>
      </c>
      <c r="AY558" s="218" t="s">
        <v>321</v>
      </c>
    </row>
    <row r="559" spans="1:65" s="13" customFormat="1" ht="11.25">
      <c r="B559" s="207"/>
      <c r="C559" s="208"/>
      <c r="D559" s="209" t="s">
        <v>339</v>
      </c>
      <c r="E559" s="210" t="s">
        <v>1</v>
      </c>
      <c r="F559" s="211" t="s">
        <v>2405</v>
      </c>
      <c r="G559" s="208"/>
      <c r="H559" s="212">
        <v>0.81999999999999296</v>
      </c>
      <c r="I559" s="213"/>
      <c r="J559" s="208"/>
      <c r="K559" s="208"/>
      <c r="L559" s="214"/>
      <c r="M559" s="215"/>
      <c r="N559" s="216"/>
      <c r="O559" s="216"/>
      <c r="P559" s="216"/>
      <c r="Q559" s="216"/>
      <c r="R559" s="216"/>
      <c r="S559" s="216"/>
      <c r="T559" s="217"/>
      <c r="AT559" s="218" t="s">
        <v>339</v>
      </c>
      <c r="AU559" s="218" t="s">
        <v>86</v>
      </c>
      <c r="AV559" s="13" t="s">
        <v>86</v>
      </c>
      <c r="AW559" s="13" t="s">
        <v>31</v>
      </c>
      <c r="AX559" s="13" t="s">
        <v>77</v>
      </c>
      <c r="AY559" s="218" t="s">
        <v>321</v>
      </c>
    </row>
    <row r="560" spans="1:65" s="14" customFormat="1" ht="11.25">
      <c r="B560" s="219"/>
      <c r="C560" s="220"/>
      <c r="D560" s="209" t="s">
        <v>339</v>
      </c>
      <c r="E560" s="221" t="s">
        <v>1</v>
      </c>
      <c r="F560" s="222" t="s">
        <v>346</v>
      </c>
      <c r="G560" s="220"/>
      <c r="H560" s="223">
        <v>120</v>
      </c>
      <c r="I560" s="224"/>
      <c r="J560" s="220"/>
      <c r="K560" s="220"/>
      <c r="L560" s="225"/>
      <c r="M560" s="226"/>
      <c r="N560" s="227"/>
      <c r="O560" s="227"/>
      <c r="P560" s="227"/>
      <c r="Q560" s="227"/>
      <c r="R560" s="227"/>
      <c r="S560" s="227"/>
      <c r="T560" s="228"/>
      <c r="AT560" s="229" t="s">
        <v>339</v>
      </c>
      <c r="AU560" s="229" t="s">
        <v>86</v>
      </c>
      <c r="AV560" s="14" t="s">
        <v>328</v>
      </c>
      <c r="AW560" s="14" t="s">
        <v>31</v>
      </c>
      <c r="AX560" s="14" t="s">
        <v>84</v>
      </c>
      <c r="AY560" s="229" t="s">
        <v>321</v>
      </c>
    </row>
    <row r="561" spans="1:65" s="2" customFormat="1" ht="33" customHeight="1">
      <c r="A561" s="35"/>
      <c r="B561" s="36"/>
      <c r="C561" s="194" t="s">
        <v>958</v>
      </c>
      <c r="D561" s="194" t="s">
        <v>323</v>
      </c>
      <c r="E561" s="195" t="s">
        <v>2406</v>
      </c>
      <c r="F561" s="196" t="s">
        <v>2407</v>
      </c>
      <c r="G561" s="197" t="s">
        <v>628</v>
      </c>
      <c r="H561" s="198">
        <v>11</v>
      </c>
      <c r="I561" s="199"/>
      <c r="J561" s="200">
        <f>ROUND(I561*H561,2)</f>
        <v>0</v>
      </c>
      <c r="K561" s="196" t="s">
        <v>1996</v>
      </c>
      <c r="L561" s="40"/>
      <c r="M561" s="201" t="s">
        <v>1</v>
      </c>
      <c r="N561" s="202" t="s">
        <v>42</v>
      </c>
      <c r="O561" s="72"/>
      <c r="P561" s="203">
        <f>O561*H561</f>
        <v>0</v>
      </c>
      <c r="Q561" s="203">
        <v>0.14199999999999999</v>
      </c>
      <c r="R561" s="203">
        <f>Q561*H561</f>
        <v>1.5619999999999998</v>
      </c>
      <c r="S561" s="203">
        <v>0</v>
      </c>
      <c r="T561" s="204">
        <f>S561*H561</f>
        <v>0</v>
      </c>
      <c r="U561" s="35"/>
      <c r="V561" s="35"/>
      <c r="W561" s="35"/>
      <c r="X561" s="35"/>
      <c r="Y561" s="35"/>
      <c r="Z561" s="35"/>
      <c r="AA561" s="35"/>
      <c r="AB561" s="35"/>
      <c r="AC561" s="35"/>
      <c r="AD561" s="35"/>
      <c r="AE561" s="35"/>
      <c r="AR561" s="205" t="s">
        <v>328</v>
      </c>
      <c r="AT561" s="205" t="s">
        <v>323</v>
      </c>
      <c r="AU561" s="205" t="s">
        <v>86</v>
      </c>
      <c r="AY561" s="18" t="s">
        <v>321</v>
      </c>
      <c r="BE561" s="206">
        <f>IF(N561="základní",J561,0)</f>
        <v>0</v>
      </c>
      <c r="BF561" s="206">
        <f>IF(N561="snížená",J561,0)</f>
        <v>0</v>
      </c>
      <c r="BG561" s="206">
        <f>IF(N561="zákl. přenesená",J561,0)</f>
        <v>0</v>
      </c>
      <c r="BH561" s="206">
        <f>IF(N561="sníž. přenesená",J561,0)</f>
        <v>0</v>
      </c>
      <c r="BI561" s="206">
        <f>IF(N561="nulová",J561,0)</f>
        <v>0</v>
      </c>
      <c r="BJ561" s="18" t="s">
        <v>84</v>
      </c>
      <c r="BK561" s="206">
        <f>ROUND(I561*H561,2)</f>
        <v>0</v>
      </c>
      <c r="BL561" s="18" t="s">
        <v>328</v>
      </c>
      <c r="BM561" s="205" t="s">
        <v>2408</v>
      </c>
    </row>
    <row r="562" spans="1:65" s="15" customFormat="1" ht="22.5">
      <c r="B562" s="230"/>
      <c r="C562" s="231"/>
      <c r="D562" s="209" t="s">
        <v>339</v>
      </c>
      <c r="E562" s="232" t="s">
        <v>1</v>
      </c>
      <c r="F562" s="233" t="s">
        <v>2409</v>
      </c>
      <c r="G562" s="231"/>
      <c r="H562" s="232" t="s">
        <v>1</v>
      </c>
      <c r="I562" s="234"/>
      <c r="J562" s="231"/>
      <c r="K562" s="231"/>
      <c r="L562" s="235"/>
      <c r="M562" s="236"/>
      <c r="N562" s="237"/>
      <c r="O562" s="237"/>
      <c r="P562" s="237"/>
      <c r="Q562" s="237"/>
      <c r="R562" s="237"/>
      <c r="S562" s="237"/>
      <c r="T562" s="238"/>
      <c r="AT562" s="239" t="s">
        <v>339</v>
      </c>
      <c r="AU562" s="239" t="s">
        <v>86</v>
      </c>
      <c r="AV562" s="15" t="s">
        <v>84</v>
      </c>
      <c r="AW562" s="15" t="s">
        <v>31</v>
      </c>
      <c r="AX562" s="15" t="s">
        <v>77</v>
      </c>
      <c r="AY562" s="239" t="s">
        <v>321</v>
      </c>
    </row>
    <row r="563" spans="1:65" s="13" customFormat="1" ht="22.5">
      <c r="B563" s="207"/>
      <c r="C563" s="208"/>
      <c r="D563" s="209" t="s">
        <v>339</v>
      </c>
      <c r="E563" s="210" t="s">
        <v>1</v>
      </c>
      <c r="F563" s="211" t="s">
        <v>2410</v>
      </c>
      <c r="G563" s="208"/>
      <c r="H563" s="212">
        <v>11</v>
      </c>
      <c r="I563" s="213"/>
      <c r="J563" s="208"/>
      <c r="K563" s="208"/>
      <c r="L563" s="214"/>
      <c r="M563" s="215"/>
      <c r="N563" s="216"/>
      <c r="O563" s="216"/>
      <c r="P563" s="216"/>
      <c r="Q563" s="216"/>
      <c r="R563" s="216"/>
      <c r="S563" s="216"/>
      <c r="T563" s="217"/>
      <c r="AT563" s="218" t="s">
        <v>339</v>
      </c>
      <c r="AU563" s="218" t="s">
        <v>86</v>
      </c>
      <c r="AV563" s="13" t="s">
        <v>86</v>
      </c>
      <c r="AW563" s="13" t="s">
        <v>31</v>
      </c>
      <c r="AX563" s="13" t="s">
        <v>77</v>
      </c>
      <c r="AY563" s="218" t="s">
        <v>321</v>
      </c>
    </row>
    <row r="564" spans="1:65" s="14" customFormat="1" ht="11.25">
      <c r="B564" s="219"/>
      <c r="C564" s="220"/>
      <c r="D564" s="209" t="s">
        <v>339</v>
      </c>
      <c r="E564" s="221" t="s">
        <v>1</v>
      </c>
      <c r="F564" s="222" t="s">
        <v>346</v>
      </c>
      <c r="G564" s="220"/>
      <c r="H564" s="223">
        <v>11</v>
      </c>
      <c r="I564" s="224"/>
      <c r="J564" s="220"/>
      <c r="K564" s="220"/>
      <c r="L564" s="225"/>
      <c r="M564" s="226"/>
      <c r="N564" s="227"/>
      <c r="O564" s="227"/>
      <c r="P564" s="227"/>
      <c r="Q564" s="227"/>
      <c r="R564" s="227"/>
      <c r="S564" s="227"/>
      <c r="T564" s="228"/>
      <c r="AT564" s="229" t="s">
        <v>339</v>
      </c>
      <c r="AU564" s="229" t="s">
        <v>86</v>
      </c>
      <c r="AV564" s="14" t="s">
        <v>328</v>
      </c>
      <c r="AW564" s="14" t="s">
        <v>31</v>
      </c>
      <c r="AX564" s="14" t="s">
        <v>84</v>
      </c>
      <c r="AY564" s="229" t="s">
        <v>321</v>
      </c>
    </row>
    <row r="565" spans="1:65" s="2" customFormat="1" ht="21.75" customHeight="1">
      <c r="A565" s="35"/>
      <c r="B565" s="36"/>
      <c r="C565" s="251" t="s">
        <v>963</v>
      </c>
      <c r="D565" s="251" t="s">
        <v>583</v>
      </c>
      <c r="E565" s="252" t="s">
        <v>2411</v>
      </c>
      <c r="F565" s="253" t="s">
        <v>2412</v>
      </c>
      <c r="G565" s="254" t="s">
        <v>628</v>
      </c>
      <c r="H565" s="255">
        <v>11.22</v>
      </c>
      <c r="I565" s="256"/>
      <c r="J565" s="257">
        <f>ROUND(I565*H565,2)</f>
        <v>0</v>
      </c>
      <c r="K565" s="253" t="s">
        <v>1996</v>
      </c>
      <c r="L565" s="258"/>
      <c r="M565" s="259" t="s">
        <v>1</v>
      </c>
      <c r="N565" s="260" t="s">
        <v>42</v>
      </c>
      <c r="O565" s="72"/>
      <c r="P565" s="203">
        <f>O565*H565</f>
        <v>0</v>
      </c>
      <c r="Q565" s="203">
        <v>6.5000000000000002E-2</v>
      </c>
      <c r="R565" s="203">
        <f>Q565*H565</f>
        <v>0.72930000000000006</v>
      </c>
      <c r="S565" s="203">
        <v>0</v>
      </c>
      <c r="T565" s="204">
        <f>S565*H565</f>
        <v>0</v>
      </c>
      <c r="U565" s="35"/>
      <c r="V565" s="35"/>
      <c r="W565" s="35"/>
      <c r="X565" s="35"/>
      <c r="Y565" s="35"/>
      <c r="Z565" s="35"/>
      <c r="AA565" s="35"/>
      <c r="AB565" s="35"/>
      <c r="AC565" s="35"/>
      <c r="AD565" s="35"/>
      <c r="AE565" s="35"/>
      <c r="AR565" s="205" t="s">
        <v>364</v>
      </c>
      <c r="AT565" s="205" t="s">
        <v>583</v>
      </c>
      <c r="AU565" s="205" t="s">
        <v>86</v>
      </c>
      <c r="AY565" s="18" t="s">
        <v>321</v>
      </c>
      <c r="BE565" s="206">
        <f>IF(N565="základní",J565,0)</f>
        <v>0</v>
      </c>
      <c r="BF565" s="206">
        <f>IF(N565="snížená",J565,0)</f>
        <v>0</v>
      </c>
      <c r="BG565" s="206">
        <f>IF(N565="zákl. přenesená",J565,0)</f>
        <v>0</v>
      </c>
      <c r="BH565" s="206">
        <f>IF(N565="sníž. přenesená",J565,0)</f>
        <v>0</v>
      </c>
      <c r="BI565" s="206">
        <f>IF(N565="nulová",J565,0)</f>
        <v>0</v>
      </c>
      <c r="BJ565" s="18" t="s">
        <v>84</v>
      </c>
      <c r="BK565" s="206">
        <f>ROUND(I565*H565,2)</f>
        <v>0</v>
      </c>
      <c r="BL565" s="18" t="s">
        <v>328</v>
      </c>
      <c r="BM565" s="205" t="s">
        <v>2413</v>
      </c>
    </row>
    <row r="566" spans="1:65" s="15" customFormat="1" ht="22.5">
      <c r="B566" s="230"/>
      <c r="C566" s="231"/>
      <c r="D566" s="209" t="s">
        <v>339</v>
      </c>
      <c r="E566" s="232" t="s">
        <v>1</v>
      </c>
      <c r="F566" s="233" t="s">
        <v>2414</v>
      </c>
      <c r="G566" s="231"/>
      <c r="H566" s="232" t="s">
        <v>1</v>
      </c>
      <c r="I566" s="234"/>
      <c r="J566" s="231"/>
      <c r="K566" s="231"/>
      <c r="L566" s="235"/>
      <c r="M566" s="236"/>
      <c r="N566" s="237"/>
      <c r="O566" s="237"/>
      <c r="P566" s="237"/>
      <c r="Q566" s="237"/>
      <c r="R566" s="237"/>
      <c r="S566" s="237"/>
      <c r="T566" s="238"/>
      <c r="AT566" s="239" t="s">
        <v>339</v>
      </c>
      <c r="AU566" s="239" t="s">
        <v>86</v>
      </c>
      <c r="AV566" s="15" t="s">
        <v>84</v>
      </c>
      <c r="AW566" s="15" t="s">
        <v>31</v>
      </c>
      <c r="AX566" s="15" t="s">
        <v>77</v>
      </c>
      <c r="AY566" s="239" t="s">
        <v>321</v>
      </c>
    </row>
    <row r="567" spans="1:65" s="13" customFormat="1" ht="22.5">
      <c r="B567" s="207"/>
      <c r="C567" s="208"/>
      <c r="D567" s="209" t="s">
        <v>339</v>
      </c>
      <c r="E567" s="210" t="s">
        <v>1</v>
      </c>
      <c r="F567" s="211" t="s">
        <v>2415</v>
      </c>
      <c r="G567" s="208"/>
      <c r="H567" s="212">
        <v>11.22</v>
      </c>
      <c r="I567" s="213"/>
      <c r="J567" s="208"/>
      <c r="K567" s="208"/>
      <c r="L567" s="214"/>
      <c r="M567" s="215"/>
      <c r="N567" s="216"/>
      <c r="O567" s="216"/>
      <c r="P567" s="216"/>
      <c r="Q567" s="216"/>
      <c r="R567" s="216"/>
      <c r="S567" s="216"/>
      <c r="T567" s="217"/>
      <c r="AT567" s="218" t="s">
        <v>339</v>
      </c>
      <c r="AU567" s="218" t="s">
        <v>86</v>
      </c>
      <c r="AV567" s="13" t="s">
        <v>86</v>
      </c>
      <c r="AW567" s="13" t="s">
        <v>31</v>
      </c>
      <c r="AX567" s="13" t="s">
        <v>77</v>
      </c>
      <c r="AY567" s="218" t="s">
        <v>321</v>
      </c>
    </row>
    <row r="568" spans="1:65" s="15" customFormat="1" ht="11.25">
      <c r="B568" s="230"/>
      <c r="C568" s="231"/>
      <c r="D568" s="209" t="s">
        <v>339</v>
      </c>
      <c r="E568" s="232" t="s">
        <v>1</v>
      </c>
      <c r="F568" s="233" t="s">
        <v>2416</v>
      </c>
      <c r="G568" s="231"/>
      <c r="H568" s="232" t="s">
        <v>1</v>
      </c>
      <c r="I568" s="234"/>
      <c r="J568" s="231"/>
      <c r="K568" s="231"/>
      <c r="L568" s="235"/>
      <c r="M568" s="236"/>
      <c r="N568" s="237"/>
      <c r="O568" s="237"/>
      <c r="P568" s="237"/>
      <c r="Q568" s="237"/>
      <c r="R568" s="237"/>
      <c r="S568" s="237"/>
      <c r="T568" s="238"/>
      <c r="AT568" s="239" t="s">
        <v>339</v>
      </c>
      <c r="AU568" s="239" t="s">
        <v>86</v>
      </c>
      <c r="AV568" s="15" t="s">
        <v>84</v>
      </c>
      <c r="AW568" s="15" t="s">
        <v>31</v>
      </c>
      <c r="AX568" s="15" t="s">
        <v>77</v>
      </c>
      <c r="AY568" s="239" t="s">
        <v>321</v>
      </c>
    </row>
    <row r="569" spans="1:65" s="14" customFormat="1" ht="11.25">
      <c r="B569" s="219"/>
      <c r="C569" s="220"/>
      <c r="D569" s="209" t="s">
        <v>339</v>
      </c>
      <c r="E569" s="221" t="s">
        <v>1</v>
      </c>
      <c r="F569" s="222" t="s">
        <v>346</v>
      </c>
      <c r="G569" s="220"/>
      <c r="H569" s="223">
        <v>11.22</v>
      </c>
      <c r="I569" s="224"/>
      <c r="J569" s="220"/>
      <c r="K569" s="220"/>
      <c r="L569" s="225"/>
      <c r="M569" s="226"/>
      <c r="N569" s="227"/>
      <c r="O569" s="227"/>
      <c r="P569" s="227"/>
      <c r="Q569" s="227"/>
      <c r="R569" s="227"/>
      <c r="S569" s="227"/>
      <c r="T569" s="228"/>
      <c r="AT569" s="229" t="s">
        <v>339</v>
      </c>
      <c r="AU569" s="229" t="s">
        <v>86</v>
      </c>
      <c r="AV569" s="14" t="s">
        <v>328</v>
      </c>
      <c r="AW569" s="14" t="s">
        <v>31</v>
      </c>
      <c r="AX569" s="14" t="s">
        <v>84</v>
      </c>
      <c r="AY569" s="229" t="s">
        <v>321</v>
      </c>
    </row>
    <row r="570" spans="1:65" s="2" customFormat="1" ht="33" customHeight="1">
      <c r="A570" s="35"/>
      <c r="B570" s="36"/>
      <c r="C570" s="194" t="s">
        <v>968</v>
      </c>
      <c r="D570" s="194" t="s">
        <v>323</v>
      </c>
      <c r="E570" s="195" t="s">
        <v>2417</v>
      </c>
      <c r="F570" s="196" t="s">
        <v>2418</v>
      </c>
      <c r="G570" s="197" t="s">
        <v>337</v>
      </c>
      <c r="H570" s="198">
        <v>45.36</v>
      </c>
      <c r="I570" s="199"/>
      <c r="J570" s="200">
        <f>ROUND(I570*H570,2)</f>
        <v>0</v>
      </c>
      <c r="K570" s="196" t="s">
        <v>350</v>
      </c>
      <c r="L570" s="40"/>
      <c r="M570" s="201" t="s">
        <v>1</v>
      </c>
      <c r="N570" s="202" t="s">
        <v>42</v>
      </c>
      <c r="O570" s="72"/>
      <c r="P570" s="203">
        <f>O570*H570</f>
        <v>0</v>
      </c>
      <c r="Q570" s="203">
        <v>1.2999999999999999E-4</v>
      </c>
      <c r="R570" s="203">
        <f>Q570*H570</f>
        <v>5.8967999999999998E-3</v>
      </c>
      <c r="S570" s="203">
        <v>0</v>
      </c>
      <c r="T570" s="204">
        <f>S570*H570</f>
        <v>0</v>
      </c>
      <c r="U570" s="35"/>
      <c r="V570" s="35"/>
      <c r="W570" s="35"/>
      <c r="X570" s="35"/>
      <c r="Y570" s="35"/>
      <c r="Z570" s="35"/>
      <c r="AA570" s="35"/>
      <c r="AB570" s="35"/>
      <c r="AC570" s="35"/>
      <c r="AD570" s="35"/>
      <c r="AE570" s="35"/>
      <c r="AR570" s="205" t="s">
        <v>328</v>
      </c>
      <c r="AT570" s="205" t="s">
        <v>323</v>
      </c>
      <c r="AU570" s="205" t="s">
        <v>86</v>
      </c>
      <c r="AY570" s="18" t="s">
        <v>321</v>
      </c>
      <c r="BE570" s="206">
        <f>IF(N570="základní",J570,0)</f>
        <v>0</v>
      </c>
      <c r="BF570" s="206">
        <f>IF(N570="snížená",J570,0)</f>
        <v>0</v>
      </c>
      <c r="BG570" s="206">
        <f>IF(N570="zákl. přenesená",J570,0)</f>
        <v>0</v>
      </c>
      <c r="BH570" s="206">
        <f>IF(N570="sníž. přenesená",J570,0)</f>
        <v>0</v>
      </c>
      <c r="BI570" s="206">
        <f>IF(N570="nulová",J570,0)</f>
        <v>0</v>
      </c>
      <c r="BJ570" s="18" t="s">
        <v>84</v>
      </c>
      <c r="BK570" s="206">
        <f>ROUND(I570*H570,2)</f>
        <v>0</v>
      </c>
      <c r="BL570" s="18" t="s">
        <v>328</v>
      </c>
      <c r="BM570" s="205" t="s">
        <v>2419</v>
      </c>
    </row>
    <row r="571" spans="1:65" s="15" customFormat="1" ht="22.5">
      <c r="B571" s="230"/>
      <c r="C571" s="231"/>
      <c r="D571" s="209" t="s">
        <v>339</v>
      </c>
      <c r="E571" s="232" t="s">
        <v>1</v>
      </c>
      <c r="F571" s="233" t="s">
        <v>2420</v>
      </c>
      <c r="G571" s="231"/>
      <c r="H571" s="232" t="s">
        <v>1</v>
      </c>
      <c r="I571" s="234"/>
      <c r="J571" s="231"/>
      <c r="K571" s="231"/>
      <c r="L571" s="235"/>
      <c r="M571" s="236"/>
      <c r="N571" s="237"/>
      <c r="O571" s="237"/>
      <c r="P571" s="237"/>
      <c r="Q571" s="237"/>
      <c r="R571" s="237"/>
      <c r="S571" s="237"/>
      <c r="T571" s="238"/>
      <c r="AT571" s="239" t="s">
        <v>339</v>
      </c>
      <c r="AU571" s="239" t="s">
        <v>86</v>
      </c>
      <c r="AV571" s="15" t="s">
        <v>84</v>
      </c>
      <c r="AW571" s="15" t="s">
        <v>31</v>
      </c>
      <c r="AX571" s="15" t="s">
        <v>77</v>
      </c>
      <c r="AY571" s="239" t="s">
        <v>321</v>
      </c>
    </row>
    <row r="572" spans="1:65" s="13" customFormat="1" ht="11.25">
      <c r="B572" s="207"/>
      <c r="C572" s="208"/>
      <c r="D572" s="209" t="s">
        <v>339</v>
      </c>
      <c r="E572" s="210" t="s">
        <v>1</v>
      </c>
      <c r="F572" s="211" t="s">
        <v>2421</v>
      </c>
      <c r="G572" s="208"/>
      <c r="H572" s="212">
        <v>45.36</v>
      </c>
      <c r="I572" s="213"/>
      <c r="J572" s="208"/>
      <c r="K572" s="208"/>
      <c r="L572" s="214"/>
      <c r="M572" s="215"/>
      <c r="N572" s="216"/>
      <c r="O572" s="216"/>
      <c r="P572" s="216"/>
      <c r="Q572" s="216"/>
      <c r="R572" s="216"/>
      <c r="S572" s="216"/>
      <c r="T572" s="217"/>
      <c r="AT572" s="218" t="s">
        <v>339</v>
      </c>
      <c r="AU572" s="218" t="s">
        <v>86</v>
      </c>
      <c r="AV572" s="13" t="s">
        <v>86</v>
      </c>
      <c r="AW572" s="13" t="s">
        <v>31</v>
      </c>
      <c r="AX572" s="13" t="s">
        <v>84</v>
      </c>
      <c r="AY572" s="218" t="s">
        <v>321</v>
      </c>
    </row>
    <row r="573" spans="1:65" s="2" customFormat="1" ht="37.9" customHeight="1">
      <c r="A573" s="35"/>
      <c r="B573" s="36"/>
      <c r="C573" s="194" t="s">
        <v>181</v>
      </c>
      <c r="D573" s="194" t="s">
        <v>323</v>
      </c>
      <c r="E573" s="195" t="s">
        <v>2422</v>
      </c>
      <c r="F573" s="196" t="s">
        <v>2423</v>
      </c>
      <c r="G573" s="197" t="s">
        <v>355</v>
      </c>
      <c r="H573" s="198">
        <v>20.5</v>
      </c>
      <c r="I573" s="199"/>
      <c r="J573" s="200">
        <f>ROUND(I573*H573,2)</f>
        <v>0</v>
      </c>
      <c r="K573" s="196" t="s">
        <v>1996</v>
      </c>
      <c r="L573" s="40"/>
      <c r="M573" s="201" t="s">
        <v>1</v>
      </c>
      <c r="N573" s="202" t="s">
        <v>42</v>
      </c>
      <c r="O573" s="72"/>
      <c r="P573" s="203">
        <f>O573*H573</f>
        <v>0</v>
      </c>
      <c r="Q573" s="203">
        <v>0</v>
      </c>
      <c r="R573" s="203">
        <f>Q573*H573</f>
        <v>0</v>
      </c>
      <c r="S573" s="203">
        <v>0</v>
      </c>
      <c r="T573" s="204">
        <f>S573*H573</f>
        <v>0</v>
      </c>
      <c r="U573" s="35"/>
      <c r="V573" s="35"/>
      <c r="W573" s="35"/>
      <c r="X573" s="35"/>
      <c r="Y573" s="35"/>
      <c r="Z573" s="35"/>
      <c r="AA573" s="35"/>
      <c r="AB573" s="35"/>
      <c r="AC573" s="35"/>
      <c r="AD573" s="35"/>
      <c r="AE573" s="35"/>
      <c r="AR573" s="205" t="s">
        <v>328</v>
      </c>
      <c r="AT573" s="205" t="s">
        <v>323</v>
      </c>
      <c r="AU573" s="205" t="s">
        <v>86</v>
      </c>
      <c r="AY573" s="18" t="s">
        <v>321</v>
      </c>
      <c r="BE573" s="206">
        <f>IF(N573="základní",J573,0)</f>
        <v>0</v>
      </c>
      <c r="BF573" s="206">
        <f>IF(N573="snížená",J573,0)</f>
        <v>0</v>
      </c>
      <c r="BG573" s="206">
        <f>IF(N573="zákl. přenesená",J573,0)</f>
        <v>0</v>
      </c>
      <c r="BH573" s="206">
        <f>IF(N573="sníž. přenesená",J573,0)</f>
        <v>0</v>
      </c>
      <c r="BI573" s="206">
        <f>IF(N573="nulová",J573,0)</f>
        <v>0</v>
      </c>
      <c r="BJ573" s="18" t="s">
        <v>84</v>
      </c>
      <c r="BK573" s="206">
        <f>ROUND(I573*H573,2)</f>
        <v>0</v>
      </c>
      <c r="BL573" s="18" t="s">
        <v>328</v>
      </c>
      <c r="BM573" s="205" t="s">
        <v>2424</v>
      </c>
    </row>
    <row r="574" spans="1:65" s="15" customFormat="1" ht="22.5">
      <c r="B574" s="230"/>
      <c r="C574" s="231"/>
      <c r="D574" s="209" t="s">
        <v>339</v>
      </c>
      <c r="E574" s="232" t="s">
        <v>1</v>
      </c>
      <c r="F574" s="233" t="s">
        <v>2425</v>
      </c>
      <c r="G574" s="231"/>
      <c r="H574" s="232" t="s">
        <v>1</v>
      </c>
      <c r="I574" s="234"/>
      <c r="J574" s="231"/>
      <c r="K574" s="231"/>
      <c r="L574" s="235"/>
      <c r="M574" s="236"/>
      <c r="N574" s="237"/>
      <c r="O574" s="237"/>
      <c r="P574" s="237"/>
      <c r="Q574" s="237"/>
      <c r="R574" s="237"/>
      <c r="S574" s="237"/>
      <c r="T574" s="238"/>
      <c r="AT574" s="239" t="s">
        <v>339</v>
      </c>
      <c r="AU574" s="239" t="s">
        <v>86</v>
      </c>
      <c r="AV574" s="15" t="s">
        <v>84</v>
      </c>
      <c r="AW574" s="15" t="s">
        <v>31</v>
      </c>
      <c r="AX574" s="15" t="s">
        <v>77</v>
      </c>
      <c r="AY574" s="239" t="s">
        <v>321</v>
      </c>
    </row>
    <row r="575" spans="1:65" s="13" customFormat="1" ht="11.25">
      <c r="B575" s="207"/>
      <c r="C575" s="208"/>
      <c r="D575" s="209" t="s">
        <v>339</v>
      </c>
      <c r="E575" s="210" t="s">
        <v>1</v>
      </c>
      <c r="F575" s="211" t="s">
        <v>2263</v>
      </c>
      <c r="G575" s="208"/>
      <c r="H575" s="212">
        <v>20.5</v>
      </c>
      <c r="I575" s="213"/>
      <c r="J575" s="208"/>
      <c r="K575" s="208"/>
      <c r="L575" s="214"/>
      <c r="M575" s="215"/>
      <c r="N575" s="216"/>
      <c r="O575" s="216"/>
      <c r="P575" s="216"/>
      <c r="Q575" s="216"/>
      <c r="R575" s="216"/>
      <c r="S575" s="216"/>
      <c r="T575" s="217"/>
      <c r="AT575" s="218" t="s">
        <v>339</v>
      </c>
      <c r="AU575" s="218" t="s">
        <v>86</v>
      </c>
      <c r="AV575" s="13" t="s">
        <v>86</v>
      </c>
      <c r="AW575" s="13" t="s">
        <v>31</v>
      </c>
      <c r="AX575" s="13" t="s">
        <v>77</v>
      </c>
      <c r="AY575" s="218" t="s">
        <v>321</v>
      </c>
    </row>
    <row r="576" spans="1:65" s="15" customFormat="1" ht="22.5">
      <c r="B576" s="230"/>
      <c r="C576" s="231"/>
      <c r="D576" s="209" t="s">
        <v>339</v>
      </c>
      <c r="E576" s="232" t="s">
        <v>1</v>
      </c>
      <c r="F576" s="233" t="s">
        <v>2426</v>
      </c>
      <c r="G576" s="231"/>
      <c r="H576" s="232" t="s">
        <v>1</v>
      </c>
      <c r="I576" s="234"/>
      <c r="J576" s="231"/>
      <c r="K576" s="231"/>
      <c r="L576" s="235"/>
      <c r="M576" s="236"/>
      <c r="N576" s="237"/>
      <c r="O576" s="237"/>
      <c r="P576" s="237"/>
      <c r="Q576" s="237"/>
      <c r="R576" s="237"/>
      <c r="S576" s="237"/>
      <c r="T576" s="238"/>
      <c r="AT576" s="239" t="s">
        <v>339</v>
      </c>
      <c r="AU576" s="239" t="s">
        <v>86</v>
      </c>
      <c r="AV576" s="15" t="s">
        <v>84</v>
      </c>
      <c r="AW576" s="15" t="s">
        <v>31</v>
      </c>
      <c r="AX576" s="15" t="s">
        <v>77</v>
      </c>
      <c r="AY576" s="239" t="s">
        <v>321</v>
      </c>
    </row>
    <row r="577" spans="1:65" s="14" customFormat="1" ht="11.25">
      <c r="B577" s="219"/>
      <c r="C577" s="220"/>
      <c r="D577" s="209" t="s">
        <v>339</v>
      </c>
      <c r="E577" s="221" t="s">
        <v>1</v>
      </c>
      <c r="F577" s="222" t="s">
        <v>346</v>
      </c>
      <c r="G577" s="220"/>
      <c r="H577" s="223">
        <v>20.5</v>
      </c>
      <c r="I577" s="224"/>
      <c r="J577" s="220"/>
      <c r="K577" s="220"/>
      <c r="L577" s="225"/>
      <c r="M577" s="226"/>
      <c r="N577" s="227"/>
      <c r="O577" s="227"/>
      <c r="P577" s="227"/>
      <c r="Q577" s="227"/>
      <c r="R577" s="227"/>
      <c r="S577" s="227"/>
      <c r="T577" s="228"/>
      <c r="AT577" s="229" t="s">
        <v>339</v>
      </c>
      <c r="AU577" s="229" t="s">
        <v>86</v>
      </c>
      <c r="AV577" s="14" t="s">
        <v>328</v>
      </c>
      <c r="AW577" s="14" t="s">
        <v>31</v>
      </c>
      <c r="AX577" s="14" t="s">
        <v>84</v>
      </c>
      <c r="AY577" s="229" t="s">
        <v>321</v>
      </c>
    </row>
    <row r="578" spans="1:65" s="12" customFormat="1" ht="22.9" customHeight="1">
      <c r="B578" s="178"/>
      <c r="C578" s="179"/>
      <c r="D578" s="180" t="s">
        <v>76</v>
      </c>
      <c r="E578" s="192" t="s">
        <v>2427</v>
      </c>
      <c r="F578" s="192" t="s">
        <v>2428</v>
      </c>
      <c r="G578" s="179"/>
      <c r="H578" s="179"/>
      <c r="I578" s="182"/>
      <c r="J578" s="193">
        <f>BK578</f>
        <v>0</v>
      </c>
      <c r="K578" s="179"/>
      <c r="L578" s="184"/>
      <c r="M578" s="185"/>
      <c r="N578" s="186"/>
      <c r="O578" s="186"/>
      <c r="P578" s="187">
        <f>SUM(P579:P612)</f>
        <v>0</v>
      </c>
      <c r="Q578" s="186"/>
      <c r="R578" s="187">
        <f>SUM(R579:R612)</f>
        <v>0</v>
      </c>
      <c r="S578" s="186"/>
      <c r="T578" s="188">
        <f>SUM(T579:T612)</f>
        <v>0</v>
      </c>
      <c r="AR578" s="189" t="s">
        <v>84</v>
      </c>
      <c r="AT578" s="190" t="s">
        <v>76</v>
      </c>
      <c r="AU578" s="190" t="s">
        <v>84</v>
      </c>
      <c r="AY578" s="189" t="s">
        <v>321</v>
      </c>
      <c r="BK578" s="191">
        <f>SUM(BK579:BK612)</f>
        <v>0</v>
      </c>
    </row>
    <row r="579" spans="1:65" s="2" customFormat="1" ht="21.75" customHeight="1">
      <c r="A579" s="35"/>
      <c r="B579" s="36"/>
      <c r="C579" s="194" t="s">
        <v>976</v>
      </c>
      <c r="D579" s="194" t="s">
        <v>323</v>
      </c>
      <c r="E579" s="195" t="s">
        <v>2429</v>
      </c>
      <c r="F579" s="196" t="s">
        <v>2430</v>
      </c>
      <c r="G579" s="197" t="s">
        <v>542</v>
      </c>
      <c r="H579" s="198">
        <v>23.815000000000001</v>
      </c>
      <c r="I579" s="199"/>
      <c r="J579" s="200">
        <f>ROUND(I579*H579,2)</f>
        <v>0</v>
      </c>
      <c r="K579" s="196" t="s">
        <v>350</v>
      </c>
      <c r="L579" s="40"/>
      <c r="M579" s="201" t="s">
        <v>1</v>
      </c>
      <c r="N579" s="202" t="s">
        <v>42</v>
      </c>
      <c r="O579" s="72"/>
      <c r="P579" s="203">
        <f>O579*H579</f>
        <v>0</v>
      </c>
      <c r="Q579" s="203">
        <v>0</v>
      </c>
      <c r="R579" s="203">
        <f>Q579*H579</f>
        <v>0</v>
      </c>
      <c r="S579" s="203">
        <v>0</v>
      </c>
      <c r="T579" s="204">
        <f>S579*H579</f>
        <v>0</v>
      </c>
      <c r="U579" s="35"/>
      <c r="V579" s="35"/>
      <c r="W579" s="35"/>
      <c r="X579" s="35"/>
      <c r="Y579" s="35"/>
      <c r="Z579" s="35"/>
      <c r="AA579" s="35"/>
      <c r="AB579" s="35"/>
      <c r="AC579" s="35"/>
      <c r="AD579" s="35"/>
      <c r="AE579" s="35"/>
      <c r="AR579" s="205" t="s">
        <v>328</v>
      </c>
      <c r="AT579" s="205" t="s">
        <v>323</v>
      </c>
      <c r="AU579" s="205" t="s">
        <v>86</v>
      </c>
      <c r="AY579" s="18" t="s">
        <v>321</v>
      </c>
      <c r="BE579" s="206">
        <f>IF(N579="základní",J579,0)</f>
        <v>0</v>
      </c>
      <c r="BF579" s="206">
        <f>IF(N579="snížená",J579,0)</f>
        <v>0</v>
      </c>
      <c r="BG579" s="206">
        <f>IF(N579="zákl. přenesená",J579,0)</f>
        <v>0</v>
      </c>
      <c r="BH579" s="206">
        <f>IF(N579="sníž. přenesená",J579,0)</f>
        <v>0</v>
      </c>
      <c r="BI579" s="206">
        <f>IF(N579="nulová",J579,0)</f>
        <v>0</v>
      </c>
      <c r="BJ579" s="18" t="s">
        <v>84</v>
      </c>
      <c r="BK579" s="206">
        <f>ROUND(I579*H579,2)</f>
        <v>0</v>
      </c>
      <c r="BL579" s="18" t="s">
        <v>328</v>
      </c>
      <c r="BM579" s="205" t="s">
        <v>2431</v>
      </c>
    </row>
    <row r="580" spans="1:65" s="13" customFormat="1" ht="11.25">
      <c r="B580" s="207"/>
      <c r="C580" s="208"/>
      <c r="D580" s="209" t="s">
        <v>339</v>
      </c>
      <c r="E580" s="210" t="s">
        <v>1</v>
      </c>
      <c r="F580" s="211" t="s">
        <v>1943</v>
      </c>
      <c r="G580" s="208"/>
      <c r="H580" s="212">
        <v>1.94</v>
      </c>
      <c r="I580" s="213"/>
      <c r="J580" s="208"/>
      <c r="K580" s="208"/>
      <c r="L580" s="214"/>
      <c r="M580" s="215"/>
      <c r="N580" s="216"/>
      <c r="O580" s="216"/>
      <c r="P580" s="216"/>
      <c r="Q580" s="216"/>
      <c r="R580" s="216"/>
      <c r="S580" s="216"/>
      <c r="T580" s="217"/>
      <c r="AT580" s="218" t="s">
        <v>339</v>
      </c>
      <c r="AU580" s="218" t="s">
        <v>86</v>
      </c>
      <c r="AV580" s="13" t="s">
        <v>86</v>
      </c>
      <c r="AW580" s="13" t="s">
        <v>31</v>
      </c>
      <c r="AX580" s="13" t="s">
        <v>77</v>
      </c>
      <c r="AY580" s="218" t="s">
        <v>321</v>
      </c>
    </row>
    <row r="581" spans="1:65" s="13" customFormat="1" ht="11.25">
      <c r="B581" s="207"/>
      <c r="C581" s="208"/>
      <c r="D581" s="209" t="s">
        <v>339</v>
      </c>
      <c r="E581" s="210" t="s">
        <v>1</v>
      </c>
      <c r="F581" s="211" t="s">
        <v>1940</v>
      </c>
      <c r="G581" s="208"/>
      <c r="H581" s="212">
        <v>21.875</v>
      </c>
      <c r="I581" s="213"/>
      <c r="J581" s="208"/>
      <c r="K581" s="208"/>
      <c r="L581" s="214"/>
      <c r="M581" s="215"/>
      <c r="N581" s="216"/>
      <c r="O581" s="216"/>
      <c r="P581" s="216"/>
      <c r="Q581" s="216"/>
      <c r="R581" s="216"/>
      <c r="S581" s="216"/>
      <c r="T581" s="217"/>
      <c r="AT581" s="218" t="s">
        <v>339</v>
      </c>
      <c r="AU581" s="218" t="s">
        <v>86</v>
      </c>
      <c r="AV581" s="13" t="s">
        <v>86</v>
      </c>
      <c r="AW581" s="13" t="s">
        <v>31</v>
      </c>
      <c r="AX581" s="13" t="s">
        <v>77</v>
      </c>
      <c r="AY581" s="218" t="s">
        <v>321</v>
      </c>
    </row>
    <row r="582" spans="1:65" s="14" customFormat="1" ht="11.25">
      <c r="B582" s="219"/>
      <c r="C582" s="220"/>
      <c r="D582" s="209" t="s">
        <v>339</v>
      </c>
      <c r="E582" s="221" t="s">
        <v>1</v>
      </c>
      <c r="F582" s="222" t="s">
        <v>346</v>
      </c>
      <c r="G582" s="220"/>
      <c r="H582" s="223">
        <v>23.815000000000001</v>
      </c>
      <c r="I582" s="224"/>
      <c r="J582" s="220"/>
      <c r="K582" s="220"/>
      <c r="L582" s="225"/>
      <c r="M582" s="226"/>
      <c r="N582" s="227"/>
      <c r="O582" s="227"/>
      <c r="P582" s="227"/>
      <c r="Q582" s="227"/>
      <c r="R582" s="227"/>
      <c r="S582" s="227"/>
      <c r="T582" s="228"/>
      <c r="AT582" s="229" t="s">
        <v>339</v>
      </c>
      <c r="AU582" s="229" t="s">
        <v>86</v>
      </c>
      <c r="AV582" s="14" t="s">
        <v>328</v>
      </c>
      <c r="AW582" s="14" t="s">
        <v>31</v>
      </c>
      <c r="AX582" s="14" t="s">
        <v>84</v>
      </c>
      <c r="AY582" s="229" t="s">
        <v>321</v>
      </c>
    </row>
    <row r="583" spans="1:65" s="2" customFormat="1" ht="24.2" customHeight="1">
      <c r="A583" s="35"/>
      <c r="B583" s="36"/>
      <c r="C583" s="194" t="s">
        <v>982</v>
      </c>
      <c r="D583" s="194" t="s">
        <v>323</v>
      </c>
      <c r="E583" s="195" t="s">
        <v>2432</v>
      </c>
      <c r="F583" s="196" t="s">
        <v>2433</v>
      </c>
      <c r="G583" s="197" t="s">
        <v>542</v>
      </c>
      <c r="H583" s="198">
        <v>452.48500000000001</v>
      </c>
      <c r="I583" s="199"/>
      <c r="J583" s="200">
        <f>ROUND(I583*H583,2)</f>
        <v>0</v>
      </c>
      <c r="K583" s="196" t="s">
        <v>350</v>
      </c>
      <c r="L583" s="40"/>
      <c r="M583" s="201" t="s">
        <v>1</v>
      </c>
      <c r="N583" s="202" t="s">
        <v>42</v>
      </c>
      <c r="O583" s="72"/>
      <c r="P583" s="203">
        <f>O583*H583</f>
        <v>0</v>
      </c>
      <c r="Q583" s="203">
        <v>0</v>
      </c>
      <c r="R583" s="203">
        <f>Q583*H583</f>
        <v>0</v>
      </c>
      <c r="S583" s="203">
        <v>0</v>
      </c>
      <c r="T583" s="204">
        <f>S583*H583</f>
        <v>0</v>
      </c>
      <c r="U583" s="35"/>
      <c r="V583" s="35"/>
      <c r="W583" s="35"/>
      <c r="X583" s="35"/>
      <c r="Y583" s="35"/>
      <c r="Z583" s="35"/>
      <c r="AA583" s="35"/>
      <c r="AB583" s="35"/>
      <c r="AC583" s="35"/>
      <c r="AD583" s="35"/>
      <c r="AE583" s="35"/>
      <c r="AR583" s="205" t="s">
        <v>328</v>
      </c>
      <c r="AT583" s="205" t="s">
        <v>323</v>
      </c>
      <c r="AU583" s="205" t="s">
        <v>86</v>
      </c>
      <c r="AY583" s="18" t="s">
        <v>321</v>
      </c>
      <c r="BE583" s="206">
        <f>IF(N583="základní",J583,0)</f>
        <v>0</v>
      </c>
      <c r="BF583" s="206">
        <f>IF(N583="snížená",J583,0)</f>
        <v>0</v>
      </c>
      <c r="BG583" s="206">
        <f>IF(N583="zákl. přenesená",J583,0)</f>
        <v>0</v>
      </c>
      <c r="BH583" s="206">
        <f>IF(N583="sníž. přenesená",J583,0)</f>
        <v>0</v>
      </c>
      <c r="BI583" s="206">
        <f>IF(N583="nulová",J583,0)</f>
        <v>0</v>
      </c>
      <c r="BJ583" s="18" t="s">
        <v>84</v>
      </c>
      <c r="BK583" s="206">
        <f>ROUND(I583*H583,2)</f>
        <v>0</v>
      </c>
      <c r="BL583" s="18" t="s">
        <v>328</v>
      </c>
      <c r="BM583" s="205" t="s">
        <v>2434</v>
      </c>
    </row>
    <row r="584" spans="1:65" s="15" customFormat="1" ht="11.25">
      <c r="B584" s="230"/>
      <c r="C584" s="231"/>
      <c r="D584" s="209" t="s">
        <v>339</v>
      </c>
      <c r="E584" s="232" t="s">
        <v>1</v>
      </c>
      <c r="F584" s="233" t="s">
        <v>2435</v>
      </c>
      <c r="G584" s="231"/>
      <c r="H584" s="232" t="s">
        <v>1</v>
      </c>
      <c r="I584" s="234"/>
      <c r="J584" s="231"/>
      <c r="K584" s="231"/>
      <c r="L584" s="235"/>
      <c r="M584" s="236"/>
      <c r="N584" s="237"/>
      <c r="O584" s="237"/>
      <c r="P584" s="237"/>
      <c r="Q584" s="237"/>
      <c r="R584" s="237"/>
      <c r="S584" s="237"/>
      <c r="T584" s="238"/>
      <c r="AT584" s="239" t="s">
        <v>339</v>
      </c>
      <c r="AU584" s="239" t="s">
        <v>86</v>
      </c>
      <c r="AV584" s="15" t="s">
        <v>84</v>
      </c>
      <c r="AW584" s="15" t="s">
        <v>31</v>
      </c>
      <c r="AX584" s="15" t="s">
        <v>77</v>
      </c>
      <c r="AY584" s="239" t="s">
        <v>321</v>
      </c>
    </row>
    <row r="585" spans="1:65" s="13" customFormat="1" ht="11.25">
      <c r="B585" s="207"/>
      <c r="C585" s="208"/>
      <c r="D585" s="209" t="s">
        <v>339</v>
      </c>
      <c r="E585" s="210" t="s">
        <v>1</v>
      </c>
      <c r="F585" s="211" t="s">
        <v>2436</v>
      </c>
      <c r="G585" s="208"/>
      <c r="H585" s="212">
        <v>36.86</v>
      </c>
      <c r="I585" s="213"/>
      <c r="J585" s="208"/>
      <c r="K585" s="208"/>
      <c r="L585" s="214"/>
      <c r="M585" s="215"/>
      <c r="N585" s="216"/>
      <c r="O585" s="216"/>
      <c r="P585" s="216"/>
      <c r="Q585" s="216"/>
      <c r="R585" s="216"/>
      <c r="S585" s="216"/>
      <c r="T585" s="217"/>
      <c r="AT585" s="218" t="s">
        <v>339</v>
      </c>
      <c r="AU585" s="218" t="s">
        <v>86</v>
      </c>
      <c r="AV585" s="13" t="s">
        <v>86</v>
      </c>
      <c r="AW585" s="13" t="s">
        <v>31</v>
      </c>
      <c r="AX585" s="13" t="s">
        <v>77</v>
      </c>
      <c r="AY585" s="218" t="s">
        <v>321</v>
      </c>
    </row>
    <row r="586" spans="1:65" s="13" customFormat="1" ht="11.25">
      <c r="B586" s="207"/>
      <c r="C586" s="208"/>
      <c r="D586" s="209" t="s">
        <v>339</v>
      </c>
      <c r="E586" s="210" t="s">
        <v>1</v>
      </c>
      <c r="F586" s="211" t="s">
        <v>2437</v>
      </c>
      <c r="G586" s="208"/>
      <c r="H586" s="212">
        <v>415.625</v>
      </c>
      <c r="I586" s="213"/>
      <c r="J586" s="208"/>
      <c r="K586" s="208"/>
      <c r="L586" s="214"/>
      <c r="M586" s="215"/>
      <c r="N586" s="216"/>
      <c r="O586" s="216"/>
      <c r="P586" s="216"/>
      <c r="Q586" s="216"/>
      <c r="R586" s="216"/>
      <c r="S586" s="216"/>
      <c r="T586" s="217"/>
      <c r="AT586" s="218" t="s">
        <v>339</v>
      </c>
      <c r="AU586" s="218" t="s">
        <v>86</v>
      </c>
      <c r="AV586" s="13" t="s">
        <v>86</v>
      </c>
      <c r="AW586" s="13" t="s">
        <v>31</v>
      </c>
      <c r="AX586" s="13" t="s">
        <v>77</v>
      </c>
      <c r="AY586" s="218" t="s">
        <v>321</v>
      </c>
    </row>
    <row r="587" spans="1:65" s="14" customFormat="1" ht="11.25">
      <c r="B587" s="219"/>
      <c r="C587" s="220"/>
      <c r="D587" s="209" t="s">
        <v>339</v>
      </c>
      <c r="E587" s="221" t="s">
        <v>1</v>
      </c>
      <c r="F587" s="222" t="s">
        <v>346</v>
      </c>
      <c r="G587" s="220"/>
      <c r="H587" s="223">
        <v>452.48500000000001</v>
      </c>
      <c r="I587" s="224"/>
      <c r="J587" s="220"/>
      <c r="K587" s="220"/>
      <c r="L587" s="225"/>
      <c r="M587" s="226"/>
      <c r="N587" s="227"/>
      <c r="O587" s="227"/>
      <c r="P587" s="227"/>
      <c r="Q587" s="227"/>
      <c r="R587" s="227"/>
      <c r="S587" s="227"/>
      <c r="T587" s="228"/>
      <c r="AT587" s="229" t="s">
        <v>339</v>
      </c>
      <c r="AU587" s="229" t="s">
        <v>86</v>
      </c>
      <c r="AV587" s="14" t="s">
        <v>328</v>
      </c>
      <c r="AW587" s="14" t="s">
        <v>31</v>
      </c>
      <c r="AX587" s="14" t="s">
        <v>84</v>
      </c>
      <c r="AY587" s="229" t="s">
        <v>321</v>
      </c>
    </row>
    <row r="588" spans="1:65" s="2" customFormat="1" ht="21.75" customHeight="1">
      <c r="A588" s="35"/>
      <c r="B588" s="36"/>
      <c r="C588" s="194" t="s">
        <v>986</v>
      </c>
      <c r="D588" s="194" t="s">
        <v>323</v>
      </c>
      <c r="E588" s="195" t="s">
        <v>2438</v>
      </c>
      <c r="F588" s="196" t="s">
        <v>2439</v>
      </c>
      <c r="G588" s="197" t="s">
        <v>542</v>
      </c>
      <c r="H588" s="198">
        <v>3.96</v>
      </c>
      <c r="I588" s="199"/>
      <c r="J588" s="200">
        <f>ROUND(I588*H588,2)</f>
        <v>0</v>
      </c>
      <c r="K588" s="196" t="s">
        <v>350</v>
      </c>
      <c r="L588" s="40"/>
      <c r="M588" s="201" t="s">
        <v>1</v>
      </c>
      <c r="N588" s="202" t="s">
        <v>42</v>
      </c>
      <c r="O588" s="72"/>
      <c r="P588" s="203">
        <f>O588*H588</f>
        <v>0</v>
      </c>
      <c r="Q588" s="203">
        <v>0</v>
      </c>
      <c r="R588" s="203">
        <f>Q588*H588</f>
        <v>0</v>
      </c>
      <c r="S588" s="203">
        <v>0</v>
      </c>
      <c r="T588" s="204">
        <f>S588*H588</f>
        <v>0</v>
      </c>
      <c r="U588" s="35"/>
      <c r="V588" s="35"/>
      <c r="W588" s="35"/>
      <c r="X588" s="35"/>
      <c r="Y588" s="35"/>
      <c r="Z588" s="35"/>
      <c r="AA588" s="35"/>
      <c r="AB588" s="35"/>
      <c r="AC588" s="35"/>
      <c r="AD588" s="35"/>
      <c r="AE588" s="35"/>
      <c r="AR588" s="205" t="s">
        <v>328</v>
      </c>
      <c r="AT588" s="205" t="s">
        <v>323</v>
      </c>
      <c r="AU588" s="205" t="s">
        <v>86</v>
      </c>
      <c r="AY588" s="18" t="s">
        <v>321</v>
      </c>
      <c r="BE588" s="206">
        <f>IF(N588="základní",J588,0)</f>
        <v>0</v>
      </c>
      <c r="BF588" s="206">
        <f>IF(N588="snížená",J588,0)</f>
        <v>0</v>
      </c>
      <c r="BG588" s="206">
        <f>IF(N588="zákl. přenesená",J588,0)</f>
        <v>0</v>
      </c>
      <c r="BH588" s="206">
        <f>IF(N588="sníž. přenesená",J588,0)</f>
        <v>0</v>
      </c>
      <c r="BI588" s="206">
        <f>IF(N588="nulová",J588,0)</f>
        <v>0</v>
      </c>
      <c r="BJ588" s="18" t="s">
        <v>84</v>
      </c>
      <c r="BK588" s="206">
        <f>ROUND(I588*H588,2)</f>
        <v>0</v>
      </c>
      <c r="BL588" s="18" t="s">
        <v>328</v>
      </c>
      <c r="BM588" s="205" t="s">
        <v>2440</v>
      </c>
    </row>
    <row r="589" spans="1:65" s="13" customFormat="1" ht="11.25">
      <c r="B589" s="207"/>
      <c r="C589" s="208"/>
      <c r="D589" s="209" t="s">
        <v>339</v>
      </c>
      <c r="E589" s="210" t="s">
        <v>1</v>
      </c>
      <c r="F589" s="211" t="s">
        <v>1938</v>
      </c>
      <c r="G589" s="208"/>
      <c r="H589" s="212">
        <v>3.96</v>
      </c>
      <c r="I589" s="213"/>
      <c r="J589" s="208"/>
      <c r="K589" s="208"/>
      <c r="L589" s="214"/>
      <c r="M589" s="215"/>
      <c r="N589" s="216"/>
      <c r="O589" s="216"/>
      <c r="P589" s="216"/>
      <c r="Q589" s="216"/>
      <c r="R589" s="216"/>
      <c r="S589" s="216"/>
      <c r="T589" s="217"/>
      <c r="AT589" s="218" t="s">
        <v>339</v>
      </c>
      <c r="AU589" s="218" t="s">
        <v>86</v>
      </c>
      <c r="AV589" s="13" t="s">
        <v>86</v>
      </c>
      <c r="AW589" s="13" t="s">
        <v>31</v>
      </c>
      <c r="AX589" s="13" t="s">
        <v>84</v>
      </c>
      <c r="AY589" s="218" t="s">
        <v>321</v>
      </c>
    </row>
    <row r="590" spans="1:65" s="2" customFormat="1" ht="24.2" customHeight="1">
      <c r="A590" s="35"/>
      <c r="B590" s="36"/>
      <c r="C590" s="194" t="s">
        <v>992</v>
      </c>
      <c r="D590" s="194" t="s">
        <v>323</v>
      </c>
      <c r="E590" s="195" t="s">
        <v>2441</v>
      </c>
      <c r="F590" s="196" t="s">
        <v>2442</v>
      </c>
      <c r="G590" s="197" t="s">
        <v>542</v>
      </c>
      <c r="H590" s="198">
        <v>75.239999999999995</v>
      </c>
      <c r="I590" s="199"/>
      <c r="J590" s="200">
        <f>ROUND(I590*H590,2)</f>
        <v>0</v>
      </c>
      <c r="K590" s="196" t="s">
        <v>350</v>
      </c>
      <c r="L590" s="40"/>
      <c r="M590" s="201" t="s">
        <v>1</v>
      </c>
      <c r="N590" s="202" t="s">
        <v>42</v>
      </c>
      <c r="O590" s="72"/>
      <c r="P590" s="203">
        <f>O590*H590</f>
        <v>0</v>
      </c>
      <c r="Q590" s="203">
        <v>0</v>
      </c>
      <c r="R590" s="203">
        <f>Q590*H590</f>
        <v>0</v>
      </c>
      <c r="S590" s="203">
        <v>0</v>
      </c>
      <c r="T590" s="204">
        <f>S590*H590</f>
        <v>0</v>
      </c>
      <c r="U590" s="35"/>
      <c r="V590" s="35"/>
      <c r="W590" s="35"/>
      <c r="X590" s="35"/>
      <c r="Y590" s="35"/>
      <c r="Z590" s="35"/>
      <c r="AA590" s="35"/>
      <c r="AB590" s="35"/>
      <c r="AC590" s="35"/>
      <c r="AD590" s="35"/>
      <c r="AE590" s="35"/>
      <c r="AR590" s="205" t="s">
        <v>328</v>
      </c>
      <c r="AT590" s="205" t="s">
        <v>323</v>
      </c>
      <c r="AU590" s="205" t="s">
        <v>86</v>
      </c>
      <c r="AY590" s="18" t="s">
        <v>321</v>
      </c>
      <c r="BE590" s="206">
        <f>IF(N590="základní",J590,0)</f>
        <v>0</v>
      </c>
      <c r="BF590" s="206">
        <f>IF(N590="snížená",J590,0)</f>
        <v>0</v>
      </c>
      <c r="BG590" s="206">
        <f>IF(N590="zákl. přenesená",J590,0)</f>
        <v>0</v>
      </c>
      <c r="BH590" s="206">
        <f>IF(N590="sníž. přenesená",J590,0)</f>
        <v>0</v>
      </c>
      <c r="BI590" s="206">
        <f>IF(N590="nulová",J590,0)</f>
        <v>0</v>
      </c>
      <c r="BJ590" s="18" t="s">
        <v>84</v>
      </c>
      <c r="BK590" s="206">
        <f>ROUND(I590*H590,2)</f>
        <v>0</v>
      </c>
      <c r="BL590" s="18" t="s">
        <v>328</v>
      </c>
      <c r="BM590" s="205" t="s">
        <v>2443</v>
      </c>
    </row>
    <row r="591" spans="1:65" s="15" customFormat="1" ht="11.25">
      <c r="B591" s="230"/>
      <c r="C591" s="231"/>
      <c r="D591" s="209" t="s">
        <v>339</v>
      </c>
      <c r="E591" s="232" t="s">
        <v>1</v>
      </c>
      <c r="F591" s="233" t="s">
        <v>2435</v>
      </c>
      <c r="G591" s="231"/>
      <c r="H591" s="232" t="s">
        <v>1</v>
      </c>
      <c r="I591" s="234"/>
      <c r="J591" s="231"/>
      <c r="K591" s="231"/>
      <c r="L591" s="235"/>
      <c r="M591" s="236"/>
      <c r="N591" s="237"/>
      <c r="O591" s="237"/>
      <c r="P591" s="237"/>
      <c r="Q591" s="237"/>
      <c r="R591" s="237"/>
      <c r="S591" s="237"/>
      <c r="T591" s="238"/>
      <c r="AT591" s="239" t="s">
        <v>339</v>
      </c>
      <c r="AU591" s="239" t="s">
        <v>86</v>
      </c>
      <c r="AV591" s="15" t="s">
        <v>84</v>
      </c>
      <c r="AW591" s="15" t="s">
        <v>31</v>
      </c>
      <c r="AX591" s="15" t="s">
        <v>77</v>
      </c>
      <c r="AY591" s="239" t="s">
        <v>321</v>
      </c>
    </row>
    <row r="592" spans="1:65" s="13" customFormat="1" ht="11.25">
      <c r="B592" s="207"/>
      <c r="C592" s="208"/>
      <c r="D592" s="209" t="s">
        <v>339</v>
      </c>
      <c r="E592" s="210" t="s">
        <v>1</v>
      </c>
      <c r="F592" s="211" t="s">
        <v>2444</v>
      </c>
      <c r="G592" s="208"/>
      <c r="H592" s="212">
        <v>75.239999999999995</v>
      </c>
      <c r="I592" s="213"/>
      <c r="J592" s="208"/>
      <c r="K592" s="208"/>
      <c r="L592" s="214"/>
      <c r="M592" s="215"/>
      <c r="N592" s="216"/>
      <c r="O592" s="216"/>
      <c r="P592" s="216"/>
      <c r="Q592" s="216"/>
      <c r="R592" s="216"/>
      <c r="S592" s="216"/>
      <c r="T592" s="217"/>
      <c r="AT592" s="218" t="s">
        <v>339</v>
      </c>
      <c r="AU592" s="218" t="s">
        <v>86</v>
      </c>
      <c r="AV592" s="13" t="s">
        <v>86</v>
      </c>
      <c r="AW592" s="13" t="s">
        <v>31</v>
      </c>
      <c r="AX592" s="13" t="s">
        <v>84</v>
      </c>
      <c r="AY592" s="218" t="s">
        <v>321</v>
      </c>
    </row>
    <row r="593" spans="1:65" s="2" customFormat="1" ht="24.2" customHeight="1">
      <c r="A593" s="35"/>
      <c r="B593" s="36"/>
      <c r="C593" s="194" t="s">
        <v>994</v>
      </c>
      <c r="D593" s="194" t="s">
        <v>323</v>
      </c>
      <c r="E593" s="195" t="s">
        <v>2445</v>
      </c>
      <c r="F593" s="196" t="s">
        <v>2446</v>
      </c>
      <c r="G593" s="197" t="s">
        <v>542</v>
      </c>
      <c r="H593" s="198">
        <v>1.94</v>
      </c>
      <c r="I593" s="199"/>
      <c r="J593" s="200">
        <f>ROUND(I593*H593,2)</f>
        <v>0</v>
      </c>
      <c r="K593" s="196" t="s">
        <v>350</v>
      </c>
      <c r="L593" s="40"/>
      <c r="M593" s="201" t="s">
        <v>1</v>
      </c>
      <c r="N593" s="202" t="s">
        <v>42</v>
      </c>
      <c r="O593" s="72"/>
      <c r="P593" s="203">
        <f>O593*H593</f>
        <v>0</v>
      </c>
      <c r="Q593" s="203">
        <v>0</v>
      </c>
      <c r="R593" s="203">
        <f>Q593*H593</f>
        <v>0</v>
      </c>
      <c r="S593" s="203">
        <v>0</v>
      </c>
      <c r="T593" s="204">
        <f>S593*H593</f>
        <v>0</v>
      </c>
      <c r="U593" s="35"/>
      <c r="V593" s="35"/>
      <c r="W593" s="35"/>
      <c r="X593" s="35"/>
      <c r="Y593" s="35"/>
      <c r="Z593" s="35"/>
      <c r="AA593" s="35"/>
      <c r="AB593" s="35"/>
      <c r="AC593" s="35"/>
      <c r="AD593" s="35"/>
      <c r="AE593" s="35"/>
      <c r="AR593" s="205" t="s">
        <v>328</v>
      </c>
      <c r="AT593" s="205" t="s">
        <v>323</v>
      </c>
      <c r="AU593" s="205" t="s">
        <v>86</v>
      </c>
      <c r="AY593" s="18" t="s">
        <v>321</v>
      </c>
      <c r="BE593" s="206">
        <f>IF(N593="základní",J593,0)</f>
        <v>0</v>
      </c>
      <c r="BF593" s="206">
        <f>IF(N593="snížená",J593,0)</f>
        <v>0</v>
      </c>
      <c r="BG593" s="206">
        <f>IF(N593="zákl. přenesená",J593,0)</f>
        <v>0</v>
      </c>
      <c r="BH593" s="206">
        <f>IF(N593="sníž. přenesená",J593,0)</f>
        <v>0</v>
      </c>
      <c r="BI593" s="206">
        <f>IF(N593="nulová",J593,0)</f>
        <v>0</v>
      </c>
      <c r="BJ593" s="18" t="s">
        <v>84</v>
      </c>
      <c r="BK593" s="206">
        <f>ROUND(I593*H593,2)</f>
        <v>0</v>
      </c>
      <c r="BL593" s="18" t="s">
        <v>328</v>
      </c>
      <c r="BM593" s="205" t="s">
        <v>2447</v>
      </c>
    </row>
    <row r="594" spans="1:65" s="13" customFormat="1" ht="11.25">
      <c r="B594" s="207"/>
      <c r="C594" s="208"/>
      <c r="D594" s="209" t="s">
        <v>339</v>
      </c>
      <c r="E594" s="210" t="s">
        <v>1</v>
      </c>
      <c r="F594" s="211" t="s">
        <v>1943</v>
      </c>
      <c r="G594" s="208"/>
      <c r="H594" s="212">
        <v>1.94</v>
      </c>
      <c r="I594" s="213"/>
      <c r="J594" s="208"/>
      <c r="K594" s="208"/>
      <c r="L594" s="214"/>
      <c r="M594" s="215"/>
      <c r="N594" s="216"/>
      <c r="O594" s="216"/>
      <c r="P594" s="216"/>
      <c r="Q594" s="216"/>
      <c r="R594" s="216"/>
      <c r="S594" s="216"/>
      <c r="T594" s="217"/>
      <c r="AT594" s="218" t="s">
        <v>339</v>
      </c>
      <c r="AU594" s="218" t="s">
        <v>86</v>
      </c>
      <c r="AV594" s="13" t="s">
        <v>86</v>
      </c>
      <c r="AW594" s="13" t="s">
        <v>31</v>
      </c>
      <c r="AX594" s="13" t="s">
        <v>84</v>
      </c>
      <c r="AY594" s="218" t="s">
        <v>321</v>
      </c>
    </row>
    <row r="595" spans="1:65" s="2" customFormat="1" ht="24.2" customHeight="1">
      <c r="A595" s="35"/>
      <c r="B595" s="36"/>
      <c r="C595" s="194" t="s">
        <v>998</v>
      </c>
      <c r="D595" s="194" t="s">
        <v>323</v>
      </c>
      <c r="E595" s="195" t="s">
        <v>2448</v>
      </c>
      <c r="F595" s="196" t="s">
        <v>2449</v>
      </c>
      <c r="G595" s="197" t="s">
        <v>542</v>
      </c>
      <c r="H595" s="198">
        <v>3.96</v>
      </c>
      <c r="I595" s="199"/>
      <c r="J595" s="200">
        <f>ROUND(I595*H595,2)</f>
        <v>0</v>
      </c>
      <c r="K595" s="196" t="s">
        <v>1996</v>
      </c>
      <c r="L595" s="40"/>
      <c r="M595" s="201" t="s">
        <v>1</v>
      </c>
      <c r="N595" s="202" t="s">
        <v>42</v>
      </c>
      <c r="O595" s="72"/>
      <c r="P595" s="203">
        <f>O595*H595</f>
        <v>0</v>
      </c>
      <c r="Q595" s="203">
        <v>0</v>
      </c>
      <c r="R595" s="203">
        <f>Q595*H595</f>
        <v>0</v>
      </c>
      <c r="S595" s="203">
        <v>0</v>
      </c>
      <c r="T595" s="204">
        <f>S595*H595</f>
        <v>0</v>
      </c>
      <c r="U595" s="35"/>
      <c r="V595" s="35"/>
      <c r="W595" s="35"/>
      <c r="X595" s="35"/>
      <c r="Y595" s="35"/>
      <c r="Z595" s="35"/>
      <c r="AA595" s="35"/>
      <c r="AB595" s="35"/>
      <c r="AC595" s="35"/>
      <c r="AD595" s="35"/>
      <c r="AE595" s="35"/>
      <c r="AR595" s="205" t="s">
        <v>328</v>
      </c>
      <c r="AT595" s="205" t="s">
        <v>323</v>
      </c>
      <c r="AU595" s="205" t="s">
        <v>86</v>
      </c>
      <c r="AY595" s="18" t="s">
        <v>321</v>
      </c>
      <c r="BE595" s="206">
        <f>IF(N595="základní",J595,0)</f>
        <v>0</v>
      </c>
      <c r="BF595" s="206">
        <f>IF(N595="snížená",J595,0)</f>
        <v>0</v>
      </c>
      <c r="BG595" s="206">
        <f>IF(N595="zákl. přenesená",J595,0)</f>
        <v>0</v>
      </c>
      <c r="BH595" s="206">
        <f>IF(N595="sníž. přenesená",J595,0)</f>
        <v>0</v>
      </c>
      <c r="BI595" s="206">
        <f>IF(N595="nulová",J595,0)</f>
        <v>0</v>
      </c>
      <c r="BJ595" s="18" t="s">
        <v>84</v>
      </c>
      <c r="BK595" s="206">
        <f>ROUND(I595*H595,2)</f>
        <v>0</v>
      </c>
      <c r="BL595" s="18" t="s">
        <v>328</v>
      </c>
      <c r="BM595" s="205" t="s">
        <v>2450</v>
      </c>
    </row>
    <row r="596" spans="1:65" s="13" customFormat="1" ht="11.25">
      <c r="B596" s="207"/>
      <c r="C596" s="208"/>
      <c r="D596" s="209" t="s">
        <v>339</v>
      </c>
      <c r="E596" s="210" t="s">
        <v>1</v>
      </c>
      <c r="F596" s="211" t="s">
        <v>1938</v>
      </c>
      <c r="G596" s="208"/>
      <c r="H596" s="212">
        <v>3.96</v>
      </c>
      <c r="I596" s="213"/>
      <c r="J596" s="208"/>
      <c r="K596" s="208"/>
      <c r="L596" s="214"/>
      <c r="M596" s="215"/>
      <c r="N596" s="216"/>
      <c r="O596" s="216"/>
      <c r="P596" s="216"/>
      <c r="Q596" s="216"/>
      <c r="R596" s="216"/>
      <c r="S596" s="216"/>
      <c r="T596" s="217"/>
      <c r="AT596" s="218" t="s">
        <v>339</v>
      </c>
      <c r="AU596" s="218" t="s">
        <v>86</v>
      </c>
      <c r="AV596" s="13" t="s">
        <v>86</v>
      </c>
      <c r="AW596" s="13" t="s">
        <v>31</v>
      </c>
      <c r="AX596" s="13" t="s">
        <v>84</v>
      </c>
      <c r="AY596" s="218" t="s">
        <v>321</v>
      </c>
    </row>
    <row r="597" spans="1:65" s="2" customFormat="1" ht="37.9" customHeight="1">
      <c r="A597" s="35"/>
      <c r="B597" s="36"/>
      <c r="C597" s="194" t="s">
        <v>1007</v>
      </c>
      <c r="D597" s="194" t="s">
        <v>323</v>
      </c>
      <c r="E597" s="195" t="s">
        <v>2102</v>
      </c>
      <c r="F597" s="196" t="s">
        <v>2103</v>
      </c>
      <c r="G597" s="197" t="s">
        <v>542</v>
      </c>
      <c r="H597" s="198">
        <v>25.835000000000001</v>
      </c>
      <c r="I597" s="199"/>
      <c r="J597" s="200">
        <f>ROUND(I597*H597,2)</f>
        <v>0</v>
      </c>
      <c r="K597" s="196" t="s">
        <v>350</v>
      </c>
      <c r="L597" s="40"/>
      <c r="M597" s="201" t="s">
        <v>1</v>
      </c>
      <c r="N597" s="202" t="s">
        <v>42</v>
      </c>
      <c r="O597" s="72"/>
      <c r="P597" s="203">
        <f>O597*H597</f>
        <v>0</v>
      </c>
      <c r="Q597" s="203">
        <v>0</v>
      </c>
      <c r="R597" s="203">
        <f>Q597*H597</f>
        <v>0</v>
      </c>
      <c r="S597" s="203">
        <v>0</v>
      </c>
      <c r="T597" s="204">
        <f>S597*H597</f>
        <v>0</v>
      </c>
      <c r="U597" s="35"/>
      <c r="V597" s="35"/>
      <c r="W597" s="35"/>
      <c r="X597" s="35"/>
      <c r="Y597" s="35"/>
      <c r="Z597" s="35"/>
      <c r="AA597" s="35"/>
      <c r="AB597" s="35"/>
      <c r="AC597" s="35"/>
      <c r="AD597" s="35"/>
      <c r="AE597" s="35"/>
      <c r="AR597" s="205" t="s">
        <v>328</v>
      </c>
      <c r="AT597" s="205" t="s">
        <v>323</v>
      </c>
      <c r="AU597" s="205" t="s">
        <v>86</v>
      </c>
      <c r="AY597" s="18" t="s">
        <v>321</v>
      </c>
      <c r="BE597" s="206">
        <f>IF(N597="základní",J597,0)</f>
        <v>0</v>
      </c>
      <c r="BF597" s="206">
        <f>IF(N597="snížená",J597,0)</f>
        <v>0</v>
      </c>
      <c r="BG597" s="206">
        <f>IF(N597="zákl. přenesená",J597,0)</f>
        <v>0</v>
      </c>
      <c r="BH597" s="206">
        <f>IF(N597="sníž. přenesená",J597,0)</f>
        <v>0</v>
      </c>
      <c r="BI597" s="206">
        <f>IF(N597="nulová",J597,0)</f>
        <v>0</v>
      </c>
      <c r="BJ597" s="18" t="s">
        <v>84</v>
      </c>
      <c r="BK597" s="206">
        <f>ROUND(I597*H597,2)</f>
        <v>0</v>
      </c>
      <c r="BL597" s="18" t="s">
        <v>328</v>
      </c>
      <c r="BM597" s="205" t="s">
        <v>2451</v>
      </c>
    </row>
    <row r="598" spans="1:65" s="15" customFormat="1" ht="11.25">
      <c r="B598" s="230"/>
      <c r="C598" s="231"/>
      <c r="D598" s="209" t="s">
        <v>339</v>
      </c>
      <c r="E598" s="232" t="s">
        <v>1</v>
      </c>
      <c r="F598" s="233" t="s">
        <v>2452</v>
      </c>
      <c r="G598" s="231"/>
      <c r="H598" s="232" t="s">
        <v>1</v>
      </c>
      <c r="I598" s="234"/>
      <c r="J598" s="231"/>
      <c r="K598" s="231"/>
      <c r="L598" s="235"/>
      <c r="M598" s="236"/>
      <c r="N598" s="237"/>
      <c r="O598" s="237"/>
      <c r="P598" s="237"/>
      <c r="Q598" s="237"/>
      <c r="R598" s="237"/>
      <c r="S598" s="237"/>
      <c r="T598" s="238"/>
      <c r="AT598" s="239" t="s">
        <v>339</v>
      </c>
      <c r="AU598" s="239" t="s">
        <v>86</v>
      </c>
      <c r="AV598" s="15" t="s">
        <v>84</v>
      </c>
      <c r="AW598" s="15" t="s">
        <v>31</v>
      </c>
      <c r="AX598" s="15" t="s">
        <v>77</v>
      </c>
      <c r="AY598" s="239" t="s">
        <v>321</v>
      </c>
    </row>
    <row r="599" spans="1:65" s="13" customFormat="1" ht="11.25">
      <c r="B599" s="207"/>
      <c r="C599" s="208"/>
      <c r="D599" s="209" t="s">
        <v>339</v>
      </c>
      <c r="E599" s="210" t="s">
        <v>1</v>
      </c>
      <c r="F599" s="211" t="s">
        <v>2453</v>
      </c>
      <c r="G599" s="208"/>
      <c r="H599" s="212">
        <v>3.96</v>
      </c>
      <c r="I599" s="213"/>
      <c r="J599" s="208"/>
      <c r="K599" s="208"/>
      <c r="L599" s="214"/>
      <c r="M599" s="215"/>
      <c r="N599" s="216"/>
      <c r="O599" s="216"/>
      <c r="P599" s="216"/>
      <c r="Q599" s="216"/>
      <c r="R599" s="216"/>
      <c r="S599" s="216"/>
      <c r="T599" s="217"/>
      <c r="AT599" s="218" t="s">
        <v>339</v>
      </c>
      <c r="AU599" s="218" t="s">
        <v>86</v>
      </c>
      <c r="AV599" s="13" t="s">
        <v>86</v>
      </c>
      <c r="AW599" s="13" t="s">
        <v>31</v>
      </c>
      <c r="AX599" s="13" t="s">
        <v>77</v>
      </c>
      <c r="AY599" s="218" t="s">
        <v>321</v>
      </c>
    </row>
    <row r="600" spans="1:65" s="16" customFormat="1" ht="11.25">
      <c r="B600" s="240"/>
      <c r="C600" s="241"/>
      <c r="D600" s="209" t="s">
        <v>339</v>
      </c>
      <c r="E600" s="242" t="s">
        <v>1938</v>
      </c>
      <c r="F600" s="243" t="s">
        <v>391</v>
      </c>
      <c r="G600" s="241"/>
      <c r="H600" s="244">
        <v>3.96</v>
      </c>
      <c r="I600" s="245"/>
      <c r="J600" s="241"/>
      <c r="K600" s="241"/>
      <c r="L600" s="246"/>
      <c r="M600" s="247"/>
      <c r="N600" s="248"/>
      <c r="O600" s="248"/>
      <c r="P600" s="248"/>
      <c r="Q600" s="248"/>
      <c r="R600" s="248"/>
      <c r="S600" s="248"/>
      <c r="T600" s="249"/>
      <c r="AT600" s="250" t="s">
        <v>339</v>
      </c>
      <c r="AU600" s="250" t="s">
        <v>86</v>
      </c>
      <c r="AV600" s="16" t="s">
        <v>334</v>
      </c>
      <c r="AW600" s="16" t="s">
        <v>31</v>
      </c>
      <c r="AX600" s="16" t="s">
        <v>77</v>
      </c>
      <c r="AY600" s="250" t="s">
        <v>321</v>
      </c>
    </row>
    <row r="601" spans="1:65" s="15" customFormat="1" ht="11.25">
      <c r="B601" s="230"/>
      <c r="C601" s="231"/>
      <c r="D601" s="209" t="s">
        <v>339</v>
      </c>
      <c r="E601" s="232" t="s">
        <v>1</v>
      </c>
      <c r="F601" s="233" t="s">
        <v>2454</v>
      </c>
      <c r="G601" s="231"/>
      <c r="H601" s="232" t="s">
        <v>1</v>
      </c>
      <c r="I601" s="234"/>
      <c r="J601" s="231"/>
      <c r="K601" s="231"/>
      <c r="L601" s="235"/>
      <c r="M601" s="236"/>
      <c r="N601" s="237"/>
      <c r="O601" s="237"/>
      <c r="P601" s="237"/>
      <c r="Q601" s="237"/>
      <c r="R601" s="237"/>
      <c r="S601" s="237"/>
      <c r="T601" s="238"/>
      <c r="AT601" s="239" t="s">
        <v>339</v>
      </c>
      <c r="AU601" s="239" t="s">
        <v>86</v>
      </c>
      <c r="AV601" s="15" t="s">
        <v>84</v>
      </c>
      <c r="AW601" s="15" t="s">
        <v>31</v>
      </c>
      <c r="AX601" s="15" t="s">
        <v>77</v>
      </c>
      <c r="AY601" s="239" t="s">
        <v>321</v>
      </c>
    </row>
    <row r="602" spans="1:65" s="13" customFormat="1" ht="11.25">
      <c r="B602" s="207"/>
      <c r="C602" s="208"/>
      <c r="D602" s="209" t="s">
        <v>339</v>
      </c>
      <c r="E602" s="210" t="s">
        <v>1</v>
      </c>
      <c r="F602" s="211" t="s">
        <v>2455</v>
      </c>
      <c r="G602" s="208"/>
      <c r="H602" s="212">
        <v>21.875</v>
      </c>
      <c r="I602" s="213"/>
      <c r="J602" s="208"/>
      <c r="K602" s="208"/>
      <c r="L602" s="214"/>
      <c r="M602" s="215"/>
      <c r="N602" s="216"/>
      <c r="O602" s="216"/>
      <c r="P602" s="216"/>
      <c r="Q602" s="216"/>
      <c r="R602" s="216"/>
      <c r="S602" s="216"/>
      <c r="T602" s="217"/>
      <c r="AT602" s="218" t="s">
        <v>339</v>
      </c>
      <c r="AU602" s="218" t="s">
        <v>86</v>
      </c>
      <c r="AV602" s="13" t="s">
        <v>86</v>
      </c>
      <c r="AW602" s="13" t="s">
        <v>31</v>
      </c>
      <c r="AX602" s="13" t="s">
        <v>77</v>
      </c>
      <c r="AY602" s="218" t="s">
        <v>321</v>
      </c>
    </row>
    <row r="603" spans="1:65" s="16" customFormat="1" ht="11.25">
      <c r="B603" s="240"/>
      <c r="C603" s="241"/>
      <c r="D603" s="209" t="s">
        <v>339</v>
      </c>
      <c r="E603" s="242" t="s">
        <v>1940</v>
      </c>
      <c r="F603" s="243" t="s">
        <v>391</v>
      </c>
      <c r="G603" s="241"/>
      <c r="H603" s="244">
        <v>21.875</v>
      </c>
      <c r="I603" s="245"/>
      <c r="J603" s="241"/>
      <c r="K603" s="241"/>
      <c r="L603" s="246"/>
      <c r="M603" s="247"/>
      <c r="N603" s="248"/>
      <c r="O603" s="248"/>
      <c r="P603" s="248"/>
      <c r="Q603" s="248"/>
      <c r="R603" s="248"/>
      <c r="S603" s="248"/>
      <c r="T603" s="249"/>
      <c r="AT603" s="250" t="s">
        <v>339</v>
      </c>
      <c r="AU603" s="250" t="s">
        <v>86</v>
      </c>
      <c r="AV603" s="16" t="s">
        <v>334</v>
      </c>
      <c r="AW603" s="16" t="s">
        <v>31</v>
      </c>
      <c r="AX603" s="16" t="s">
        <v>77</v>
      </c>
      <c r="AY603" s="250" t="s">
        <v>321</v>
      </c>
    </row>
    <row r="604" spans="1:65" s="14" customFormat="1" ht="11.25">
      <c r="B604" s="219"/>
      <c r="C604" s="220"/>
      <c r="D604" s="209" t="s">
        <v>339</v>
      </c>
      <c r="E604" s="221" t="s">
        <v>1</v>
      </c>
      <c r="F604" s="222" t="s">
        <v>346</v>
      </c>
      <c r="G604" s="220"/>
      <c r="H604" s="223">
        <v>25.835000000000001</v>
      </c>
      <c r="I604" s="224"/>
      <c r="J604" s="220"/>
      <c r="K604" s="220"/>
      <c r="L604" s="225"/>
      <c r="M604" s="226"/>
      <c r="N604" s="227"/>
      <c r="O604" s="227"/>
      <c r="P604" s="227"/>
      <c r="Q604" s="227"/>
      <c r="R604" s="227"/>
      <c r="S604" s="227"/>
      <c r="T604" s="228"/>
      <c r="AT604" s="229" t="s">
        <v>339</v>
      </c>
      <c r="AU604" s="229" t="s">
        <v>86</v>
      </c>
      <c r="AV604" s="14" t="s">
        <v>328</v>
      </c>
      <c r="AW604" s="14" t="s">
        <v>31</v>
      </c>
      <c r="AX604" s="14" t="s">
        <v>84</v>
      </c>
      <c r="AY604" s="229" t="s">
        <v>321</v>
      </c>
    </row>
    <row r="605" spans="1:65" s="2" customFormat="1" ht="44.25" customHeight="1">
      <c r="A605" s="35"/>
      <c r="B605" s="36"/>
      <c r="C605" s="194" t="s">
        <v>1017</v>
      </c>
      <c r="D605" s="194" t="s">
        <v>323</v>
      </c>
      <c r="E605" s="195" t="s">
        <v>2456</v>
      </c>
      <c r="F605" s="196" t="s">
        <v>2457</v>
      </c>
      <c r="G605" s="197" t="s">
        <v>542</v>
      </c>
      <c r="H605" s="198">
        <v>1.94</v>
      </c>
      <c r="I605" s="199"/>
      <c r="J605" s="200">
        <f>ROUND(I605*H605,2)</f>
        <v>0</v>
      </c>
      <c r="K605" s="196" t="s">
        <v>350</v>
      </c>
      <c r="L605" s="40"/>
      <c r="M605" s="201" t="s">
        <v>1</v>
      </c>
      <c r="N605" s="202" t="s">
        <v>42</v>
      </c>
      <c r="O605" s="72"/>
      <c r="P605" s="203">
        <f>O605*H605</f>
        <v>0</v>
      </c>
      <c r="Q605" s="203">
        <v>0</v>
      </c>
      <c r="R605" s="203">
        <f>Q605*H605</f>
        <v>0</v>
      </c>
      <c r="S605" s="203">
        <v>0</v>
      </c>
      <c r="T605" s="204">
        <f>S605*H605</f>
        <v>0</v>
      </c>
      <c r="U605" s="35"/>
      <c r="V605" s="35"/>
      <c r="W605" s="35"/>
      <c r="X605" s="35"/>
      <c r="Y605" s="35"/>
      <c r="Z605" s="35"/>
      <c r="AA605" s="35"/>
      <c r="AB605" s="35"/>
      <c r="AC605" s="35"/>
      <c r="AD605" s="35"/>
      <c r="AE605" s="35"/>
      <c r="AR605" s="205" t="s">
        <v>328</v>
      </c>
      <c r="AT605" s="205" t="s">
        <v>323</v>
      </c>
      <c r="AU605" s="205" t="s">
        <v>86</v>
      </c>
      <c r="AY605" s="18" t="s">
        <v>321</v>
      </c>
      <c r="BE605" s="206">
        <f>IF(N605="základní",J605,0)</f>
        <v>0</v>
      </c>
      <c r="BF605" s="206">
        <f>IF(N605="snížená",J605,0)</f>
        <v>0</v>
      </c>
      <c r="BG605" s="206">
        <f>IF(N605="zákl. přenesená",J605,0)</f>
        <v>0</v>
      </c>
      <c r="BH605" s="206">
        <f>IF(N605="sníž. přenesená",J605,0)</f>
        <v>0</v>
      </c>
      <c r="BI605" s="206">
        <f>IF(N605="nulová",J605,0)</f>
        <v>0</v>
      </c>
      <c r="BJ605" s="18" t="s">
        <v>84</v>
      </c>
      <c r="BK605" s="206">
        <f>ROUND(I605*H605,2)</f>
        <v>0</v>
      </c>
      <c r="BL605" s="18" t="s">
        <v>328</v>
      </c>
      <c r="BM605" s="205" t="s">
        <v>2458</v>
      </c>
    </row>
    <row r="606" spans="1:65" s="13" customFormat="1" ht="11.25">
      <c r="B606" s="207"/>
      <c r="C606" s="208"/>
      <c r="D606" s="209" t="s">
        <v>339</v>
      </c>
      <c r="E606" s="210" t="s">
        <v>1</v>
      </c>
      <c r="F606" s="211" t="s">
        <v>2459</v>
      </c>
      <c r="G606" s="208"/>
      <c r="H606" s="212">
        <v>27.774999999999999</v>
      </c>
      <c r="I606" s="213"/>
      <c r="J606" s="208"/>
      <c r="K606" s="208"/>
      <c r="L606" s="214"/>
      <c r="M606" s="215"/>
      <c r="N606" s="216"/>
      <c r="O606" s="216"/>
      <c r="P606" s="216"/>
      <c r="Q606" s="216"/>
      <c r="R606" s="216"/>
      <c r="S606" s="216"/>
      <c r="T606" s="217"/>
      <c r="AT606" s="218" t="s">
        <v>339</v>
      </c>
      <c r="AU606" s="218" t="s">
        <v>86</v>
      </c>
      <c r="AV606" s="13" t="s">
        <v>86</v>
      </c>
      <c r="AW606" s="13" t="s">
        <v>31</v>
      </c>
      <c r="AX606" s="13" t="s">
        <v>77</v>
      </c>
      <c r="AY606" s="218" t="s">
        <v>321</v>
      </c>
    </row>
    <row r="607" spans="1:65" s="16" customFormat="1" ht="11.25">
      <c r="B607" s="240"/>
      <c r="C607" s="241"/>
      <c r="D607" s="209" t="s">
        <v>339</v>
      </c>
      <c r="E607" s="242" t="s">
        <v>1</v>
      </c>
      <c r="F607" s="243" t="s">
        <v>391</v>
      </c>
      <c r="G607" s="241"/>
      <c r="H607" s="244">
        <v>27.774999999999999</v>
      </c>
      <c r="I607" s="245"/>
      <c r="J607" s="241"/>
      <c r="K607" s="241"/>
      <c r="L607" s="246"/>
      <c r="M607" s="247"/>
      <c r="N607" s="248"/>
      <c r="O607" s="248"/>
      <c r="P607" s="248"/>
      <c r="Q607" s="248"/>
      <c r="R607" s="248"/>
      <c r="S607" s="248"/>
      <c r="T607" s="249"/>
      <c r="AT607" s="250" t="s">
        <v>339</v>
      </c>
      <c r="AU607" s="250" t="s">
        <v>86</v>
      </c>
      <c r="AV607" s="16" t="s">
        <v>334</v>
      </c>
      <c r="AW607" s="16" t="s">
        <v>31</v>
      </c>
      <c r="AX607" s="16" t="s">
        <v>77</v>
      </c>
      <c r="AY607" s="250" t="s">
        <v>321</v>
      </c>
    </row>
    <row r="608" spans="1:65" s="15" customFormat="1" ht="11.25">
      <c r="B608" s="230"/>
      <c r="C608" s="231"/>
      <c r="D608" s="209" t="s">
        <v>339</v>
      </c>
      <c r="E608" s="232" t="s">
        <v>1</v>
      </c>
      <c r="F608" s="233" t="s">
        <v>2460</v>
      </c>
      <c r="G608" s="231"/>
      <c r="H608" s="232" t="s">
        <v>1</v>
      </c>
      <c r="I608" s="234"/>
      <c r="J608" s="231"/>
      <c r="K608" s="231"/>
      <c r="L608" s="235"/>
      <c r="M608" s="236"/>
      <c r="N608" s="237"/>
      <c r="O608" s="237"/>
      <c r="P608" s="237"/>
      <c r="Q608" s="237"/>
      <c r="R608" s="237"/>
      <c r="S608" s="237"/>
      <c r="T608" s="238"/>
      <c r="AT608" s="239" t="s">
        <v>339</v>
      </c>
      <c r="AU608" s="239" t="s">
        <v>86</v>
      </c>
      <c r="AV608" s="15" t="s">
        <v>84</v>
      </c>
      <c r="AW608" s="15" t="s">
        <v>31</v>
      </c>
      <c r="AX608" s="15" t="s">
        <v>77</v>
      </c>
      <c r="AY608" s="239" t="s">
        <v>321</v>
      </c>
    </row>
    <row r="609" spans="1:65" s="13" customFormat="1" ht="11.25">
      <c r="B609" s="207"/>
      <c r="C609" s="208"/>
      <c r="D609" s="209" t="s">
        <v>339</v>
      </c>
      <c r="E609" s="210" t="s">
        <v>1</v>
      </c>
      <c r="F609" s="211" t="s">
        <v>2461</v>
      </c>
      <c r="G609" s="208"/>
      <c r="H609" s="212">
        <v>-3.96</v>
      </c>
      <c r="I609" s="213"/>
      <c r="J609" s="208"/>
      <c r="K609" s="208"/>
      <c r="L609" s="214"/>
      <c r="M609" s="215"/>
      <c r="N609" s="216"/>
      <c r="O609" s="216"/>
      <c r="P609" s="216"/>
      <c r="Q609" s="216"/>
      <c r="R609" s="216"/>
      <c r="S609" s="216"/>
      <c r="T609" s="217"/>
      <c r="AT609" s="218" t="s">
        <v>339</v>
      </c>
      <c r="AU609" s="218" t="s">
        <v>86</v>
      </c>
      <c r="AV609" s="13" t="s">
        <v>86</v>
      </c>
      <c r="AW609" s="13" t="s">
        <v>31</v>
      </c>
      <c r="AX609" s="13" t="s">
        <v>77</v>
      </c>
      <c r="AY609" s="218" t="s">
        <v>321</v>
      </c>
    </row>
    <row r="610" spans="1:65" s="13" customFormat="1" ht="11.25">
      <c r="B610" s="207"/>
      <c r="C610" s="208"/>
      <c r="D610" s="209" t="s">
        <v>339</v>
      </c>
      <c r="E610" s="210" t="s">
        <v>1</v>
      </c>
      <c r="F610" s="211" t="s">
        <v>2462</v>
      </c>
      <c r="G610" s="208"/>
      <c r="H610" s="212">
        <v>-21.875</v>
      </c>
      <c r="I610" s="213"/>
      <c r="J610" s="208"/>
      <c r="K610" s="208"/>
      <c r="L610" s="214"/>
      <c r="M610" s="215"/>
      <c r="N610" s="216"/>
      <c r="O610" s="216"/>
      <c r="P610" s="216"/>
      <c r="Q610" s="216"/>
      <c r="R610" s="216"/>
      <c r="S610" s="216"/>
      <c r="T610" s="217"/>
      <c r="AT610" s="218" t="s">
        <v>339</v>
      </c>
      <c r="AU610" s="218" t="s">
        <v>86</v>
      </c>
      <c r="AV610" s="13" t="s">
        <v>86</v>
      </c>
      <c r="AW610" s="13" t="s">
        <v>31</v>
      </c>
      <c r="AX610" s="13" t="s">
        <v>77</v>
      </c>
      <c r="AY610" s="218" t="s">
        <v>321</v>
      </c>
    </row>
    <row r="611" spans="1:65" s="16" customFormat="1" ht="11.25">
      <c r="B611" s="240"/>
      <c r="C611" s="241"/>
      <c r="D611" s="209" t="s">
        <v>339</v>
      </c>
      <c r="E611" s="242" t="s">
        <v>1</v>
      </c>
      <c r="F611" s="243" t="s">
        <v>2463</v>
      </c>
      <c r="G611" s="241"/>
      <c r="H611" s="244">
        <v>-25.835000000000001</v>
      </c>
      <c r="I611" s="245"/>
      <c r="J611" s="241"/>
      <c r="K611" s="241"/>
      <c r="L611" s="246"/>
      <c r="M611" s="247"/>
      <c r="N611" s="248"/>
      <c r="O611" s="248"/>
      <c r="P611" s="248"/>
      <c r="Q611" s="248"/>
      <c r="R611" s="248"/>
      <c r="S611" s="248"/>
      <c r="T611" s="249"/>
      <c r="AT611" s="250" t="s">
        <v>339</v>
      </c>
      <c r="AU611" s="250" t="s">
        <v>86</v>
      </c>
      <c r="AV611" s="16" t="s">
        <v>334</v>
      </c>
      <c r="AW611" s="16" t="s">
        <v>31</v>
      </c>
      <c r="AX611" s="16" t="s">
        <v>77</v>
      </c>
      <c r="AY611" s="250" t="s">
        <v>321</v>
      </c>
    </row>
    <row r="612" spans="1:65" s="14" customFormat="1" ht="11.25">
      <c r="B612" s="219"/>
      <c r="C612" s="220"/>
      <c r="D612" s="209" t="s">
        <v>339</v>
      </c>
      <c r="E612" s="221" t="s">
        <v>1943</v>
      </c>
      <c r="F612" s="222" t="s">
        <v>2464</v>
      </c>
      <c r="G612" s="220"/>
      <c r="H612" s="223">
        <v>1.94</v>
      </c>
      <c r="I612" s="224"/>
      <c r="J612" s="220"/>
      <c r="K612" s="220"/>
      <c r="L612" s="225"/>
      <c r="M612" s="226"/>
      <c r="N612" s="227"/>
      <c r="O612" s="227"/>
      <c r="P612" s="227"/>
      <c r="Q612" s="227"/>
      <c r="R612" s="227"/>
      <c r="S612" s="227"/>
      <c r="T612" s="228"/>
      <c r="AT612" s="229" t="s">
        <v>339</v>
      </c>
      <c r="AU612" s="229" t="s">
        <v>86</v>
      </c>
      <c r="AV612" s="14" t="s">
        <v>328</v>
      </c>
      <c r="AW612" s="14" t="s">
        <v>31</v>
      </c>
      <c r="AX612" s="14" t="s">
        <v>84</v>
      </c>
      <c r="AY612" s="229" t="s">
        <v>321</v>
      </c>
    </row>
    <row r="613" spans="1:65" s="12" customFormat="1" ht="22.9" customHeight="1">
      <c r="B613" s="178"/>
      <c r="C613" s="179"/>
      <c r="D613" s="180" t="s">
        <v>76</v>
      </c>
      <c r="E613" s="192" t="s">
        <v>1163</v>
      </c>
      <c r="F613" s="192" t="s">
        <v>1164</v>
      </c>
      <c r="G613" s="179"/>
      <c r="H613" s="179"/>
      <c r="I613" s="182"/>
      <c r="J613" s="193">
        <f>BK613</f>
        <v>0</v>
      </c>
      <c r="K613" s="179"/>
      <c r="L613" s="184"/>
      <c r="M613" s="185"/>
      <c r="N613" s="186"/>
      <c r="O613" s="186"/>
      <c r="P613" s="187">
        <f>SUM(P614:P633)</f>
        <v>0</v>
      </c>
      <c r="Q613" s="186"/>
      <c r="R613" s="187">
        <f>SUM(R614:R633)</f>
        <v>0</v>
      </c>
      <c r="S613" s="186"/>
      <c r="T613" s="188">
        <f>SUM(T614:T633)</f>
        <v>0</v>
      </c>
      <c r="AR613" s="189" t="s">
        <v>84</v>
      </c>
      <c r="AT613" s="190" t="s">
        <v>76</v>
      </c>
      <c r="AU613" s="190" t="s">
        <v>84</v>
      </c>
      <c r="AY613" s="189" t="s">
        <v>321</v>
      </c>
      <c r="BK613" s="191">
        <f>SUM(BK614:BK633)</f>
        <v>0</v>
      </c>
    </row>
    <row r="614" spans="1:65" s="2" customFormat="1" ht="24.2" customHeight="1">
      <c r="A614" s="35"/>
      <c r="B614" s="36"/>
      <c r="C614" s="194" t="s">
        <v>1024</v>
      </c>
      <c r="D614" s="194" t="s">
        <v>323</v>
      </c>
      <c r="E614" s="195" t="s">
        <v>2465</v>
      </c>
      <c r="F614" s="196" t="s">
        <v>2466</v>
      </c>
      <c r="G614" s="197" t="s">
        <v>542</v>
      </c>
      <c r="H614" s="198">
        <v>58.570999999999998</v>
      </c>
      <c r="I614" s="199"/>
      <c r="J614" s="200">
        <f>ROUND(I614*H614,2)</f>
        <v>0</v>
      </c>
      <c r="K614" s="196" t="s">
        <v>350</v>
      </c>
      <c r="L614" s="40"/>
      <c r="M614" s="201" t="s">
        <v>1</v>
      </c>
      <c r="N614" s="202" t="s">
        <v>42</v>
      </c>
      <c r="O614" s="72"/>
      <c r="P614" s="203">
        <f>O614*H614</f>
        <v>0</v>
      </c>
      <c r="Q614" s="203">
        <v>0</v>
      </c>
      <c r="R614" s="203">
        <f>Q614*H614</f>
        <v>0</v>
      </c>
      <c r="S614" s="203">
        <v>0</v>
      </c>
      <c r="T614" s="204">
        <f>S614*H614</f>
        <v>0</v>
      </c>
      <c r="U614" s="35"/>
      <c r="V614" s="35"/>
      <c r="W614" s="35"/>
      <c r="X614" s="35"/>
      <c r="Y614" s="35"/>
      <c r="Z614" s="35"/>
      <c r="AA614" s="35"/>
      <c r="AB614" s="35"/>
      <c r="AC614" s="35"/>
      <c r="AD614" s="35"/>
      <c r="AE614" s="35"/>
      <c r="AR614" s="205" t="s">
        <v>328</v>
      </c>
      <c r="AT614" s="205" t="s">
        <v>323</v>
      </c>
      <c r="AU614" s="205" t="s">
        <v>86</v>
      </c>
      <c r="AY614" s="18" t="s">
        <v>321</v>
      </c>
      <c r="BE614" s="206">
        <f>IF(N614="základní",J614,0)</f>
        <v>0</v>
      </c>
      <c r="BF614" s="206">
        <f>IF(N614="snížená",J614,0)</f>
        <v>0</v>
      </c>
      <c r="BG614" s="206">
        <f>IF(N614="zákl. přenesená",J614,0)</f>
        <v>0</v>
      </c>
      <c r="BH614" s="206">
        <f>IF(N614="sníž. přenesená",J614,0)</f>
        <v>0</v>
      </c>
      <c r="BI614" s="206">
        <f>IF(N614="nulová",J614,0)</f>
        <v>0</v>
      </c>
      <c r="BJ614" s="18" t="s">
        <v>84</v>
      </c>
      <c r="BK614" s="206">
        <f>ROUND(I614*H614,2)</f>
        <v>0</v>
      </c>
      <c r="BL614" s="18" t="s">
        <v>328</v>
      </c>
      <c r="BM614" s="205" t="s">
        <v>2467</v>
      </c>
    </row>
    <row r="615" spans="1:65" s="13" customFormat="1" ht="22.5">
      <c r="B615" s="207"/>
      <c r="C615" s="208"/>
      <c r="D615" s="209" t="s">
        <v>339</v>
      </c>
      <c r="E615" s="210" t="s">
        <v>1</v>
      </c>
      <c r="F615" s="211" t="s">
        <v>2468</v>
      </c>
      <c r="G615" s="208"/>
      <c r="H615" s="212">
        <v>26.850999999999999</v>
      </c>
      <c r="I615" s="213"/>
      <c r="J615" s="208"/>
      <c r="K615" s="208"/>
      <c r="L615" s="214"/>
      <c r="M615" s="215"/>
      <c r="N615" s="216"/>
      <c r="O615" s="216"/>
      <c r="P615" s="216"/>
      <c r="Q615" s="216"/>
      <c r="R615" s="216"/>
      <c r="S615" s="216"/>
      <c r="T615" s="217"/>
      <c r="AT615" s="218" t="s">
        <v>339</v>
      </c>
      <c r="AU615" s="218" t="s">
        <v>86</v>
      </c>
      <c r="AV615" s="13" t="s">
        <v>86</v>
      </c>
      <c r="AW615" s="13" t="s">
        <v>31</v>
      </c>
      <c r="AX615" s="13" t="s">
        <v>77</v>
      </c>
      <c r="AY615" s="218" t="s">
        <v>321</v>
      </c>
    </row>
    <row r="616" spans="1:65" s="13" customFormat="1" ht="11.25">
      <c r="B616" s="207"/>
      <c r="C616" s="208"/>
      <c r="D616" s="209" t="s">
        <v>339</v>
      </c>
      <c r="E616" s="210" t="s">
        <v>1</v>
      </c>
      <c r="F616" s="211" t="s">
        <v>2469</v>
      </c>
      <c r="G616" s="208"/>
      <c r="H616" s="212">
        <v>31.72</v>
      </c>
      <c r="I616" s="213"/>
      <c r="J616" s="208"/>
      <c r="K616" s="208"/>
      <c r="L616" s="214"/>
      <c r="M616" s="215"/>
      <c r="N616" s="216"/>
      <c r="O616" s="216"/>
      <c r="P616" s="216"/>
      <c r="Q616" s="216"/>
      <c r="R616" s="216"/>
      <c r="S616" s="216"/>
      <c r="T616" s="217"/>
      <c r="AT616" s="218" t="s">
        <v>339</v>
      </c>
      <c r="AU616" s="218" t="s">
        <v>86</v>
      </c>
      <c r="AV616" s="13" t="s">
        <v>86</v>
      </c>
      <c r="AW616" s="13" t="s">
        <v>31</v>
      </c>
      <c r="AX616" s="13" t="s">
        <v>77</v>
      </c>
      <c r="AY616" s="218" t="s">
        <v>321</v>
      </c>
    </row>
    <row r="617" spans="1:65" s="14" customFormat="1" ht="11.25">
      <c r="B617" s="219"/>
      <c r="C617" s="220"/>
      <c r="D617" s="209" t="s">
        <v>339</v>
      </c>
      <c r="E617" s="221" t="s">
        <v>1926</v>
      </c>
      <c r="F617" s="222" t="s">
        <v>346</v>
      </c>
      <c r="G617" s="220"/>
      <c r="H617" s="223">
        <v>58.570999999999998</v>
      </c>
      <c r="I617" s="224"/>
      <c r="J617" s="220"/>
      <c r="K617" s="220"/>
      <c r="L617" s="225"/>
      <c r="M617" s="226"/>
      <c r="N617" s="227"/>
      <c r="O617" s="227"/>
      <c r="P617" s="227"/>
      <c r="Q617" s="227"/>
      <c r="R617" s="227"/>
      <c r="S617" s="227"/>
      <c r="T617" s="228"/>
      <c r="AT617" s="229" t="s">
        <v>339</v>
      </c>
      <c r="AU617" s="229" t="s">
        <v>86</v>
      </c>
      <c r="AV617" s="14" t="s">
        <v>328</v>
      </c>
      <c r="AW617" s="14" t="s">
        <v>31</v>
      </c>
      <c r="AX617" s="14" t="s">
        <v>84</v>
      </c>
      <c r="AY617" s="229" t="s">
        <v>321</v>
      </c>
    </row>
    <row r="618" spans="1:65" s="2" customFormat="1" ht="33" customHeight="1">
      <c r="A618" s="35"/>
      <c r="B618" s="36"/>
      <c r="C618" s="194" t="s">
        <v>1028</v>
      </c>
      <c r="D618" s="194" t="s">
        <v>323</v>
      </c>
      <c r="E618" s="195" t="s">
        <v>2470</v>
      </c>
      <c r="F618" s="196" t="s">
        <v>2471</v>
      </c>
      <c r="G618" s="197" t="s">
        <v>542</v>
      </c>
      <c r="H618" s="198">
        <v>139.185</v>
      </c>
      <c r="I618" s="199"/>
      <c r="J618" s="200">
        <f>ROUND(I618*H618,2)</f>
        <v>0</v>
      </c>
      <c r="K618" s="196" t="s">
        <v>350</v>
      </c>
      <c r="L618" s="40"/>
      <c r="M618" s="201" t="s">
        <v>1</v>
      </c>
      <c r="N618" s="202" t="s">
        <v>42</v>
      </c>
      <c r="O618" s="72"/>
      <c r="P618" s="203">
        <f>O618*H618</f>
        <v>0</v>
      </c>
      <c r="Q618" s="203">
        <v>0</v>
      </c>
      <c r="R618" s="203">
        <f>Q618*H618</f>
        <v>0</v>
      </c>
      <c r="S618" s="203">
        <v>0</v>
      </c>
      <c r="T618" s="204">
        <f>S618*H618</f>
        <v>0</v>
      </c>
      <c r="U618" s="35"/>
      <c r="V618" s="35"/>
      <c r="W618" s="35"/>
      <c r="X618" s="35"/>
      <c r="Y618" s="35"/>
      <c r="Z618" s="35"/>
      <c r="AA618" s="35"/>
      <c r="AB618" s="35"/>
      <c r="AC618" s="35"/>
      <c r="AD618" s="35"/>
      <c r="AE618" s="35"/>
      <c r="AR618" s="205" t="s">
        <v>328</v>
      </c>
      <c r="AT618" s="205" t="s">
        <v>323</v>
      </c>
      <c r="AU618" s="205" t="s">
        <v>86</v>
      </c>
      <c r="AY618" s="18" t="s">
        <v>321</v>
      </c>
      <c r="BE618" s="206">
        <f>IF(N618="základní",J618,0)</f>
        <v>0</v>
      </c>
      <c r="BF618" s="206">
        <f>IF(N618="snížená",J618,0)</f>
        <v>0</v>
      </c>
      <c r="BG618" s="206">
        <f>IF(N618="zákl. přenesená",J618,0)</f>
        <v>0</v>
      </c>
      <c r="BH618" s="206">
        <f>IF(N618="sníž. přenesená",J618,0)</f>
        <v>0</v>
      </c>
      <c r="BI618" s="206">
        <f>IF(N618="nulová",J618,0)</f>
        <v>0</v>
      </c>
      <c r="BJ618" s="18" t="s">
        <v>84</v>
      </c>
      <c r="BK618" s="206">
        <f>ROUND(I618*H618,2)</f>
        <v>0</v>
      </c>
      <c r="BL618" s="18" t="s">
        <v>328</v>
      </c>
      <c r="BM618" s="205" t="s">
        <v>2472</v>
      </c>
    </row>
    <row r="619" spans="1:65" s="13" customFormat="1" ht="11.25">
      <c r="B619" s="207"/>
      <c r="C619" s="208"/>
      <c r="D619" s="209" t="s">
        <v>339</v>
      </c>
      <c r="E619" s="210" t="s">
        <v>1</v>
      </c>
      <c r="F619" s="211" t="s">
        <v>2473</v>
      </c>
      <c r="G619" s="208"/>
      <c r="H619" s="212">
        <v>83.984999999999999</v>
      </c>
      <c r="I619" s="213"/>
      <c r="J619" s="208"/>
      <c r="K619" s="208"/>
      <c r="L619" s="214"/>
      <c r="M619" s="215"/>
      <c r="N619" s="216"/>
      <c r="O619" s="216"/>
      <c r="P619" s="216"/>
      <c r="Q619" s="216"/>
      <c r="R619" s="216"/>
      <c r="S619" s="216"/>
      <c r="T619" s="217"/>
      <c r="AT619" s="218" t="s">
        <v>339</v>
      </c>
      <c r="AU619" s="218" t="s">
        <v>86</v>
      </c>
      <c r="AV619" s="13" t="s">
        <v>86</v>
      </c>
      <c r="AW619" s="13" t="s">
        <v>31</v>
      </c>
      <c r="AX619" s="13" t="s">
        <v>77</v>
      </c>
      <c r="AY619" s="218" t="s">
        <v>321</v>
      </c>
    </row>
    <row r="620" spans="1:65" s="13" customFormat="1" ht="11.25">
      <c r="B620" s="207"/>
      <c r="C620" s="208"/>
      <c r="D620" s="209" t="s">
        <v>339</v>
      </c>
      <c r="E620" s="210" t="s">
        <v>1</v>
      </c>
      <c r="F620" s="211" t="s">
        <v>2474</v>
      </c>
      <c r="G620" s="208"/>
      <c r="H620" s="212">
        <v>55.2</v>
      </c>
      <c r="I620" s="213"/>
      <c r="J620" s="208"/>
      <c r="K620" s="208"/>
      <c r="L620" s="214"/>
      <c r="M620" s="215"/>
      <c r="N620" s="216"/>
      <c r="O620" s="216"/>
      <c r="P620" s="216"/>
      <c r="Q620" s="216"/>
      <c r="R620" s="216"/>
      <c r="S620" s="216"/>
      <c r="T620" s="217"/>
      <c r="AT620" s="218" t="s">
        <v>339</v>
      </c>
      <c r="AU620" s="218" t="s">
        <v>86</v>
      </c>
      <c r="AV620" s="13" t="s">
        <v>86</v>
      </c>
      <c r="AW620" s="13" t="s">
        <v>31</v>
      </c>
      <c r="AX620" s="13" t="s">
        <v>77</v>
      </c>
      <c r="AY620" s="218" t="s">
        <v>321</v>
      </c>
    </row>
    <row r="621" spans="1:65" s="14" customFormat="1" ht="11.25">
      <c r="B621" s="219"/>
      <c r="C621" s="220"/>
      <c r="D621" s="209" t="s">
        <v>339</v>
      </c>
      <c r="E621" s="221" t="s">
        <v>1928</v>
      </c>
      <c r="F621" s="222" t="s">
        <v>346</v>
      </c>
      <c r="G621" s="220"/>
      <c r="H621" s="223">
        <v>139.185</v>
      </c>
      <c r="I621" s="224"/>
      <c r="J621" s="220"/>
      <c r="K621" s="220"/>
      <c r="L621" s="225"/>
      <c r="M621" s="226"/>
      <c r="N621" s="227"/>
      <c r="O621" s="227"/>
      <c r="P621" s="227"/>
      <c r="Q621" s="227"/>
      <c r="R621" s="227"/>
      <c r="S621" s="227"/>
      <c r="T621" s="228"/>
      <c r="AT621" s="229" t="s">
        <v>339</v>
      </c>
      <c r="AU621" s="229" t="s">
        <v>86</v>
      </c>
      <c r="AV621" s="14" t="s">
        <v>328</v>
      </c>
      <c r="AW621" s="14" t="s">
        <v>31</v>
      </c>
      <c r="AX621" s="14" t="s">
        <v>84</v>
      </c>
      <c r="AY621" s="229" t="s">
        <v>321</v>
      </c>
    </row>
    <row r="622" spans="1:65" s="2" customFormat="1" ht="24.2" customHeight="1">
      <c r="A622" s="35"/>
      <c r="B622" s="36"/>
      <c r="C622" s="194" t="s">
        <v>1035</v>
      </c>
      <c r="D622" s="194" t="s">
        <v>323</v>
      </c>
      <c r="E622" s="195" t="s">
        <v>2475</v>
      </c>
      <c r="F622" s="196" t="s">
        <v>2476</v>
      </c>
      <c r="G622" s="197" t="s">
        <v>542</v>
      </c>
      <c r="H622" s="198">
        <v>199.06299999999999</v>
      </c>
      <c r="I622" s="199"/>
      <c r="J622" s="200">
        <f>ROUND(I622*H622,2)</f>
        <v>0</v>
      </c>
      <c r="K622" s="196" t="s">
        <v>350</v>
      </c>
      <c r="L622" s="40"/>
      <c r="M622" s="201" t="s">
        <v>1</v>
      </c>
      <c r="N622" s="202" t="s">
        <v>42</v>
      </c>
      <c r="O622" s="72"/>
      <c r="P622" s="203">
        <f>O622*H622</f>
        <v>0</v>
      </c>
      <c r="Q622" s="203">
        <v>0</v>
      </c>
      <c r="R622" s="203">
        <f>Q622*H622</f>
        <v>0</v>
      </c>
      <c r="S622" s="203">
        <v>0</v>
      </c>
      <c r="T622" s="204">
        <f>S622*H622</f>
        <v>0</v>
      </c>
      <c r="U622" s="35"/>
      <c r="V622" s="35"/>
      <c r="W622" s="35"/>
      <c r="X622" s="35"/>
      <c r="Y622" s="35"/>
      <c r="Z622" s="35"/>
      <c r="AA622" s="35"/>
      <c r="AB622" s="35"/>
      <c r="AC622" s="35"/>
      <c r="AD622" s="35"/>
      <c r="AE622" s="35"/>
      <c r="AR622" s="205" t="s">
        <v>328</v>
      </c>
      <c r="AT622" s="205" t="s">
        <v>323</v>
      </c>
      <c r="AU622" s="205" t="s">
        <v>86</v>
      </c>
      <c r="AY622" s="18" t="s">
        <v>321</v>
      </c>
      <c r="BE622" s="206">
        <f>IF(N622="základní",J622,0)</f>
        <v>0</v>
      </c>
      <c r="BF622" s="206">
        <f>IF(N622="snížená",J622,0)</f>
        <v>0</v>
      </c>
      <c r="BG622" s="206">
        <f>IF(N622="zákl. přenesená",J622,0)</f>
        <v>0</v>
      </c>
      <c r="BH622" s="206">
        <f>IF(N622="sníž. přenesená",J622,0)</f>
        <v>0</v>
      </c>
      <c r="BI622" s="206">
        <f>IF(N622="nulová",J622,0)</f>
        <v>0</v>
      </c>
      <c r="BJ622" s="18" t="s">
        <v>84</v>
      </c>
      <c r="BK622" s="206">
        <f>ROUND(I622*H622,2)</f>
        <v>0</v>
      </c>
      <c r="BL622" s="18" t="s">
        <v>328</v>
      </c>
      <c r="BM622" s="205" t="s">
        <v>2477</v>
      </c>
    </row>
    <row r="623" spans="1:65" s="13" customFormat="1" ht="11.25">
      <c r="B623" s="207"/>
      <c r="C623" s="208"/>
      <c r="D623" s="209" t="s">
        <v>339</v>
      </c>
      <c r="E623" s="210" t="s">
        <v>1</v>
      </c>
      <c r="F623" s="211" t="s">
        <v>2478</v>
      </c>
      <c r="G623" s="208"/>
      <c r="H623" s="212">
        <v>403.99799999999999</v>
      </c>
      <c r="I623" s="213"/>
      <c r="J623" s="208"/>
      <c r="K623" s="208"/>
      <c r="L623" s="214"/>
      <c r="M623" s="215"/>
      <c r="N623" s="216"/>
      <c r="O623" s="216"/>
      <c r="P623" s="216"/>
      <c r="Q623" s="216"/>
      <c r="R623" s="216"/>
      <c r="S623" s="216"/>
      <c r="T623" s="217"/>
      <c r="AT623" s="218" t="s">
        <v>339</v>
      </c>
      <c r="AU623" s="218" t="s">
        <v>86</v>
      </c>
      <c r="AV623" s="13" t="s">
        <v>86</v>
      </c>
      <c r="AW623" s="13" t="s">
        <v>31</v>
      </c>
      <c r="AX623" s="13" t="s">
        <v>77</v>
      </c>
      <c r="AY623" s="218" t="s">
        <v>321</v>
      </c>
    </row>
    <row r="624" spans="1:65" s="15" customFormat="1" ht="22.5">
      <c r="B624" s="230"/>
      <c r="C624" s="231"/>
      <c r="D624" s="209" t="s">
        <v>339</v>
      </c>
      <c r="E624" s="232" t="s">
        <v>1</v>
      </c>
      <c r="F624" s="233" t="s">
        <v>2479</v>
      </c>
      <c r="G624" s="231"/>
      <c r="H624" s="232" t="s">
        <v>1</v>
      </c>
      <c r="I624" s="234"/>
      <c r="J624" s="231"/>
      <c r="K624" s="231"/>
      <c r="L624" s="235"/>
      <c r="M624" s="236"/>
      <c r="N624" s="237"/>
      <c r="O624" s="237"/>
      <c r="P624" s="237"/>
      <c r="Q624" s="237"/>
      <c r="R624" s="237"/>
      <c r="S624" s="237"/>
      <c r="T624" s="238"/>
      <c r="AT624" s="239" t="s">
        <v>339</v>
      </c>
      <c r="AU624" s="239" t="s">
        <v>86</v>
      </c>
      <c r="AV624" s="15" t="s">
        <v>84</v>
      </c>
      <c r="AW624" s="15" t="s">
        <v>31</v>
      </c>
      <c r="AX624" s="15" t="s">
        <v>77</v>
      </c>
      <c r="AY624" s="239" t="s">
        <v>321</v>
      </c>
    </row>
    <row r="625" spans="1:65" s="13" customFormat="1" ht="11.25">
      <c r="B625" s="207"/>
      <c r="C625" s="208"/>
      <c r="D625" s="209" t="s">
        <v>339</v>
      </c>
      <c r="E625" s="210" t="s">
        <v>1</v>
      </c>
      <c r="F625" s="211" t="s">
        <v>2480</v>
      </c>
      <c r="G625" s="208"/>
      <c r="H625" s="212">
        <v>-58.570999999999998</v>
      </c>
      <c r="I625" s="213"/>
      <c r="J625" s="208"/>
      <c r="K625" s="208"/>
      <c r="L625" s="214"/>
      <c r="M625" s="215"/>
      <c r="N625" s="216"/>
      <c r="O625" s="216"/>
      <c r="P625" s="216"/>
      <c r="Q625" s="216"/>
      <c r="R625" s="216"/>
      <c r="S625" s="216"/>
      <c r="T625" s="217"/>
      <c r="AT625" s="218" t="s">
        <v>339</v>
      </c>
      <c r="AU625" s="218" t="s">
        <v>86</v>
      </c>
      <c r="AV625" s="13" t="s">
        <v>86</v>
      </c>
      <c r="AW625" s="13" t="s">
        <v>31</v>
      </c>
      <c r="AX625" s="13" t="s">
        <v>77</v>
      </c>
      <c r="AY625" s="218" t="s">
        <v>321</v>
      </c>
    </row>
    <row r="626" spans="1:65" s="15" customFormat="1" ht="11.25">
      <c r="B626" s="230"/>
      <c r="C626" s="231"/>
      <c r="D626" s="209" t="s">
        <v>339</v>
      </c>
      <c r="E626" s="232" t="s">
        <v>1</v>
      </c>
      <c r="F626" s="233" t="s">
        <v>2481</v>
      </c>
      <c r="G626" s="231"/>
      <c r="H626" s="232" t="s">
        <v>1</v>
      </c>
      <c r="I626" s="234"/>
      <c r="J626" s="231"/>
      <c r="K626" s="231"/>
      <c r="L626" s="235"/>
      <c r="M626" s="236"/>
      <c r="N626" s="237"/>
      <c r="O626" s="237"/>
      <c r="P626" s="237"/>
      <c r="Q626" s="237"/>
      <c r="R626" s="237"/>
      <c r="S626" s="237"/>
      <c r="T626" s="238"/>
      <c r="AT626" s="239" t="s">
        <v>339</v>
      </c>
      <c r="AU626" s="239" t="s">
        <v>86</v>
      </c>
      <c r="AV626" s="15" t="s">
        <v>84</v>
      </c>
      <c r="AW626" s="15" t="s">
        <v>31</v>
      </c>
      <c r="AX626" s="15" t="s">
        <v>77</v>
      </c>
      <c r="AY626" s="239" t="s">
        <v>321</v>
      </c>
    </row>
    <row r="627" spans="1:65" s="13" customFormat="1" ht="11.25">
      <c r="B627" s="207"/>
      <c r="C627" s="208"/>
      <c r="D627" s="209" t="s">
        <v>339</v>
      </c>
      <c r="E627" s="210" t="s">
        <v>1</v>
      </c>
      <c r="F627" s="211" t="s">
        <v>2482</v>
      </c>
      <c r="G627" s="208"/>
      <c r="H627" s="212">
        <v>-139.185</v>
      </c>
      <c r="I627" s="213"/>
      <c r="J627" s="208"/>
      <c r="K627" s="208"/>
      <c r="L627" s="214"/>
      <c r="M627" s="215"/>
      <c r="N627" s="216"/>
      <c r="O627" s="216"/>
      <c r="P627" s="216"/>
      <c r="Q627" s="216"/>
      <c r="R627" s="216"/>
      <c r="S627" s="216"/>
      <c r="T627" s="217"/>
      <c r="AT627" s="218" t="s">
        <v>339</v>
      </c>
      <c r="AU627" s="218" t="s">
        <v>86</v>
      </c>
      <c r="AV627" s="13" t="s">
        <v>86</v>
      </c>
      <c r="AW627" s="13" t="s">
        <v>31</v>
      </c>
      <c r="AX627" s="13" t="s">
        <v>77</v>
      </c>
      <c r="AY627" s="218" t="s">
        <v>321</v>
      </c>
    </row>
    <row r="628" spans="1:65" s="15" customFormat="1" ht="11.25">
      <c r="B628" s="230"/>
      <c r="C628" s="231"/>
      <c r="D628" s="209" t="s">
        <v>339</v>
      </c>
      <c r="E628" s="232" t="s">
        <v>1</v>
      </c>
      <c r="F628" s="233" t="s">
        <v>2483</v>
      </c>
      <c r="G628" s="231"/>
      <c r="H628" s="232" t="s">
        <v>1</v>
      </c>
      <c r="I628" s="234"/>
      <c r="J628" s="231"/>
      <c r="K628" s="231"/>
      <c r="L628" s="235"/>
      <c r="M628" s="236"/>
      <c r="N628" s="237"/>
      <c r="O628" s="237"/>
      <c r="P628" s="237"/>
      <c r="Q628" s="237"/>
      <c r="R628" s="237"/>
      <c r="S628" s="237"/>
      <c r="T628" s="238"/>
      <c r="AT628" s="239" t="s">
        <v>339</v>
      </c>
      <c r="AU628" s="239" t="s">
        <v>86</v>
      </c>
      <c r="AV628" s="15" t="s">
        <v>84</v>
      </c>
      <c r="AW628" s="15" t="s">
        <v>31</v>
      </c>
      <c r="AX628" s="15" t="s">
        <v>77</v>
      </c>
      <c r="AY628" s="239" t="s">
        <v>321</v>
      </c>
    </row>
    <row r="629" spans="1:65" s="13" customFormat="1" ht="11.25">
      <c r="B629" s="207"/>
      <c r="C629" s="208"/>
      <c r="D629" s="209" t="s">
        <v>339</v>
      </c>
      <c r="E629" s="210" t="s">
        <v>1</v>
      </c>
      <c r="F629" s="211" t="s">
        <v>2484</v>
      </c>
      <c r="G629" s="208"/>
      <c r="H629" s="212">
        <v>-7.1790000000000003</v>
      </c>
      <c r="I629" s="213"/>
      <c r="J629" s="208"/>
      <c r="K629" s="208"/>
      <c r="L629" s="214"/>
      <c r="M629" s="215"/>
      <c r="N629" s="216"/>
      <c r="O629" s="216"/>
      <c r="P629" s="216"/>
      <c r="Q629" s="216"/>
      <c r="R629" s="216"/>
      <c r="S629" s="216"/>
      <c r="T629" s="217"/>
      <c r="AT629" s="218" t="s">
        <v>339</v>
      </c>
      <c r="AU629" s="218" t="s">
        <v>86</v>
      </c>
      <c r="AV629" s="13" t="s">
        <v>86</v>
      </c>
      <c r="AW629" s="13" t="s">
        <v>31</v>
      </c>
      <c r="AX629" s="13" t="s">
        <v>77</v>
      </c>
      <c r="AY629" s="218" t="s">
        <v>321</v>
      </c>
    </row>
    <row r="630" spans="1:65" s="14" customFormat="1" ht="11.25">
      <c r="B630" s="219"/>
      <c r="C630" s="220"/>
      <c r="D630" s="209" t="s">
        <v>339</v>
      </c>
      <c r="E630" s="221" t="s">
        <v>1</v>
      </c>
      <c r="F630" s="222" t="s">
        <v>346</v>
      </c>
      <c r="G630" s="220"/>
      <c r="H630" s="223">
        <v>199.06299999999999</v>
      </c>
      <c r="I630" s="224"/>
      <c r="J630" s="220"/>
      <c r="K630" s="220"/>
      <c r="L630" s="225"/>
      <c r="M630" s="226"/>
      <c r="N630" s="227"/>
      <c r="O630" s="227"/>
      <c r="P630" s="227"/>
      <c r="Q630" s="227"/>
      <c r="R630" s="227"/>
      <c r="S630" s="227"/>
      <c r="T630" s="228"/>
      <c r="AT630" s="229" t="s">
        <v>339</v>
      </c>
      <c r="AU630" s="229" t="s">
        <v>86</v>
      </c>
      <c r="AV630" s="14" t="s">
        <v>328</v>
      </c>
      <c r="AW630" s="14" t="s">
        <v>31</v>
      </c>
      <c r="AX630" s="14" t="s">
        <v>84</v>
      </c>
      <c r="AY630" s="229" t="s">
        <v>321</v>
      </c>
    </row>
    <row r="631" spans="1:65" s="2" customFormat="1" ht="24.2" customHeight="1">
      <c r="A631" s="35"/>
      <c r="B631" s="36"/>
      <c r="C631" s="194" t="s">
        <v>1039</v>
      </c>
      <c r="D631" s="194" t="s">
        <v>323</v>
      </c>
      <c r="E631" s="195" t="s">
        <v>2485</v>
      </c>
      <c r="F631" s="196" t="s">
        <v>2486</v>
      </c>
      <c r="G631" s="197" t="s">
        <v>542</v>
      </c>
      <c r="H631" s="198">
        <v>7.1790000000000003</v>
      </c>
      <c r="I631" s="199"/>
      <c r="J631" s="200">
        <f>ROUND(I631*H631,2)</f>
        <v>0</v>
      </c>
      <c r="K631" s="196" t="s">
        <v>350</v>
      </c>
      <c r="L631" s="40"/>
      <c r="M631" s="201" t="s">
        <v>1</v>
      </c>
      <c r="N631" s="202" t="s">
        <v>42</v>
      </c>
      <c r="O631" s="72"/>
      <c r="P631" s="203">
        <f>O631*H631</f>
        <v>0</v>
      </c>
      <c r="Q631" s="203">
        <v>0</v>
      </c>
      <c r="R631" s="203">
        <f>Q631*H631</f>
        <v>0</v>
      </c>
      <c r="S631" s="203">
        <v>0</v>
      </c>
      <c r="T631" s="204">
        <f>S631*H631</f>
        <v>0</v>
      </c>
      <c r="U631" s="35"/>
      <c r="V631" s="35"/>
      <c r="W631" s="35"/>
      <c r="X631" s="35"/>
      <c r="Y631" s="35"/>
      <c r="Z631" s="35"/>
      <c r="AA631" s="35"/>
      <c r="AB631" s="35"/>
      <c r="AC631" s="35"/>
      <c r="AD631" s="35"/>
      <c r="AE631" s="35"/>
      <c r="AR631" s="205" t="s">
        <v>328</v>
      </c>
      <c r="AT631" s="205" t="s">
        <v>323</v>
      </c>
      <c r="AU631" s="205" t="s">
        <v>86</v>
      </c>
      <c r="AY631" s="18" t="s">
        <v>321</v>
      </c>
      <c r="BE631" s="206">
        <f>IF(N631="základní",J631,0)</f>
        <v>0</v>
      </c>
      <c r="BF631" s="206">
        <f>IF(N631="snížená",J631,0)</f>
        <v>0</v>
      </c>
      <c r="BG631" s="206">
        <f>IF(N631="zákl. přenesená",J631,0)</f>
        <v>0</v>
      </c>
      <c r="BH631" s="206">
        <f>IF(N631="sníž. přenesená",J631,0)</f>
        <v>0</v>
      </c>
      <c r="BI631" s="206">
        <f>IF(N631="nulová",J631,0)</f>
        <v>0</v>
      </c>
      <c r="BJ631" s="18" t="s">
        <v>84</v>
      </c>
      <c r="BK631" s="206">
        <f>ROUND(I631*H631,2)</f>
        <v>0</v>
      </c>
      <c r="BL631" s="18" t="s">
        <v>328</v>
      </c>
      <c r="BM631" s="205" t="s">
        <v>2487</v>
      </c>
    </row>
    <row r="632" spans="1:65" s="13" customFormat="1" ht="22.5">
      <c r="B632" s="207"/>
      <c r="C632" s="208"/>
      <c r="D632" s="209" t="s">
        <v>339</v>
      </c>
      <c r="E632" s="210" t="s">
        <v>1</v>
      </c>
      <c r="F632" s="211" t="s">
        <v>2488</v>
      </c>
      <c r="G632" s="208"/>
      <c r="H632" s="212">
        <v>7.1790000000000003</v>
      </c>
      <c r="I632" s="213"/>
      <c r="J632" s="208"/>
      <c r="K632" s="208"/>
      <c r="L632" s="214"/>
      <c r="M632" s="215"/>
      <c r="N632" s="216"/>
      <c r="O632" s="216"/>
      <c r="P632" s="216"/>
      <c r="Q632" s="216"/>
      <c r="R632" s="216"/>
      <c r="S632" s="216"/>
      <c r="T632" s="217"/>
      <c r="AT632" s="218" t="s">
        <v>339</v>
      </c>
      <c r="AU632" s="218" t="s">
        <v>86</v>
      </c>
      <c r="AV632" s="13" t="s">
        <v>86</v>
      </c>
      <c r="AW632" s="13" t="s">
        <v>31</v>
      </c>
      <c r="AX632" s="13" t="s">
        <v>77</v>
      </c>
      <c r="AY632" s="218" t="s">
        <v>321</v>
      </c>
    </row>
    <row r="633" spans="1:65" s="14" customFormat="1" ht="11.25">
      <c r="B633" s="219"/>
      <c r="C633" s="220"/>
      <c r="D633" s="209" t="s">
        <v>339</v>
      </c>
      <c r="E633" s="221" t="s">
        <v>1930</v>
      </c>
      <c r="F633" s="222" t="s">
        <v>346</v>
      </c>
      <c r="G633" s="220"/>
      <c r="H633" s="223">
        <v>7.1790000000000003</v>
      </c>
      <c r="I633" s="224"/>
      <c r="J633" s="220"/>
      <c r="K633" s="220"/>
      <c r="L633" s="225"/>
      <c r="M633" s="226"/>
      <c r="N633" s="227"/>
      <c r="O633" s="227"/>
      <c r="P633" s="227"/>
      <c r="Q633" s="227"/>
      <c r="R633" s="227"/>
      <c r="S633" s="227"/>
      <c r="T633" s="228"/>
      <c r="AT633" s="229" t="s">
        <v>339</v>
      </c>
      <c r="AU633" s="229" t="s">
        <v>86</v>
      </c>
      <c r="AV633" s="14" t="s">
        <v>328</v>
      </c>
      <c r="AW633" s="14" t="s">
        <v>31</v>
      </c>
      <c r="AX633" s="14" t="s">
        <v>84</v>
      </c>
      <c r="AY633" s="229" t="s">
        <v>321</v>
      </c>
    </row>
    <row r="634" spans="1:65" s="12" customFormat="1" ht="25.9" customHeight="1">
      <c r="B634" s="178"/>
      <c r="C634" s="179"/>
      <c r="D634" s="180" t="s">
        <v>76</v>
      </c>
      <c r="E634" s="181" t="s">
        <v>1169</v>
      </c>
      <c r="F634" s="181" t="s">
        <v>1170</v>
      </c>
      <c r="G634" s="179"/>
      <c r="H634" s="179"/>
      <c r="I634" s="182"/>
      <c r="J634" s="183">
        <f>BK634</f>
        <v>0</v>
      </c>
      <c r="K634" s="179"/>
      <c r="L634" s="184"/>
      <c r="M634" s="185"/>
      <c r="N634" s="186"/>
      <c r="O634" s="186"/>
      <c r="P634" s="187">
        <f>P635+P650</f>
        <v>0</v>
      </c>
      <c r="Q634" s="186"/>
      <c r="R634" s="187">
        <f>R635+R650</f>
        <v>0.13830000000000001</v>
      </c>
      <c r="S634" s="186"/>
      <c r="T634" s="188">
        <f>T635+T650</f>
        <v>0</v>
      </c>
      <c r="AR634" s="189" t="s">
        <v>86</v>
      </c>
      <c r="AT634" s="190" t="s">
        <v>76</v>
      </c>
      <c r="AU634" s="190" t="s">
        <v>77</v>
      </c>
      <c r="AY634" s="189" t="s">
        <v>321</v>
      </c>
      <c r="BK634" s="191">
        <f>BK635+BK650</f>
        <v>0</v>
      </c>
    </row>
    <row r="635" spans="1:65" s="12" customFormat="1" ht="22.9" customHeight="1">
      <c r="B635" s="178"/>
      <c r="C635" s="179"/>
      <c r="D635" s="180" t="s">
        <v>76</v>
      </c>
      <c r="E635" s="192" t="s">
        <v>1171</v>
      </c>
      <c r="F635" s="192" t="s">
        <v>1172</v>
      </c>
      <c r="G635" s="179"/>
      <c r="H635" s="179"/>
      <c r="I635" s="182"/>
      <c r="J635" s="193">
        <f>BK635</f>
        <v>0</v>
      </c>
      <c r="K635" s="179"/>
      <c r="L635" s="184"/>
      <c r="M635" s="185"/>
      <c r="N635" s="186"/>
      <c r="O635" s="186"/>
      <c r="P635" s="187">
        <f>SUM(P636:P649)</f>
        <v>0</v>
      </c>
      <c r="Q635" s="186"/>
      <c r="R635" s="187">
        <f>SUM(R636:R649)</f>
        <v>0.13305</v>
      </c>
      <c r="S635" s="186"/>
      <c r="T635" s="188">
        <f>SUM(T636:T649)</f>
        <v>0</v>
      </c>
      <c r="AR635" s="189" t="s">
        <v>86</v>
      </c>
      <c r="AT635" s="190" t="s">
        <v>76</v>
      </c>
      <c r="AU635" s="190" t="s">
        <v>84</v>
      </c>
      <c r="AY635" s="189" t="s">
        <v>321</v>
      </c>
      <c r="BK635" s="191">
        <f>SUM(BK636:BK649)</f>
        <v>0</v>
      </c>
    </row>
    <row r="636" spans="1:65" s="2" customFormat="1" ht="24.2" customHeight="1">
      <c r="A636" s="35"/>
      <c r="B636" s="36"/>
      <c r="C636" s="194" t="s">
        <v>1044</v>
      </c>
      <c r="D636" s="194" t="s">
        <v>323</v>
      </c>
      <c r="E636" s="195" t="s">
        <v>1208</v>
      </c>
      <c r="F636" s="196" t="s">
        <v>1209</v>
      </c>
      <c r="G636" s="197" t="s">
        <v>337</v>
      </c>
      <c r="H636" s="198">
        <v>60</v>
      </c>
      <c r="I636" s="199"/>
      <c r="J636" s="200">
        <f>ROUND(I636*H636,2)</f>
        <v>0</v>
      </c>
      <c r="K636" s="196" t="s">
        <v>350</v>
      </c>
      <c r="L636" s="40"/>
      <c r="M636" s="201" t="s">
        <v>1</v>
      </c>
      <c r="N636" s="202" t="s">
        <v>42</v>
      </c>
      <c r="O636" s="72"/>
      <c r="P636" s="203">
        <f>O636*H636</f>
        <v>0</v>
      </c>
      <c r="Q636" s="203">
        <v>0</v>
      </c>
      <c r="R636" s="203">
        <f>Q636*H636</f>
        <v>0</v>
      </c>
      <c r="S636" s="203">
        <v>0</v>
      </c>
      <c r="T636" s="204">
        <f>S636*H636</f>
        <v>0</v>
      </c>
      <c r="U636" s="35"/>
      <c r="V636" s="35"/>
      <c r="W636" s="35"/>
      <c r="X636" s="35"/>
      <c r="Y636" s="35"/>
      <c r="Z636" s="35"/>
      <c r="AA636" s="35"/>
      <c r="AB636" s="35"/>
      <c r="AC636" s="35"/>
      <c r="AD636" s="35"/>
      <c r="AE636" s="35"/>
      <c r="AR636" s="205" t="s">
        <v>453</v>
      </c>
      <c r="AT636" s="205" t="s">
        <v>323</v>
      </c>
      <c r="AU636" s="205" t="s">
        <v>86</v>
      </c>
      <c r="AY636" s="18" t="s">
        <v>321</v>
      </c>
      <c r="BE636" s="206">
        <f>IF(N636="základní",J636,0)</f>
        <v>0</v>
      </c>
      <c r="BF636" s="206">
        <f>IF(N636="snížená",J636,0)</f>
        <v>0</v>
      </c>
      <c r="BG636" s="206">
        <f>IF(N636="zákl. přenesená",J636,0)</f>
        <v>0</v>
      </c>
      <c r="BH636" s="206">
        <f>IF(N636="sníž. přenesená",J636,0)</f>
        <v>0</v>
      </c>
      <c r="BI636" s="206">
        <f>IF(N636="nulová",J636,0)</f>
        <v>0</v>
      </c>
      <c r="BJ636" s="18" t="s">
        <v>84</v>
      </c>
      <c r="BK636" s="206">
        <f>ROUND(I636*H636,2)</f>
        <v>0</v>
      </c>
      <c r="BL636" s="18" t="s">
        <v>453</v>
      </c>
      <c r="BM636" s="205" t="s">
        <v>2489</v>
      </c>
    </row>
    <row r="637" spans="1:65" s="15" customFormat="1" ht="22.5">
      <c r="B637" s="230"/>
      <c r="C637" s="231"/>
      <c r="D637" s="209" t="s">
        <v>339</v>
      </c>
      <c r="E637" s="232" t="s">
        <v>1</v>
      </c>
      <c r="F637" s="233" t="s">
        <v>2425</v>
      </c>
      <c r="G637" s="231"/>
      <c r="H637" s="232" t="s">
        <v>1</v>
      </c>
      <c r="I637" s="234"/>
      <c r="J637" s="231"/>
      <c r="K637" s="231"/>
      <c r="L637" s="235"/>
      <c r="M637" s="236"/>
      <c r="N637" s="237"/>
      <c r="O637" s="237"/>
      <c r="P637" s="237"/>
      <c r="Q637" s="237"/>
      <c r="R637" s="237"/>
      <c r="S637" s="237"/>
      <c r="T637" s="238"/>
      <c r="AT637" s="239" t="s">
        <v>339</v>
      </c>
      <c r="AU637" s="239" t="s">
        <v>86</v>
      </c>
      <c r="AV637" s="15" t="s">
        <v>84</v>
      </c>
      <c r="AW637" s="15" t="s">
        <v>31</v>
      </c>
      <c r="AX637" s="15" t="s">
        <v>77</v>
      </c>
      <c r="AY637" s="239" t="s">
        <v>321</v>
      </c>
    </row>
    <row r="638" spans="1:65" s="15" customFormat="1" ht="33.75">
      <c r="B638" s="230"/>
      <c r="C638" s="231"/>
      <c r="D638" s="209" t="s">
        <v>339</v>
      </c>
      <c r="E638" s="232" t="s">
        <v>1</v>
      </c>
      <c r="F638" s="233" t="s">
        <v>2490</v>
      </c>
      <c r="G638" s="231"/>
      <c r="H638" s="232" t="s">
        <v>1</v>
      </c>
      <c r="I638" s="234"/>
      <c r="J638" s="231"/>
      <c r="K638" s="231"/>
      <c r="L638" s="235"/>
      <c r="M638" s="236"/>
      <c r="N638" s="237"/>
      <c r="O638" s="237"/>
      <c r="P638" s="237"/>
      <c r="Q638" s="237"/>
      <c r="R638" s="237"/>
      <c r="S638" s="237"/>
      <c r="T638" s="238"/>
      <c r="AT638" s="239" t="s">
        <v>339</v>
      </c>
      <c r="AU638" s="239" t="s">
        <v>86</v>
      </c>
      <c r="AV638" s="15" t="s">
        <v>84</v>
      </c>
      <c r="AW638" s="15" t="s">
        <v>31</v>
      </c>
      <c r="AX638" s="15" t="s">
        <v>77</v>
      </c>
      <c r="AY638" s="239" t="s">
        <v>321</v>
      </c>
    </row>
    <row r="639" spans="1:65" s="13" customFormat="1" ht="11.25">
      <c r="B639" s="207"/>
      <c r="C639" s="208"/>
      <c r="D639" s="209" t="s">
        <v>339</v>
      </c>
      <c r="E639" s="210" t="s">
        <v>1</v>
      </c>
      <c r="F639" s="211" t="s">
        <v>2491</v>
      </c>
      <c r="G639" s="208"/>
      <c r="H639" s="212">
        <v>60</v>
      </c>
      <c r="I639" s="213"/>
      <c r="J639" s="208"/>
      <c r="K639" s="208"/>
      <c r="L639" s="214"/>
      <c r="M639" s="215"/>
      <c r="N639" s="216"/>
      <c r="O639" s="216"/>
      <c r="P639" s="216"/>
      <c r="Q639" s="216"/>
      <c r="R639" s="216"/>
      <c r="S639" s="216"/>
      <c r="T639" s="217"/>
      <c r="AT639" s="218" t="s">
        <v>339</v>
      </c>
      <c r="AU639" s="218" t="s">
        <v>86</v>
      </c>
      <c r="AV639" s="13" t="s">
        <v>86</v>
      </c>
      <c r="AW639" s="13" t="s">
        <v>31</v>
      </c>
      <c r="AX639" s="13" t="s">
        <v>77</v>
      </c>
      <c r="AY639" s="218" t="s">
        <v>321</v>
      </c>
    </row>
    <row r="640" spans="1:65" s="14" customFormat="1" ht="11.25">
      <c r="B640" s="219"/>
      <c r="C640" s="220"/>
      <c r="D640" s="209" t="s">
        <v>339</v>
      </c>
      <c r="E640" s="221" t="s">
        <v>1905</v>
      </c>
      <c r="F640" s="222" t="s">
        <v>346</v>
      </c>
      <c r="G640" s="220"/>
      <c r="H640" s="223">
        <v>60</v>
      </c>
      <c r="I640" s="224"/>
      <c r="J640" s="220"/>
      <c r="K640" s="220"/>
      <c r="L640" s="225"/>
      <c r="M640" s="226"/>
      <c r="N640" s="227"/>
      <c r="O640" s="227"/>
      <c r="P640" s="227"/>
      <c r="Q640" s="227"/>
      <c r="R640" s="227"/>
      <c r="S640" s="227"/>
      <c r="T640" s="228"/>
      <c r="AT640" s="229" t="s">
        <v>339</v>
      </c>
      <c r="AU640" s="229" t="s">
        <v>86</v>
      </c>
      <c r="AV640" s="14" t="s">
        <v>328</v>
      </c>
      <c r="AW640" s="14" t="s">
        <v>31</v>
      </c>
      <c r="AX640" s="14" t="s">
        <v>84</v>
      </c>
      <c r="AY640" s="229" t="s">
        <v>321</v>
      </c>
    </row>
    <row r="641" spans="1:65" s="2" customFormat="1" ht="16.5" customHeight="1">
      <c r="A641" s="35"/>
      <c r="B641" s="36"/>
      <c r="C641" s="251" t="s">
        <v>1048</v>
      </c>
      <c r="D641" s="251" t="s">
        <v>583</v>
      </c>
      <c r="E641" s="252" t="s">
        <v>2492</v>
      </c>
      <c r="F641" s="253" t="s">
        <v>2493</v>
      </c>
      <c r="G641" s="254" t="s">
        <v>2494</v>
      </c>
      <c r="H641" s="255">
        <v>9</v>
      </c>
      <c r="I641" s="256"/>
      <c r="J641" s="257">
        <f>ROUND(I641*H641,2)</f>
        <v>0</v>
      </c>
      <c r="K641" s="253" t="s">
        <v>1996</v>
      </c>
      <c r="L641" s="258"/>
      <c r="M641" s="259" t="s">
        <v>1</v>
      </c>
      <c r="N641" s="260" t="s">
        <v>42</v>
      </c>
      <c r="O641" s="72"/>
      <c r="P641" s="203">
        <f>O641*H641</f>
        <v>0</v>
      </c>
      <c r="Q641" s="203">
        <v>1.4499999999999999E-3</v>
      </c>
      <c r="R641" s="203">
        <f>Q641*H641</f>
        <v>1.3049999999999999E-2</v>
      </c>
      <c r="S641" s="203">
        <v>0</v>
      </c>
      <c r="T641" s="204">
        <f>S641*H641</f>
        <v>0</v>
      </c>
      <c r="U641" s="35"/>
      <c r="V641" s="35"/>
      <c r="W641" s="35"/>
      <c r="X641" s="35"/>
      <c r="Y641" s="35"/>
      <c r="Z641" s="35"/>
      <c r="AA641" s="35"/>
      <c r="AB641" s="35"/>
      <c r="AC641" s="35"/>
      <c r="AD641" s="35"/>
      <c r="AE641" s="35"/>
      <c r="AR641" s="205" t="s">
        <v>595</v>
      </c>
      <c r="AT641" s="205" t="s">
        <v>583</v>
      </c>
      <c r="AU641" s="205" t="s">
        <v>86</v>
      </c>
      <c r="AY641" s="18" t="s">
        <v>321</v>
      </c>
      <c r="BE641" s="206">
        <f>IF(N641="základní",J641,0)</f>
        <v>0</v>
      </c>
      <c r="BF641" s="206">
        <f>IF(N641="snížená",J641,0)</f>
        <v>0</v>
      </c>
      <c r="BG641" s="206">
        <f>IF(N641="zákl. přenesená",J641,0)</f>
        <v>0</v>
      </c>
      <c r="BH641" s="206">
        <f>IF(N641="sníž. přenesená",J641,0)</f>
        <v>0</v>
      </c>
      <c r="BI641" s="206">
        <f>IF(N641="nulová",J641,0)</f>
        <v>0</v>
      </c>
      <c r="BJ641" s="18" t="s">
        <v>84</v>
      </c>
      <c r="BK641" s="206">
        <f>ROUND(I641*H641,2)</f>
        <v>0</v>
      </c>
      <c r="BL641" s="18" t="s">
        <v>453</v>
      </c>
      <c r="BM641" s="205" t="s">
        <v>2495</v>
      </c>
    </row>
    <row r="642" spans="1:65" s="2" customFormat="1" ht="19.5">
      <c r="A642" s="35"/>
      <c r="B642" s="36"/>
      <c r="C642" s="37"/>
      <c r="D642" s="209" t="s">
        <v>1136</v>
      </c>
      <c r="E642" s="37"/>
      <c r="F642" s="261" t="s">
        <v>2496</v>
      </c>
      <c r="G642" s="37"/>
      <c r="H642" s="37"/>
      <c r="I642" s="262"/>
      <c r="J642" s="37"/>
      <c r="K642" s="37"/>
      <c r="L642" s="40"/>
      <c r="M642" s="263"/>
      <c r="N642" s="264"/>
      <c r="O642" s="72"/>
      <c r="P642" s="72"/>
      <c r="Q642" s="72"/>
      <c r="R642" s="72"/>
      <c r="S642" s="72"/>
      <c r="T642" s="73"/>
      <c r="U642" s="35"/>
      <c r="V642" s="35"/>
      <c r="W642" s="35"/>
      <c r="X642" s="35"/>
      <c r="Y642" s="35"/>
      <c r="Z642" s="35"/>
      <c r="AA642" s="35"/>
      <c r="AB642" s="35"/>
      <c r="AC642" s="35"/>
      <c r="AD642" s="35"/>
      <c r="AE642" s="35"/>
      <c r="AT642" s="18" t="s">
        <v>1136</v>
      </c>
      <c r="AU642" s="18" t="s">
        <v>86</v>
      </c>
    </row>
    <row r="643" spans="1:65" s="13" customFormat="1" ht="11.25">
      <c r="B643" s="207"/>
      <c r="C643" s="208"/>
      <c r="D643" s="209" t="s">
        <v>339</v>
      </c>
      <c r="E643" s="210" t="s">
        <v>1</v>
      </c>
      <c r="F643" s="211" t="s">
        <v>2497</v>
      </c>
      <c r="G643" s="208"/>
      <c r="H643" s="212">
        <v>9</v>
      </c>
      <c r="I643" s="213"/>
      <c r="J643" s="208"/>
      <c r="K643" s="208"/>
      <c r="L643" s="214"/>
      <c r="M643" s="215"/>
      <c r="N643" s="216"/>
      <c r="O643" s="216"/>
      <c r="P643" s="216"/>
      <c r="Q643" s="216"/>
      <c r="R643" s="216"/>
      <c r="S643" s="216"/>
      <c r="T643" s="217"/>
      <c r="AT643" s="218" t="s">
        <v>339</v>
      </c>
      <c r="AU643" s="218" t="s">
        <v>86</v>
      </c>
      <c r="AV643" s="13" t="s">
        <v>86</v>
      </c>
      <c r="AW643" s="13" t="s">
        <v>31</v>
      </c>
      <c r="AX643" s="13" t="s">
        <v>84</v>
      </c>
      <c r="AY643" s="218" t="s">
        <v>321</v>
      </c>
    </row>
    <row r="644" spans="1:65" s="2" customFormat="1" ht="33" customHeight="1">
      <c r="A644" s="35"/>
      <c r="B644" s="36"/>
      <c r="C644" s="194" t="s">
        <v>1054</v>
      </c>
      <c r="D644" s="194" t="s">
        <v>323</v>
      </c>
      <c r="E644" s="195" t="s">
        <v>1199</v>
      </c>
      <c r="F644" s="196" t="s">
        <v>1200</v>
      </c>
      <c r="G644" s="197" t="s">
        <v>337</v>
      </c>
      <c r="H644" s="198">
        <v>120</v>
      </c>
      <c r="I644" s="199"/>
      <c r="J644" s="200">
        <f>ROUND(I644*H644,2)</f>
        <v>0</v>
      </c>
      <c r="K644" s="196" t="s">
        <v>350</v>
      </c>
      <c r="L644" s="40"/>
      <c r="M644" s="201" t="s">
        <v>1</v>
      </c>
      <c r="N644" s="202" t="s">
        <v>42</v>
      </c>
      <c r="O644" s="72"/>
      <c r="P644" s="203">
        <f>O644*H644</f>
        <v>0</v>
      </c>
      <c r="Q644" s="203">
        <v>1E-3</v>
      </c>
      <c r="R644" s="203">
        <f>Q644*H644</f>
        <v>0.12</v>
      </c>
      <c r="S644" s="203">
        <v>0</v>
      </c>
      <c r="T644" s="204">
        <f>S644*H644</f>
        <v>0</v>
      </c>
      <c r="U644" s="35"/>
      <c r="V644" s="35"/>
      <c r="W644" s="35"/>
      <c r="X644" s="35"/>
      <c r="Y644" s="35"/>
      <c r="Z644" s="35"/>
      <c r="AA644" s="35"/>
      <c r="AB644" s="35"/>
      <c r="AC644" s="35"/>
      <c r="AD644" s="35"/>
      <c r="AE644" s="35"/>
      <c r="AR644" s="205" t="s">
        <v>453</v>
      </c>
      <c r="AT644" s="205" t="s">
        <v>323</v>
      </c>
      <c r="AU644" s="205" t="s">
        <v>86</v>
      </c>
      <c r="AY644" s="18" t="s">
        <v>321</v>
      </c>
      <c r="BE644" s="206">
        <f>IF(N644="základní",J644,0)</f>
        <v>0</v>
      </c>
      <c r="BF644" s="206">
        <f>IF(N644="snížená",J644,0)</f>
        <v>0</v>
      </c>
      <c r="BG644" s="206">
        <f>IF(N644="zákl. přenesená",J644,0)</f>
        <v>0</v>
      </c>
      <c r="BH644" s="206">
        <f>IF(N644="sníž. přenesená",J644,0)</f>
        <v>0</v>
      </c>
      <c r="BI644" s="206">
        <f>IF(N644="nulová",J644,0)</f>
        <v>0</v>
      </c>
      <c r="BJ644" s="18" t="s">
        <v>84</v>
      </c>
      <c r="BK644" s="206">
        <f>ROUND(I644*H644,2)</f>
        <v>0</v>
      </c>
      <c r="BL644" s="18" t="s">
        <v>453</v>
      </c>
      <c r="BM644" s="205" t="s">
        <v>2498</v>
      </c>
    </row>
    <row r="645" spans="1:65" s="15" customFormat="1" ht="22.5">
      <c r="B645" s="230"/>
      <c r="C645" s="231"/>
      <c r="D645" s="209" t="s">
        <v>339</v>
      </c>
      <c r="E645" s="232" t="s">
        <v>1</v>
      </c>
      <c r="F645" s="233" t="s">
        <v>2425</v>
      </c>
      <c r="G645" s="231"/>
      <c r="H645" s="232" t="s">
        <v>1</v>
      </c>
      <c r="I645" s="234"/>
      <c r="J645" s="231"/>
      <c r="K645" s="231"/>
      <c r="L645" s="235"/>
      <c r="M645" s="236"/>
      <c r="N645" s="237"/>
      <c r="O645" s="237"/>
      <c r="P645" s="237"/>
      <c r="Q645" s="237"/>
      <c r="R645" s="237"/>
      <c r="S645" s="237"/>
      <c r="T645" s="238"/>
      <c r="AT645" s="239" t="s">
        <v>339</v>
      </c>
      <c r="AU645" s="239" t="s">
        <v>86</v>
      </c>
      <c r="AV645" s="15" t="s">
        <v>84</v>
      </c>
      <c r="AW645" s="15" t="s">
        <v>31</v>
      </c>
      <c r="AX645" s="15" t="s">
        <v>77</v>
      </c>
      <c r="AY645" s="239" t="s">
        <v>321</v>
      </c>
    </row>
    <row r="646" spans="1:65" s="15" customFormat="1" ht="33.75">
      <c r="B646" s="230"/>
      <c r="C646" s="231"/>
      <c r="D646" s="209" t="s">
        <v>339</v>
      </c>
      <c r="E646" s="232" t="s">
        <v>1</v>
      </c>
      <c r="F646" s="233" t="s">
        <v>2499</v>
      </c>
      <c r="G646" s="231"/>
      <c r="H646" s="232" t="s">
        <v>1</v>
      </c>
      <c r="I646" s="234"/>
      <c r="J646" s="231"/>
      <c r="K646" s="231"/>
      <c r="L646" s="235"/>
      <c r="M646" s="236"/>
      <c r="N646" s="237"/>
      <c r="O646" s="237"/>
      <c r="P646" s="237"/>
      <c r="Q646" s="237"/>
      <c r="R646" s="237"/>
      <c r="S646" s="237"/>
      <c r="T646" s="238"/>
      <c r="AT646" s="239" t="s">
        <v>339</v>
      </c>
      <c r="AU646" s="239" t="s">
        <v>86</v>
      </c>
      <c r="AV646" s="15" t="s">
        <v>84</v>
      </c>
      <c r="AW646" s="15" t="s">
        <v>31</v>
      </c>
      <c r="AX646" s="15" t="s">
        <v>77</v>
      </c>
      <c r="AY646" s="239" t="s">
        <v>321</v>
      </c>
    </row>
    <row r="647" spans="1:65" s="13" customFormat="1" ht="11.25">
      <c r="B647" s="207"/>
      <c r="C647" s="208"/>
      <c r="D647" s="209" t="s">
        <v>339</v>
      </c>
      <c r="E647" s="210" t="s">
        <v>1</v>
      </c>
      <c r="F647" s="211" t="s">
        <v>2500</v>
      </c>
      <c r="G647" s="208"/>
      <c r="H647" s="212">
        <v>120</v>
      </c>
      <c r="I647" s="213"/>
      <c r="J647" s="208"/>
      <c r="K647" s="208"/>
      <c r="L647" s="214"/>
      <c r="M647" s="215"/>
      <c r="N647" s="216"/>
      <c r="O647" s="216"/>
      <c r="P647" s="216"/>
      <c r="Q647" s="216"/>
      <c r="R647" s="216"/>
      <c r="S647" s="216"/>
      <c r="T647" s="217"/>
      <c r="AT647" s="218" t="s">
        <v>339</v>
      </c>
      <c r="AU647" s="218" t="s">
        <v>86</v>
      </c>
      <c r="AV647" s="13" t="s">
        <v>86</v>
      </c>
      <c r="AW647" s="13" t="s">
        <v>31</v>
      </c>
      <c r="AX647" s="13" t="s">
        <v>77</v>
      </c>
      <c r="AY647" s="218" t="s">
        <v>321</v>
      </c>
    </row>
    <row r="648" spans="1:65" s="14" customFormat="1" ht="11.25">
      <c r="B648" s="219"/>
      <c r="C648" s="220"/>
      <c r="D648" s="209" t="s">
        <v>339</v>
      </c>
      <c r="E648" s="221" t="s">
        <v>1</v>
      </c>
      <c r="F648" s="222" t="s">
        <v>346</v>
      </c>
      <c r="G648" s="220"/>
      <c r="H648" s="223">
        <v>120</v>
      </c>
      <c r="I648" s="224"/>
      <c r="J648" s="220"/>
      <c r="K648" s="220"/>
      <c r="L648" s="225"/>
      <c r="M648" s="226"/>
      <c r="N648" s="227"/>
      <c r="O648" s="227"/>
      <c r="P648" s="227"/>
      <c r="Q648" s="227"/>
      <c r="R648" s="227"/>
      <c r="S648" s="227"/>
      <c r="T648" s="228"/>
      <c r="AT648" s="229" t="s">
        <v>339</v>
      </c>
      <c r="AU648" s="229" t="s">
        <v>86</v>
      </c>
      <c r="AV648" s="14" t="s">
        <v>328</v>
      </c>
      <c r="AW648" s="14" t="s">
        <v>31</v>
      </c>
      <c r="AX648" s="14" t="s">
        <v>84</v>
      </c>
      <c r="AY648" s="229" t="s">
        <v>321</v>
      </c>
    </row>
    <row r="649" spans="1:65" s="2" customFormat="1" ht="24.2" customHeight="1">
      <c r="A649" s="35"/>
      <c r="B649" s="36"/>
      <c r="C649" s="194" t="s">
        <v>1060</v>
      </c>
      <c r="D649" s="194" t="s">
        <v>323</v>
      </c>
      <c r="E649" s="195" t="s">
        <v>2501</v>
      </c>
      <c r="F649" s="196" t="s">
        <v>2502</v>
      </c>
      <c r="G649" s="197" t="s">
        <v>542</v>
      </c>
      <c r="H649" s="198">
        <v>0.13300000000000001</v>
      </c>
      <c r="I649" s="199"/>
      <c r="J649" s="200">
        <f>ROUND(I649*H649,2)</f>
        <v>0</v>
      </c>
      <c r="K649" s="196" t="s">
        <v>350</v>
      </c>
      <c r="L649" s="40"/>
      <c r="M649" s="201" t="s">
        <v>1</v>
      </c>
      <c r="N649" s="202" t="s">
        <v>42</v>
      </c>
      <c r="O649" s="72"/>
      <c r="P649" s="203">
        <f>O649*H649</f>
        <v>0</v>
      </c>
      <c r="Q649" s="203">
        <v>0</v>
      </c>
      <c r="R649" s="203">
        <f>Q649*H649</f>
        <v>0</v>
      </c>
      <c r="S649" s="203">
        <v>0</v>
      </c>
      <c r="T649" s="204">
        <f>S649*H649</f>
        <v>0</v>
      </c>
      <c r="U649" s="35"/>
      <c r="V649" s="35"/>
      <c r="W649" s="35"/>
      <c r="X649" s="35"/>
      <c r="Y649" s="35"/>
      <c r="Z649" s="35"/>
      <c r="AA649" s="35"/>
      <c r="AB649" s="35"/>
      <c r="AC649" s="35"/>
      <c r="AD649" s="35"/>
      <c r="AE649" s="35"/>
      <c r="AR649" s="205" t="s">
        <v>453</v>
      </c>
      <c r="AT649" s="205" t="s">
        <v>323</v>
      </c>
      <c r="AU649" s="205" t="s">
        <v>86</v>
      </c>
      <c r="AY649" s="18" t="s">
        <v>321</v>
      </c>
      <c r="BE649" s="206">
        <f>IF(N649="základní",J649,0)</f>
        <v>0</v>
      </c>
      <c r="BF649" s="206">
        <f>IF(N649="snížená",J649,0)</f>
        <v>0</v>
      </c>
      <c r="BG649" s="206">
        <f>IF(N649="zákl. přenesená",J649,0)</f>
        <v>0</v>
      </c>
      <c r="BH649" s="206">
        <f>IF(N649="sníž. přenesená",J649,0)</f>
        <v>0</v>
      </c>
      <c r="BI649" s="206">
        <f>IF(N649="nulová",J649,0)</f>
        <v>0</v>
      </c>
      <c r="BJ649" s="18" t="s">
        <v>84</v>
      </c>
      <c r="BK649" s="206">
        <f>ROUND(I649*H649,2)</f>
        <v>0</v>
      </c>
      <c r="BL649" s="18" t="s">
        <v>453</v>
      </c>
      <c r="BM649" s="205" t="s">
        <v>2503</v>
      </c>
    </row>
    <row r="650" spans="1:65" s="12" customFormat="1" ht="22.9" customHeight="1">
      <c r="B650" s="178"/>
      <c r="C650" s="179"/>
      <c r="D650" s="180" t="s">
        <v>76</v>
      </c>
      <c r="E650" s="192" t="s">
        <v>2504</v>
      </c>
      <c r="F650" s="192" t="s">
        <v>2505</v>
      </c>
      <c r="G650" s="179"/>
      <c r="H650" s="179"/>
      <c r="I650" s="182"/>
      <c r="J650" s="193">
        <f>BK650</f>
        <v>0</v>
      </c>
      <c r="K650" s="179"/>
      <c r="L650" s="184"/>
      <c r="M650" s="185"/>
      <c r="N650" s="186"/>
      <c r="O650" s="186"/>
      <c r="P650" s="187">
        <f>SUM(P651:P654)</f>
        <v>0</v>
      </c>
      <c r="Q650" s="186"/>
      <c r="R650" s="187">
        <f>SUM(R651:R654)</f>
        <v>5.2499999999999995E-3</v>
      </c>
      <c r="S650" s="186"/>
      <c r="T650" s="188">
        <f>SUM(T651:T654)</f>
        <v>0</v>
      </c>
      <c r="AR650" s="189" t="s">
        <v>86</v>
      </c>
      <c r="AT650" s="190" t="s">
        <v>76</v>
      </c>
      <c r="AU650" s="190" t="s">
        <v>84</v>
      </c>
      <c r="AY650" s="189" t="s">
        <v>321</v>
      </c>
      <c r="BK650" s="191">
        <f>SUM(BK651:BK654)</f>
        <v>0</v>
      </c>
    </row>
    <row r="651" spans="1:65" s="2" customFormat="1" ht="33" customHeight="1">
      <c r="A651" s="35"/>
      <c r="B651" s="36"/>
      <c r="C651" s="194" t="s">
        <v>1065</v>
      </c>
      <c r="D651" s="194" t="s">
        <v>323</v>
      </c>
      <c r="E651" s="195" t="s">
        <v>2506</v>
      </c>
      <c r="F651" s="196" t="s">
        <v>2507</v>
      </c>
      <c r="G651" s="197" t="s">
        <v>337</v>
      </c>
      <c r="H651" s="198">
        <v>35</v>
      </c>
      <c r="I651" s="199"/>
      <c r="J651" s="200">
        <f>ROUND(I651*H651,2)</f>
        <v>0</v>
      </c>
      <c r="K651" s="196" t="s">
        <v>350</v>
      </c>
      <c r="L651" s="40"/>
      <c r="M651" s="201" t="s">
        <v>1</v>
      </c>
      <c r="N651" s="202" t="s">
        <v>42</v>
      </c>
      <c r="O651" s="72"/>
      <c r="P651" s="203">
        <f>O651*H651</f>
        <v>0</v>
      </c>
      <c r="Q651" s="203">
        <v>1.4999999999999999E-4</v>
      </c>
      <c r="R651" s="203">
        <f>Q651*H651</f>
        <v>5.2499999999999995E-3</v>
      </c>
      <c r="S651" s="203">
        <v>0</v>
      </c>
      <c r="T651" s="204">
        <f>S651*H651</f>
        <v>0</v>
      </c>
      <c r="U651" s="35"/>
      <c r="V651" s="35"/>
      <c r="W651" s="35"/>
      <c r="X651" s="35"/>
      <c r="Y651" s="35"/>
      <c r="Z651" s="35"/>
      <c r="AA651" s="35"/>
      <c r="AB651" s="35"/>
      <c r="AC651" s="35"/>
      <c r="AD651" s="35"/>
      <c r="AE651" s="35"/>
      <c r="AR651" s="205" t="s">
        <v>453</v>
      </c>
      <c r="AT651" s="205" t="s">
        <v>323</v>
      </c>
      <c r="AU651" s="205" t="s">
        <v>86</v>
      </c>
      <c r="AY651" s="18" t="s">
        <v>321</v>
      </c>
      <c r="BE651" s="206">
        <f>IF(N651="základní",J651,0)</f>
        <v>0</v>
      </c>
      <c r="BF651" s="206">
        <f>IF(N651="snížená",J651,0)</f>
        <v>0</v>
      </c>
      <c r="BG651" s="206">
        <f>IF(N651="zákl. přenesená",J651,0)</f>
        <v>0</v>
      </c>
      <c r="BH651" s="206">
        <f>IF(N651="sníž. přenesená",J651,0)</f>
        <v>0</v>
      </c>
      <c r="BI651" s="206">
        <f>IF(N651="nulová",J651,0)</f>
        <v>0</v>
      </c>
      <c r="BJ651" s="18" t="s">
        <v>84</v>
      </c>
      <c r="BK651" s="206">
        <f>ROUND(I651*H651,2)</f>
        <v>0</v>
      </c>
      <c r="BL651" s="18" t="s">
        <v>453</v>
      </c>
      <c r="BM651" s="205" t="s">
        <v>2508</v>
      </c>
    </row>
    <row r="652" spans="1:65" s="15" customFormat="1" ht="22.5">
      <c r="B652" s="230"/>
      <c r="C652" s="231"/>
      <c r="D652" s="209" t="s">
        <v>339</v>
      </c>
      <c r="E652" s="232" t="s">
        <v>1</v>
      </c>
      <c r="F652" s="233" t="s">
        <v>2425</v>
      </c>
      <c r="G652" s="231"/>
      <c r="H652" s="232" t="s">
        <v>1</v>
      </c>
      <c r="I652" s="234"/>
      <c r="J652" s="231"/>
      <c r="K652" s="231"/>
      <c r="L652" s="235"/>
      <c r="M652" s="236"/>
      <c r="N652" s="237"/>
      <c r="O652" s="237"/>
      <c r="P652" s="237"/>
      <c r="Q652" s="237"/>
      <c r="R652" s="237"/>
      <c r="S652" s="237"/>
      <c r="T652" s="238"/>
      <c r="AT652" s="239" t="s">
        <v>339</v>
      </c>
      <c r="AU652" s="239" t="s">
        <v>86</v>
      </c>
      <c r="AV652" s="15" t="s">
        <v>84</v>
      </c>
      <c r="AW652" s="15" t="s">
        <v>31</v>
      </c>
      <c r="AX652" s="15" t="s">
        <v>77</v>
      </c>
      <c r="AY652" s="239" t="s">
        <v>321</v>
      </c>
    </row>
    <row r="653" spans="1:65" s="13" customFormat="1" ht="22.5">
      <c r="B653" s="207"/>
      <c r="C653" s="208"/>
      <c r="D653" s="209" t="s">
        <v>339</v>
      </c>
      <c r="E653" s="210" t="s">
        <v>1</v>
      </c>
      <c r="F653" s="211" t="s">
        <v>2509</v>
      </c>
      <c r="G653" s="208"/>
      <c r="H653" s="212">
        <v>35</v>
      </c>
      <c r="I653" s="213"/>
      <c r="J653" s="208"/>
      <c r="K653" s="208"/>
      <c r="L653" s="214"/>
      <c r="M653" s="215"/>
      <c r="N653" s="216"/>
      <c r="O653" s="216"/>
      <c r="P653" s="216"/>
      <c r="Q653" s="216"/>
      <c r="R653" s="216"/>
      <c r="S653" s="216"/>
      <c r="T653" s="217"/>
      <c r="AT653" s="218" t="s">
        <v>339</v>
      </c>
      <c r="AU653" s="218" t="s">
        <v>86</v>
      </c>
      <c r="AV653" s="13" t="s">
        <v>86</v>
      </c>
      <c r="AW653" s="13" t="s">
        <v>31</v>
      </c>
      <c r="AX653" s="13" t="s">
        <v>77</v>
      </c>
      <c r="AY653" s="218" t="s">
        <v>321</v>
      </c>
    </row>
    <row r="654" spans="1:65" s="14" customFormat="1" ht="11.25">
      <c r="B654" s="219"/>
      <c r="C654" s="220"/>
      <c r="D654" s="209" t="s">
        <v>339</v>
      </c>
      <c r="E654" s="221" t="s">
        <v>1</v>
      </c>
      <c r="F654" s="222" t="s">
        <v>346</v>
      </c>
      <c r="G654" s="220"/>
      <c r="H654" s="223">
        <v>35</v>
      </c>
      <c r="I654" s="224"/>
      <c r="J654" s="220"/>
      <c r="K654" s="220"/>
      <c r="L654" s="225"/>
      <c r="M654" s="271"/>
      <c r="N654" s="272"/>
      <c r="O654" s="272"/>
      <c r="P654" s="272"/>
      <c r="Q654" s="272"/>
      <c r="R654" s="272"/>
      <c r="S654" s="272"/>
      <c r="T654" s="273"/>
      <c r="AT654" s="229" t="s">
        <v>339</v>
      </c>
      <c r="AU654" s="229" t="s">
        <v>86</v>
      </c>
      <c r="AV654" s="14" t="s">
        <v>328</v>
      </c>
      <c r="AW654" s="14" t="s">
        <v>31</v>
      </c>
      <c r="AX654" s="14" t="s">
        <v>84</v>
      </c>
      <c r="AY654" s="229" t="s">
        <v>321</v>
      </c>
    </row>
    <row r="655" spans="1:65" s="2" customFormat="1" ht="6.95" customHeight="1">
      <c r="A655" s="35"/>
      <c r="B655" s="55"/>
      <c r="C655" s="56"/>
      <c r="D655" s="56"/>
      <c r="E655" s="56"/>
      <c r="F655" s="56"/>
      <c r="G655" s="56"/>
      <c r="H655" s="56"/>
      <c r="I655" s="56"/>
      <c r="J655" s="56"/>
      <c r="K655" s="56"/>
      <c r="L655" s="40"/>
      <c r="M655" s="35"/>
      <c r="O655" s="35"/>
      <c r="P655" s="35"/>
      <c r="Q655" s="35"/>
      <c r="R655" s="35"/>
      <c r="S655" s="35"/>
      <c r="T655" s="35"/>
      <c r="U655" s="35"/>
      <c r="V655" s="35"/>
      <c r="W655" s="35"/>
      <c r="X655" s="35"/>
      <c r="Y655" s="35"/>
      <c r="Z655" s="35"/>
      <c r="AA655" s="35"/>
      <c r="AB655" s="35"/>
      <c r="AC655" s="35"/>
      <c r="AD655" s="35"/>
      <c r="AE655" s="35"/>
    </row>
  </sheetData>
  <sheetProtection algorithmName="SHA-512" hashValue="P0PSzaz+LaorsnNsz4ZUwXf3uNh0fJqjJ8snCssQO2aGJcBYQ+H1VK066DNb4Fv8woxDiNas3Br05fqQZR/urQ==" saltValue="pHECTQSmRJVQvKqn4lIpvgmqt85aPIYdsgxvwruIZN3RsaDbT511TSxkNNPIkwQZuuJzYNSYgx/wVSyBlKKa+A==" spinCount="100000" sheet="1" objects="1" scenarios="1" formatColumns="0" formatRows="0" autoFilter="0"/>
  <autoFilter ref="C133:K654"/>
  <mergeCells count="12">
    <mergeCell ref="E126:H126"/>
    <mergeCell ref="L2:V2"/>
    <mergeCell ref="E85:H85"/>
    <mergeCell ref="E87:H87"/>
    <mergeCell ref="E89:H89"/>
    <mergeCell ref="E122:H122"/>
    <mergeCell ref="E124:H124"/>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103</v>
      </c>
      <c r="AZ2" s="116" t="s">
        <v>2510</v>
      </c>
      <c r="BA2" s="116" t="s">
        <v>1</v>
      </c>
      <c r="BB2" s="116" t="s">
        <v>1</v>
      </c>
      <c r="BC2" s="116" t="s">
        <v>2511</v>
      </c>
      <c r="BD2" s="116" t="s">
        <v>86</v>
      </c>
    </row>
    <row r="3" spans="1:56" s="1" customFormat="1" ht="6.95" customHeight="1">
      <c r="B3" s="117"/>
      <c r="C3" s="118"/>
      <c r="D3" s="118"/>
      <c r="E3" s="118"/>
      <c r="F3" s="118"/>
      <c r="G3" s="118"/>
      <c r="H3" s="118"/>
      <c r="I3" s="118"/>
      <c r="J3" s="118"/>
      <c r="K3" s="118"/>
      <c r="L3" s="21"/>
      <c r="AT3" s="18" t="s">
        <v>86</v>
      </c>
      <c r="AZ3" s="116" t="s">
        <v>2512</v>
      </c>
      <c r="BA3" s="116" t="s">
        <v>1</v>
      </c>
      <c r="BB3" s="116" t="s">
        <v>1</v>
      </c>
      <c r="BC3" s="116" t="s">
        <v>2513</v>
      </c>
      <c r="BD3" s="116" t="s">
        <v>86</v>
      </c>
    </row>
    <row r="4" spans="1:56" s="1" customFormat="1" ht="24.95" customHeight="1">
      <c r="B4" s="21"/>
      <c r="D4" s="119" t="s">
        <v>189</v>
      </c>
      <c r="L4" s="21"/>
      <c r="M4" s="120" t="s">
        <v>10</v>
      </c>
      <c r="AT4" s="18" t="s">
        <v>4</v>
      </c>
      <c r="AZ4" s="116" t="s">
        <v>2514</v>
      </c>
      <c r="BA4" s="116" t="s">
        <v>1</v>
      </c>
      <c r="BB4" s="116" t="s">
        <v>1</v>
      </c>
      <c r="BC4" s="116" t="s">
        <v>998</v>
      </c>
      <c r="BD4" s="116" t="s">
        <v>86</v>
      </c>
    </row>
    <row r="5" spans="1:56" s="1" customFormat="1" ht="6.95" customHeight="1">
      <c r="B5" s="21"/>
      <c r="L5" s="21"/>
      <c r="AZ5" s="116" t="s">
        <v>2515</v>
      </c>
      <c r="BA5" s="116" t="s">
        <v>1</v>
      </c>
      <c r="BB5" s="116" t="s">
        <v>1</v>
      </c>
      <c r="BC5" s="116" t="s">
        <v>2516</v>
      </c>
      <c r="BD5" s="116" t="s">
        <v>86</v>
      </c>
    </row>
    <row r="6" spans="1:56" s="1" customFormat="1" ht="12" customHeight="1">
      <c r="B6" s="21"/>
      <c r="D6" s="121" t="s">
        <v>16</v>
      </c>
      <c r="L6" s="21"/>
      <c r="AZ6" s="116" t="s">
        <v>2517</v>
      </c>
      <c r="BA6" s="116" t="s">
        <v>1</v>
      </c>
      <c r="BB6" s="116" t="s">
        <v>1</v>
      </c>
      <c r="BC6" s="116" t="s">
        <v>2518</v>
      </c>
      <c r="BD6" s="116" t="s">
        <v>86</v>
      </c>
    </row>
    <row r="7" spans="1:56" s="1" customFormat="1" ht="16.5" customHeight="1">
      <c r="B7" s="21"/>
      <c r="E7" s="322" t="str">
        <f>'Rekapitulace stavby'!K6</f>
        <v>VODOJEM POUZDŘANY</v>
      </c>
      <c r="F7" s="323"/>
      <c r="G7" s="323"/>
      <c r="H7" s="323"/>
      <c r="L7" s="21"/>
      <c r="AZ7" s="116" t="s">
        <v>2519</v>
      </c>
      <c r="BA7" s="116" t="s">
        <v>1</v>
      </c>
      <c r="BB7" s="116" t="s">
        <v>1</v>
      </c>
      <c r="BC7" s="116" t="s">
        <v>597</v>
      </c>
      <c r="BD7" s="116" t="s">
        <v>86</v>
      </c>
    </row>
    <row r="8" spans="1:56" s="1" customFormat="1" ht="12" customHeight="1">
      <c r="B8" s="21"/>
      <c r="D8" s="121" t="s">
        <v>197</v>
      </c>
      <c r="L8" s="21"/>
      <c r="AZ8" s="116" t="s">
        <v>2520</v>
      </c>
      <c r="BA8" s="116" t="s">
        <v>1</v>
      </c>
      <c r="BB8" s="116" t="s">
        <v>1</v>
      </c>
      <c r="BC8" s="116" t="s">
        <v>2521</v>
      </c>
      <c r="BD8" s="116" t="s">
        <v>86</v>
      </c>
    </row>
    <row r="9" spans="1:56" s="2" customFormat="1" ht="16.5" customHeight="1">
      <c r="A9" s="35"/>
      <c r="B9" s="40"/>
      <c r="C9" s="35"/>
      <c r="D9" s="35"/>
      <c r="E9" s="322" t="s">
        <v>200</v>
      </c>
      <c r="F9" s="324"/>
      <c r="G9" s="324"/>
      <c r="H9" s="324"/>
      <c r="I9" s="35"/>
      <c r="J9" s="35"/>
      <c r="K9" s="35"/>
      <c r="L9" s="52"/>
      <c r="S9" s="35"/>
      <c r="T9" s="35"/>
      <c r="U9" s="35"/>
      <c r="V9" s="35"/>
      <c r="W9" s="35"/>
      <c r="X9" s="35"/>
      <c r="Y9" s="35"/>
      <c r="Z9" s="35"/>
      <c r="AA9" s="35"/>
      <c r="AB9" s="35"/>
      <c r="AC9" s="35"/>
      <c r="AD9" s="35"/>
      <c r="AE9" s="35"/>
      <c r="AZ9" s="116" t="s">
        <v>2522</v>
      </c>
      <c r="BA9" s="116" t="s">
        <v>1</v>
      </c>
      <c r="BB9" s="116" t="s">
        <v>1</v>
      </c>
      <c r="BC9" s="116" t="s">
        <v>436</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56" s="2" customFormat="1" ht="16.5" customHeight="1">
      <c r="A11" s="35"/>
      <c r="B11" s="40"/>
      <c r="C11" s="35"/>
      <c r="D11" s="35"/>
      <c r="E11" s="325" t="s">
        <v>2523</v>
      </c>
      <c r="F11" s="324"/>
      <c r="G11" s="324"/>
      <c r="H11" s="324"/>
      <c r="I11" s="35"/>
      <c r="J11" s="35"/>
      <c r="K11" s="35"/>
      <c r="L11" s="52"/>
      <c r="S11" s="35"/>
      <c r="T11" s="35"/>
      <c r="U11" s="35"/>
      <c r="V11" s="35"/>
      <c r="W11" s="35"/>
      <c r="X11" s="35"/>
      <c r="Y11" s="35"/>
      <c r="Z11" s="35"/>
      <c r="AA11" s="35"/>
      <c r="AB11" s="35"/>
      <c r="AC11" s="35"/>
      <c r="AD11" s="35"/>
      <c r="AE11" s="35"/>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56" s="2" customFormat="1" ht="12" customHeight="1">
      <c r="A13" s="35"/>
      <c r="B13" s="40"/>
      <c r="C13" s="35"/>
      <c r="D13" s="121" t="s">
        <v>18</v>
      </c>
      <c r="E13" s="35"/>
      <c r="F13" s="111" t="s">
        <v>104</v>
      </c>
      <c r="G13" s="35"/>
      <c r="H13" s="35"/>
      <c r="I13" s="121" t="s">
        <v>19</v>
      </c>
      <c r="J13" s="111" t="s">
        <v>2524</v>
      </c>
      <c r="K13" s="35"/>
      <c r="L13" s="52"/>
      <c r="S13" s="35"/>
      <c r="T13" s="35"/>
      <c r="U13" s="35"/>
      <c r="V13" s="35"/>
      <c r="W13" s="35"/>
      <c r="X13" s="35"/>
      <c r="Y13" s="35"/>
      <c r="Z13" s="35"/>
      <c r="AA13" s="35"/>
      <c r="AB13" s="35"/>
      <c r="AC13" s="35"/>
      <c r="AD13" s="35"/>
      <c r="AE13" s="35"/>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1942</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ROUND((SUM(BE126:BE279)),  2)</f>
        <v>0</v>
      </c>
      <c r="G35" s="35"/>
      <c r="H35" s="35"/>
      <c r="I35" s="133">
        <v>0.21</v>
      </c>
      <c r="J35" s="132">
        <f>ROUND(((SUM(BE126:BE279))*I35),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ROUND((SUM(BF126:BF279)),  2)</f>
        <v>0</v>
      </c>
      <c r="G36" s="35"/>
      <c r="H36" s="35"/>
      <c r="I36" s="133">
        <v>0.15</v>
      </c>
      <c r="J36" s="132">
        <f>ROUND(((SUM(BF126:BF279))*I36),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ROUND((SUM(BG126:BG279)),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ROUND((SUM(BH126:BH279)),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ROUND((SUM(BI126:BI279)),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200</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03.4 - oplocení</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Obrtelová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J127</f>
        <v>0</v>
      </c>
      <c r="K99" s="157"/>
      <c r="L99" s="161"/>
    </row>
    <row r="100" spans="1:47" s="10" customFormat="1" ht="19.899999999999999" customHeight="1">
      <c r="B100" s="162"/>
      <c r="C100" s="105"/>
      <c r="D100" s="163" t="s">
        <v>289</v>
      </c>
      <c r="E100" s="164"/>
      <c r="F100" s="164"/>
      <c r="G100" s="164"/>
      <c r="H100" s="164"/>
      <c r="I100" s="164"/>
      <c r="J100" s="165">
        <f>J128</f>
        <v>0</v>
      </c>
      <c r="K100" s="105"/>
      <c r="L100" s="166"/>
    </row>
    <row r="101" spans="1:47" s="10" customFormat="1" ht="19.899999999999999" customHeight="1">
      <c r="B101" s="162"/>
      <c r="C101" s="105"/>
      <c r="D101" s="163" t="s">
        <v>290</v>
      </c>
      <c r="E101" s="164"/>
      <c r="F101" s="164"/>
      <c r="G101" s="164"/>
      <c r="H101" s="164"/>
      <c r="I101" s="164"/>
      <c r="J101" s="165">
        <f>J172</f>
        <v>0</v>
      </c>
      <c r="K101" s="105"/>
      <c r="L101" s="166"/>
    </row>
    <row r="102" spans="1:47" s="10" customFormat="1" ht="19.899999999999999" customHeight="1">
      <c r="B102" s="162"/>
      <c r="C102" s="105"/>
      <c r="D102" s="163" t="s">
        <v>291</v>
      </c>
      <c r="E102" s="164"/>
      <c r="F102" s="164"/>
      <c r="G102" s="164"/>
      <c r="H102" s="164"/>
      <c r="I102" s="164"/>
      <c r="J102" s="165">
        <f>J198</f>
        <v>0</v>
      </c>
      <c r="K102" s="105"/>
      <c r="L102" s="166"/>
    </row>
    <row r="103" spans="1:47" s="10" customFormat="1" ht="19.899999999999999" customHeight="1">
      <c r="B103" s="162"/>
      <c r="C103" s="105"/>
      <c r="D103" s="163" t="s">
        <v>292</v>
      </c>
      <c r="E103" s="164"/>
      <c r="F103" s="164"/>
      <c r="G103" s="164"/>
      <c r="H103" s="164"/>
      <c r="I103" s="164"/>
      <c r="J103" s="165">
        <f>J250</f>
        <v>0</v>
      </c>
      <c r="K103" s="105"/>
      <c r="L103" s="166"/>
    </row>
    <row r="104" spans="1:47" s="10" customFormat="1" ht="19.899999999999999" customHeight="1">
      <c r="B104" s="162"/>
      <c r="C104" s="105"/>
      <c r="D104" s="163" t="s">
        <v>295</v>
      </c>
      <c r="E104" s="164"/>
      <c r="F104" s="164"/>
      <c r="G104" s="164"/>
      <c r="H104" s="164"/>
      <c r="I104" s="164"/>
      <c r="J104" s="165">
        <f>J269</f>
        <v>0</v>
      </c>
      <c r="K104" s="105"/>
      <c r="L104" s="166"/>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306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9" t="str">
        <f>E7</f>
        <v>VODOJEM POUZDŘANY</v>
      </c>
      <c r="F114" s="330"/>
      <c r="G114" s="330"/>
      <c r="H114" s="330"/>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197</v>
      </c>
      <c r="D115" s="23"/>
      <c r="E115" s="23"/>
      <c r="F115" s="23"/>
      <c r="G115" s="23"/>
      <c r="H115" s="23"/>
      <c r="I115" s="23"/>
      <c r="J115" s="23"/>
      <c r="K115" s="23"/>
      <c r="L115" s="21"/>
    </row>
    <row r="116" spans="1:63" s="2" customFormat="1" ht="16.5" customHeight="1">
      <c r="A116" s="35"/>
      <c r="B116" s="36"/>
      <c r="C116" s="37"/>
      <c r="D116" s="37"/>
      <c r="E116" s="329" t="s">
        <v>200</v>
      </c>
      <c r="F116" s="331"/>
      <c r="G116" s="331"/>
      <c r="H116" s="331"/>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203</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2" t="str">
        <f>E11</f>
        <v>SO 03.4 - oplocení</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Pouzdřany</v>
      </c>
      <c r="G120" s="37"/>
      <c r="H120" s="37"/>
      <c r="I120" s="30" t="s">
        <v>22</v>
      </c>
      <c r="J120" s="67" t="str">
        <f>IF(J14="","",J14)</f>
        <v>6. 1. 2022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40.15" customHeight="1">
      <c r="A122" s="35"/>
      <c r="B122" s="36"/>
      <c r="C122" s="30" t="s">
        <v>24</v>
      </c>
      <c r="D122" s="37"/>
      <c r="E122" s="37"/>
      <c r="F122" s="28" t="str">
        <f>E17</f>
        <v>VAK BŘECLAV a.s.</v>
      </c>
      <c r="G122" s="37"/>
      <c r="H122" s="37"/>
      <c r="I122" s="30" t="s">
        <v>30</v>
      </c>
      <c r="J122" s="33" t="str">
        <f>E23</f>
        <v>AQUA PROCON s.r.o.Palackého tř. 12, 612 00 Brno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IF(E20="","",E20)</f>
        <v>Vyplň údaj</v>
      </c>
      <c r="G123" s="37"/>
      <c r="H123" s="37"/>
      <c r="I123" s="30" t="s">
        <v>33</v>
      </c>
      <c r="J123" s="33" t="str">
        <f>E26</f>
        <v>Obrtelová M.</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7"/>
      <c r="B125" s="168"/>
      <c r="C125" s="169" t="s">
        <v>307</v>
      </c>
      <c r="D125" s="170" t="s">
        <v>62</v>
      </c>
      <c r="E125" s="170" t="s">
        <v>58</v>
      </c>
      <c r="F125" s="170" t="s">
        <v>59</v>
      </c>
      <c r="G125" s="170" t="s">
        <v>308</v>
      </c>
      <c r="H125" s="170" t="s">
        <v>309</v>
      </c>
      <c r="I125" s="170" t="s">
        <v>310</v>
      </c>
      <c r="J125" s="170" t="s">
        <v>285</v>
      </c>
      <c r="K125" s="171" t="s">
        <v>311</v>
      </c>
      <c r="L125" s="172"/>
      <c r="M125" s="76" t="s">
        <v>1</v>
      </c>
      <c r="N125" s="77" t="s">
        <v>41</v>
      </c>
      <c r="O125" s="77" t="s">
        <v>312</v>
      </c>
      <c r="P125" s="77" t="s">
        <v>313</v>
      </c>
      <c r="Q125" s="77" t="s">
        <v>314</v>
      </c>
      <c r="R125" s="77" t="s">
        <v>315</v>
      </c>
      <c r="S125" s="77" t="s">
        <v>316</v>
      </c>
      <c r="T125" s="78" t="s">
        <v>317</v>
      </c>
      <c r="U125" s="167"/>
      <c r="V125" s="167"/>
      <c r="W125" s="167"/>
      <c r="X125" s="167"/>
      <c r="Y125" s="167"/>
      <c r="Z125" s="167"/>
      <c r="AA125" s="167"/>
      <c r="AB125" s="167"/>
      <c r="AC125" s="167"/>
      <c r="AD125" s="167"/>
      <c r="AE125" s="167"/>
    </row>
    <row r="126" spans="1:63" s="2" customFormat="1" ht="22.9" customHeight="1">
      <c r="A126" s="35"/>
      <c r="B126" s="36"/>
      <c r="C126" s="83" t="s">
        <v>318</v>
      </c>
      <c r="D126" s="37"/>
      <c r="E126" s="37"/>
      <c r="F126" s="37"/>
      <c r="G126" s="37"/>
      <c r="H126" s="37"/>
      <c r="I126" s="37"/>
      <c r="J126" s="173">
        <f>BK126</f>
        <v>0</v>
      </c>
      <c r="K126" s="37"/>
      <c r="L126" s="40"/>
      <c r="M126" s="79"/>
      <c r="N126" s="174"/>
      <c r="O126" s="80"/>
      <c r="P126" s="175">
        <f>P127</f>
        <v>0</v>
      </c>
      <c r="Q126" s="80"/>
      <c r="R126" s="175">
        <f>R127</f>
        <v>49.580549740000002</v>
      </c>
      <c r="S126" s="80"/>
      <c r="T126" s="176">
        <f>T127</f>
        <v>0</v>
      </c>
      <c r="U126" s="35"/>
      <c r="V126" s="35"/>
      <c r="W126" s="35"/>
      <c r="X126" s="35"/>
      <c r="Y126" s="35"/>
      <c r="Z126" s="35"/>
      <c r="AA126" s="35"/>
      <c r="AB126" s="35"/>
      <c r="AC126" s="35"/>
      <c r="AD126" s="35"/>
      <c r="AE126" s="35"/>
      <c r="AT126" s="18" t="s">
        <v>76</v>
      </c>
      <c r="AU126" s="18" t="s">
        <v>287</v>
      </c>
      <c r="BK126" s="177">
        <f>BK127</f>
        <v>0</v>
      </c>
    </row>
    <row r="127" spans="1:63" s="12" customFormat="1" ht="25.9" customHeight="1">
      <c r="B127" s="178"/>
      <c r="C127" s="179"/>
      <c r="D127" s="180" t="s">
        <v>76</v>
      </c>
      <c r="E127" s="181" t="s">
        <v>319</v>
      </c>
      <c r="F127" s="181" t="s">
        <v>320</v>
      </c>
      <c r="G127" s="179"/>
      <c r="H127" s="179"/>
      <c r="I127" s="182"/>
      <c r="J127" s="183">
        <f>BK127</f>
        <v>0</v>
      </c>
      <c r="K127" s="179"/>
      <c r="L127" s="184"/>
      <c r="M127" s="185"/>
      <c r="N127" s="186"/>
      <c r="O127" s="186"/>
      <c r="P127" s="187">
        <f>P128+P172+P198+P250+P269</f>
        <v>0</v>
      </c>
      <c r="Q127" s="186"/>
      <c r="R127" s="187">
        <f>R128+R172+R198+R250+R269</f>
        <v>49.580549740000002</v>
      </c>
      <c r="S127" s="186"/>
      <c r="T127" s="188">
        <f>T128+T172+T198+T250+T269</f>
        <v>0</v>
      </c>
      <c r="AR127" s="189" t="s">
        <v>84</v>
      </c>
      <c r="AT127" s="190" t="s">
        <v>76</v>
      </c>
      <c r="AU127" s="190" t="s">
        <v>77</v>
      </c>
      <c r="AY127" s="189" t="s">
        <v>321</v>
      </c>
      <c r="BK127" s="191">
        <f>BK128+BK172+BK198+BK250+BK269</f>
        <v>0</v>
      </c>
    </row>
    <row r="128" spans="1:63" s="12" customFormat="1" ht="22.9" customHeight="1">
      <c r="B128" s="178"/>
      <c r="C128" s="179"/>
      <c r="D128" s="180" t="s">
        <v>76</v>
      </c>
      <c r="E128" s="192" t="s">
        <v>84</v>
      </c>
      <c r="F128" s="192" t="s">
        <v>322</v>
      </c>
      <c r="G128" s="179"/>
      <c r="H128" s="179"/>
      <c r="I128" s="182"/>
      <c r="J128" s="193">
        <f>BK128</f>
        <v>0</v>
      </c>
      <c r="K128" s="179"/>
      <c r="L128" s="184"/>
      <c r="M128" s="185"/>
      <c r="N128" s="186"/>
      <c r="O128" s="186"/>
      <c r="P128" s="187">
        <f>SUM(P129:P171)</f>
        <v>0</v>
      </c>
      <c r="Q128" s="186"/>
      <c r="R128" s="187">
        <f>SUM(R129:R171)</f>
        <v>0</v>
      </c>
      <c r="S128" s="186"/>
      <c r="T128" s="188">
        <f>SUM(T129:T171)</f>
        <v>0</v>
      </c>
      <c r="AR128" s="189" t="s">
        <v>84</v>
      </c>
      <c r="AT128" s="190" t="s">
        <v>76</v>
      </c>
      <c r="AU128" s="190" t="s">
        <v>84</v>
      </c>
      <c r="AY128" s="189" t="s">
        <v>321</v>
      </c>
      <c r="BK128" s="191">
        <f>SUM(BK129:BK171)</f>
        <v>0</v>
      </c>
    </row>
    <row r="129" spans="1:65" s="2" customFormat="1" ht="33" customHeight="1">
      <c r="A129" s="35"/>
      <c r="B129" s="36"/>
      <c r="C129" s="194" t="s">
        <v>84</v>
      </c>
      <c r="D129" s="194" t="s">
        <v>323</v>
      </c>
      <c r="E129" s="195" t="s">
        <v>2525</v>
      </c>
      <c r="F129" s="196" t="s">
        <v>2526</v>
      </c>
      <c r="G129" s="197" t="s">
        <v>355</v>
      </c>
      <c r="H129" s="198">
        <v>13.455</v>
      </c>
      <c r="I129" s="199"/>
      <c r="J129" s="200">
        <f>ROUND(I129*H129,2)</f>
        <v>0</v>
      </c>
      <c r="K129" s="196" t="s">
        <v>350</v>
      </c>
      <c r="L129" s="40"/>
      <c r="M129" s="201" t="s">
        <v>1</v>
      </c>
      <c r="N129" s="202" t="s">
        <v>42</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2527</v>
      </c>
    </row>
    <row r="130" spans="1:65" s="15" customFormat="1" ht="22.5">
      <c r="B130" s="230"/>
      <c r="C130" s="231"/>
      <c r="D130" s="209" t="s">
        <v>339</v>
      </c>
      <c r="E130" s="232" t="s">
        <v>1</v>
      </c>
      <c r="F130" s="233" t="s">
        <v>2528</v>
      </c>
      <c r="G130" s="231"/>
      <c r="H130" s="232" t="s">
        <v>1</v>
      </c>
      <c r="I130" s="234"/>
      <c r="J130" s="231"/>
      <c r="K130" s="231"/>
      <c r="L130" s="235"/>
      <c r="M130" s="236"/>
      <c r="N130" s="237"/>
      <c r="O130" s="237"/>
      <c r="P130" s="237"/>
      <c r="Q130" s="237"/>
      <c r="R130" s="237"/>
      <c r="S130" s="237"/>
      <c r="T130" s="238"/>
      <c r="AT130" s="239" t="s">
        <v>339</v>
      </c>
      <c r="AU130" s="239" t="s">
        <v>86</v>
      </c>
      <c r="AV130" s="15" t="s">
        <v>84</v>
      </c>
      <c r="AW130" s="15" t="s">
        <v>31</v>
      </c>
      <c r="AX130" s="15" t="s">
        <v>77</v>
      </c>
      <c r="AY130" s="239" t="s">
        <v>321</v>
      </c>
    </row>
    <row r="131" spans="1:65" s="15" customFormat="1" ht="11.25">
      <c r="B131" s="230"/>
      <c r="C131" s="231"/>
      <c r="D131" s="209" t="s">
        <v>339</v>
      </c>
      <c r="E131" s="232" t="s">
        <v>1</v>
      </c>
      <c r="F131" s="233" t="s">
        <v>2529</v>
      </c>
      <c r="G131" s="231"/>
      <c r="H131" s="232" t="s">
        <v>1</v>
      </c>
      <c r="I131" s="234"/>
      <c r="J131" s="231"/>
      <c r="K131" s="231"/>
      <c r="L131" s="235"/>
      <c r="M131" s="236"/>
      <c r="N131" s="237"/>
      <c r="O131" s="237"/>
      <c r="P131" s="237"/>
      <c r="Q131" s="237"/>
      <c r="R131" s="237"/>
      <c r="S131" s="237"/>
      <c r="T131" s="238"/>
      <c r="AT131" s="239" t="s">
        <v>339</v>
      </c>
      <c r="AU131" s="239" t="s">
        <v>86</v>
      </c>
      <c r="AV131" s="15" t="s">
        <v>84</v>
      </c>
      <c r="AW131" s="15" t="s">
        <v>31</v>
      </c>
      <c r="AX131" s="15" t="s">
        <v>77</v>
      </c>
      <c r="AY131" s="239" t="s">
        <v>321</v>
      </c>
    </row>
    <row r="132" spans="1:65" s="15" customFormat="1" ht="22.5">
      <c r="B132" s="230"/>
      <c r="C132" s="231"/>
      <c r="D132" s="209" t="s">
        <v>339</v>
      </c>
      <c r="E132" s="232" t="s">
        <v>1</v>
      </c>
      <c r="F132" s="233" t="s">
        <v>2530</v>
      </c>
      <c r="G132" s="231"/>
      <c r="H132" s="232" t="s">
        <v>1</v>
      </c>
      <c r="I132" s="234"/>
      <c r="J132" s="231"/>
      <c r="K132" s="231"/>
      <c r="L132" s="235"/>
      <c r="M132" s="236"/>
      <c r="N132" s="237"/>
      <c r="O132" s="237"/>
      <c r="P132" s="237"/>
      <c r="Q132" s="237"/>
      <c r="R132" s="237"/>
      <c r="S132" s="237"/>
      <c r="T132" s="238"/>
      <c r="AT132" s="239" t="s">
        <v>339</v>
      </c>
      <c r="AU132" s="239" t="s">
        <v>86</v>
      </c>
      <c r="AV132" s="15" t="s">
        <v>84</v>
      </c>
      <c r="AW132" s="15" t="s">
        <v>31</v>
      </c>
      <c r="AX132" s="15" t="s">
        <v>77</v>
      </c>
      <c r="AY132" s="239" t="s">
        <v>321</v>
      </c>
    </row>
    <row r="133" spans="1:65" s="13" customFormat="1" ht="11.25">
      <c r="B133" s="207"/>
      <c r="C133" s="208"/>
      <c r="D133" s="209" t="s">
        <v>339</v>
      </c>
      <c r="E133" s="210" t="s">
        <v>1</v>
      </c>
      <c r="F133" s="211" t="s">
        <v>2531</v>
      </c>
      <c r="G133" s="208"/>
      <c r="H133" s="212">
        <v>13.455</v>
      </c>
      <c r="I133" s="213"/>
      <c r="J133" s="208"/>
      <c r="K133" s="208"/>
      <c r="L133" s="214"/>
      <c r="M133" s="215"/>
      <c r="N133" s="216"/>
      <c r="O133" s="216"/>
      <c r="P133" s="216"/>
      <c r="Q133" s="216"/>
      <c r="R133" s="216"/>
      <c r="S133" s="216"/>
      <c r="T133" s="217"/>
      <c r="AT133" s="218" t="s">
        <v>339</v>
      </c>
      <c r="AU133" s="218" t="s">
        <v>86</v>
      </c>
      <c r="AV133" s="13" t="s">
        <v>86</v>
      </c>
      <c r="AW133" s="13" t="s">
        <v>31</v>
      </c>
      <c r="AX133" s="13" t="s">
        <v>77</v>
      </c>
      <c r="AY133" s="218" t="s">
        <v>321</v>
      </c>
    </row>
    <row r="134" spans="1:65" s="14" customFormat="1" ht="11.25">
      <c r="B134" s="219"/>
      <c r="C134" s="220"/>
      <c r="D134" s="209" t="s">
        <v>339</v>
      </c>
      <c r="E134" s="221" t="s">
        <v>2520</v>
      </c>
      <c r="F134" s="222" t="s">
        <v>346</v>
      </c>
      <c r="G134" s="220"/>
      <c r="H134" s="223">
        <v>13.455</v>
      </c>
      <c r="I134" s="224"/>
      <c r="J134" s="220"/>
      <c r="K134" s="220"/>
      <c r="L134" s="225"/>
      <c r="M134" s="226"/>
      <c r="N134" s="227"/>
      <c r="O134" s="227"/>
      <c r="P134" s="227"/>
      <c r="Q134" s="227"/>
      <c r="R134" s="227"/>
      <c r="S134" s="227"/>
      <c r="T134" s="228"/>
      <c r="AT134" s="229" t="s">
        <v>339</v>
      </c>
      <c r="AU134" s="229" t="s">
        <v>86</v>
      </c>
      <c r="AV134" s="14" t="s">
        <v>328</v>
      </c>
      <c r="AW134" s="14" t="s">
        <v>31</v>
      </c>
      <c r="AX134" s="14" t="s">
        <v>84</v>
      </c>
      <c r="AY134" s="229" t="s">
        <v>321</v>
      </c>
    </row>
    <row r="135" spans="1:65" s="2" customFormat="1" ht="24.2" customHeight="1">
      <c r="A135" s="35"/>
      <c r="B135" s="36"/>
      <c r="C135" s="194" t="s">
        <v>86</v>
      </c>
      <c r="D135" s="194" t="s">
        <v>323</v>
      </c>
      <c r="E135" s="195" t="s">
        <v>2532</v>
      </c>
      <c r="F135" s="196" t="s">
        <v>2533</v>
      </c>
      <c r="G135" s="197" t="s">
        <v>355</v>
      </c>
      <c r="H135" s="198">
        <v>0.58899999999999997</v>
      </c>
      <c r="I135" s="199"/>
      <c r="J135" s="200">
        <f>ROUND(I135*H135,2)</f>
        <v>0</v>
      </c>
      <c r="K135" s="196" t="s">
        <v>350</v>
      </c>
      <c r="L135" s="40"/>
      <c r="M135" s="201" t="s">
        <v>1</v>
      </c>
      <c r="N135" s="202" t="s">
        <v>42</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2534</v>
      </c>
    </row>
    <row r="136" spans="1:65" s="15" customFormat="1" ht="11.25">
      <c r="B136" s="230"/>
      <c r="C136" s="231"/>
      <c r="D136" s="209" t="s">
        <v>339</v>
      </c>
      <c r="E136" s="232" t="s">
        <v>1</v>
      </c>
      <c r="F136" s="233" t="s">
        <v>2535</v>
      </c>
      <c r="G136" s="231"/>
      <c r="H136" s="232" t="s">
        <v>1</v>
      </c>
      <c r="I136" s="234"/>
      <c r="J136" s="231"/>
      <c r="K136" s="231"/>
      <c r="L136" s="235"/>
      <c r="M136" s="236"/>
      <c r="N136" s="237"/>
      <c r="O136" s="237"/>
      <c r="P136" s="237"/>
      <c r="Q136" s="237"/>
      <c r="R136" s="237"/>
      <c r="S136" s="237"/>
      <c r="T136" s="238"/>
      <c r="AT136" s="239" t="s">
        <v>339</v>
      </c>
      <c r="AU136" s="239" t="s">
        <v>86</v>
      </c>
      <c r="AV136" s="15" t="s">
        <v>84</v>
      </c>
      <c r="AW136" s="15" t="s">
        <v>31</v>
      </c>
      <c r="AX136" s="15" t="s">
        <v>77</v>
      </c>
      <c r="AY136" s="239" t="s">
        <v>321</v>
      </c>
    </row>
    <row r="137" spans="1:65" s="15" customFormat="1" ht="22.5">
      <c r="B137" s="230"/>
      <c r="C137" s="231"/>
      <c r="D137" s="209" t="s">
        <v>339</v>
      </c>
      <c r="E137" s="232" t="s">
        <v>1</v>
      </c>
      <c r="F137" s="233" t="s">
        <v>2536</v>
      </c>
      <c r="G137" s="231"/>
      <c r="H137" s="232" t="s">
        <v>1</v>
      </c>
      <c r="I137" s="234"/>
      <c r="J137" s="231"/>
      <c r="K137" s="231"/>
      <c r="L137" s="235"/>
      <c r="M137" s="236"/>
      <c r="N137" s="237"/>
      <c r="O137" s="237"/>
      <c r="P137" s="237"/>
      <c r="Q137" s="237"/>
      <c r="R137" s="237"/>
      <c r="S137" s="237"/>
      <c r="T137" s="238"/>
      <c r="AT137" s="239" t="s">
        <v>339</v>
      </c>
      <c r="AU137" s="239" t="s">
        <v>86</v>
      </c>
      <c r="AV137" s="15" t="s">
        <v>84</v>
      </c>
      <c r="AW137" s="15" t="s">
        <v>31</v>
      </c>
      <c r="AX137" s="15" t="s">
        <v>77</v>
      </c>
      <c r="AY137" s="239" t="s">
        <v>321</v>
      </c>
    </row>
    <row r="138" spans="1:65" s="13" customFormat="1" ht="22.5">
      <c r="B138" s="207"/>
      <c r="C138" s="208"/>
      <c r="D138" s="209" t="s">
        <v>339</v>
      </c>
      <c r="E138" s="210" t="s">
        <v>1</v>
      </c>
      <c r="F138" s="211" t="s">
        <v>2537</v>
      </c>
      <c r="G138" s="208"/>
      <c r="H138" s="212">
        <v>0.56159999999999999</v>
      </c>
      <c r="I138" s="213"/>
      <c r="J138" s="208"/>
      <c r="K138" s="208"/>
      <c r="L138" s="214"/>
      <c r="M138" s="215"/>
      <c r="N138" s="216"/>
      <c r="O138" s="216"/>
      <c r="P138" s="216"/>
      <c r="Q138" s="216"/>
      <c r="R138" s="216"/>
      <c r="S138" s="216"/>
      <c r="T138" s="217"/>
      <c r="AT138" s="218" t="s">
        <v>339</v>
      </c>
      <c r="AU138" s="218" t="s">
        <v>86</v>
      </c>
      <c r="AV138" s="13" t="s">
        <v>86</v>
      </c>
      <c r="AW138" s="13" t="s">
        <v>31</v>
      </c>
      <c r="AX138" s="13" t="s">
        <v>77</v>
      </c>
      <c r="AY138" s="218" t="s">
        <v>321</v>
      </c>
    </row>
    <row r="139" spans="1:65" s="13" customFormat="1" ht="22.5">
      <c r="B139" s="207"/>
      <c r="C139" s="208"/>
      <c r="D139" s="209" t="s">
        <v>339</v>
      </c>
      <c r="E139" s="210" t="s">
        <v>1</v>
      </c>
      <c r="F139" s="211" t="s">
        <v>2538</v>
      </c>
      <c r="G139" s="208"/>
      <c r="H139" s="212">
        <v>2.7E-2</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4" customFormat="1" ht="11.25">
      <c r="B140" s="219"/>
      <c r="C140" s="220"/>
      <c r="D140" s="209" t="s">
        <v>339</v>
      </c>
      <c r="E140" s="221" t="s">
        <v>2515</v>
      </c>
      <c r="F140" s="222" t="s">
        <v>346</v>
      </c>
      <c r="G140" s="220"/>
      <c r="H140" s="223">
        <v>0.58860000000000001</v>
      </c>
      <c r="I140" s="224"/>
      <c r="J140" s="220"/>
      <c r="K140" s="220"/>
      <c r="L140" s="225"/>
      <c r="M140" s="226"/>
      <c r="N140" s="227"/>
      <c r="O140" s="227"/>
      <c r="P140" s="227"/>
      <c r="Q140" s="227"/>
      <c r="R140" s="227"/>
      <c r="S140" s="227"/>
      <c r="T140" s="228"/>
      <c r="AT140" s="229" t="s">
        <v>339</v>
      </c>
      <c r="AU140" s="229" t="s">
        <v>86</v>
      </c>
      <c r="AV140" s="14" t="s">
        <v>328</v>
      </c>
      <c r="AW140" s="14" t="s">
        <v>31</v>
      </c>
      <c r="AX140" s="14" t="s">
        <v>84</v>
      </c>
      <c r="AY140" s="229" t="s">
        <v>321</v>
      </c>
    </row>
    <row r="141" spans="1:65" s="2" customFormat="1" ht="24.2" customHeight="1">
      <c r="A141" s="35"/>
      <c r="B141" s="36"/>
      <c r="C141" s="194" t="s">
        <v>334</v>
      </c>
      <c r="D141" s="194" t="s">
        <v>323</v>
      </c>
      <c r="E141" s="195" t="s">
        <v>2539</v>
      </c>
      <c r="F141" s="196" t="s">
        <v>2540</v>
      </c>
      <c r="G141" s="197" t="s">
        <v>355</v>
      </c>
      <c r="H141" s="198">
        <v>4.3949999999999996</v>
      </c>
      <c r="I141" s="199"/>
      <c r="J141" s="200">
        <f>ROUND(I141*H141,2)</f>
        <v>0</v>
      </c>
      <c r="K141" s="196" t="s">
        <v>350</v>
      </c>
      <c r="L141" s="40"/>
      <c r="M141" s="201" t="s">
        <v>1</v>
      </c>
      <c r="N141" s="202" t="s">
        <v>42</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328</v>
      </c>
      <c r="AT141" s="205" t="s">
        <v>323</v>
      </c>
      <c r="AU141" s="205" t="s">
        <v>86</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328</v>
      </c>
      <c r="BM141" s="205" t="s">
        <v>2541</v>
      </c>
    </row>
    <row r="142" spans="1:65" s="15" customFormat="1" ht="11.25">
      <c r="B142" s="230"/>
      <c r="C142" s="231"/>
      <c r="D142" s="209" t="s">
        <v>339</v>
      </c>
      <c r="E142" s="232" t="s">
        <v>1</v>
      </c>
      <c r="F142" s="233" t="s">
        <v>2535</v>
      </c>
      <c r="G142" s="231"/>
      <c r="H142" s="232" t="s">
        <v>1</v>
      </c>
      <c r="I142" s="234"/>
      <c r="J142" s="231"/>
      <c r="K142" s="231"/>
      <c r="L142" s="235"/>
      <c r="M142" s="236"/>
      <c r="N142" s="237"/>
      <c r="O142" s="237"/>
      <c r="P142" s="237"/>
      <c r="Q142" s="237"/>
      <c r="R142" s="237"/>
      <c r="S142" s="237"/>
      <c r="T142" s="238"/>
      <c r="AT142" s="239" t="s">
        <v>339</v>
      </c>
      <c r="AU142" s="239" t="s">
        <v>86</v>
      </c>
      <c r="AV142" s="15" t="s">
        <v>84</v>
      </c>
      <c r="AW142" s="15" t="s">
        <v>31</v>
      </c>
      <c r="AX142" s="15" t="s">
        <v>77</v>
      </c>
      <c r="AY142" s="239" t="s">
        <v>321</v>
      </c>
    </row>
    <row r="143" spans="1:65" s="15" customFormat="1" ht="11.25">
      <c r="B143" s="230"/>
      <c r="C143" s="231"/>
      <c r="D143" s="209" t="s">
        <v>339</v>
      </c>
      <c r="E143" s="232" t="s">
        <v>1</v>
      </c>
      <c r="F143" s="233" t="s">
        <v>2542</v>
      </c>
      <c r="G143" s="231"/>
      <c r="H143" s="232" t="s">
        <v>1</v>
      </c>
      <c r="I143" s="234"/>
      <c r="J143" s="231"/>
      <c r="K143" s="231"/>
      <c r="L143" s="235"/>
      <c r="M143" s="236"/>
      <c r="N143" s="237"/>
      <c r="O143" s="237"/>
      <c r="P143" s="237"/>
      <c r="Q143" s="237"/>
      <c r="R143" s="237"/>
      <c r="S143" s="237"/>
      <c r="T143" s="238"/>
      <c r="AT143" s="239" t="s">
        <v>339</v>
      </c>
      <c r="AU143" s="239" t="s">
        <v>86</v>
      </c>
      <c r="AV143" s="15" t="s">
        <v>84</v>
      </c>
      <c r="AW143" s="15" t="s">
        <v>31</v>
      </c>
      <c r="AX143" s="15" t="s">
        <v>77</v>
      </c>
      <c r="AY143" s="239" t="s">
        <v>321</v>
      </c>
    </row>
    <row r="144" spans="1:65" s="13" customFormat="1" ht="22.5">
      <c r="B144" s="207"/>
      <c r="C144" s="208"/>
      <c r="D144" s="209" t="s">
        <v>339</v>
      </c>
      <c r="E144" s="210" t="s">
        <v>1</v>
      </c>
      <c r="F144" s="211" t="s">
        <v>2543</v>
      </c>
      <c r="G144" s="208"/>
      <c r="H144" s="212">
        <v>3.5375999999999999</v>
      </c>
      <c r="I144" s="213"/>
      <c r="J144" s="208"/>
      <c r="K144" s="208"/>
      <c r="L144" s="214"/>
      <c r="M144" s="215"/>
      <c r="N144" s="216"/>
      <c r="O144" s="216"/>
      <c r="P144" s="216"/>
      <c r="Q144" s="216"/>
      <c r="R144" s="216"/>
      <c r="S144" s="216"/>
      <c r="T144" s="217"/>
      <c r="AT144" s="218" t="s">
        <v>339</v>
      </c>
      <c r="AU144" s="218" t="s">
        <v>86</v>
      </c>
      <c r="AV144" s="13" t="s">
        <v>86</v>
      </c>
      <c r="AW144" s="13" t="s">
        <v>31</v>
      </c>
      <c r="AX144" s="13" t="s">
        <v>77</v>
      </c>
      <c r="AY144" s="218" t="s">
        <v>321</v>
      </c>
    </row>
    <row r="145" spans="1:65" s="13" customFormat="1" ht="22.5">
      <c r="B145" s="207"/>
      <c r="C145" s="208"/>
      <c r="D145" s="209" t="s">
        <v>339</v>
      </c>
      <c r="E145" s="210" t="s">
        <v>1</v>
      </c>
      <c r="F145" s="211" t="s">
        <v>2544</v>
      </c>
      <c r="G145" s="208"/>
      <c r="H145" s="212">
        <v>0.56159999999999999</v>
      </c>
      <c r="I145" s="213"/>
      <c r="J145" s="208"/>
      <c r="K145" s="208"/>
      <c r="L145" s="214"/>
      <c r="M145" s="215"/>
      <c r="N145" s="216"/>
      <c r="O145" s="216"/>
      <c r="P145" s="216"/>
      <c r="Q145" s="216"/>
      <c r="R145" s="216"/>
      <c r="S145" s="216"/>
      <c r="T145" s="217"/>
      <c r="AT145" s="218" t="s">
        <v>339</v>
      </c>
      <c r="AU145" s="218" t="s">
        <v>86</v>
      </c>
      <c r="AV145" s="13" t="s">
        <v>86</v>
      </c>
      <c r="AW145" s="13" t="s">
        <v>31</v>
      </c>
      <c r="AX145" s="13" t="s">
        <v>77</v>
      </c>
      <c r="AY145" s="218" t="s">
        <v>321</v>
      </c>
    </row>
    <row r="146" spans="1:65" s="13" customFormat="1" ht="22.5">
      <c r="B146" s="207"/>
      <c r="C146" s="208"/>
      <c r="D146" s="209" t="s">
        <v>339</v>
      </c>
      <c r="E146" s="210" t="s">
        <v>1</v>
      </c>
      <c r="F146" s="211" t="s">
        <v>2545</v>
      </c>
      <c r="G146" s="208"/>
      <c r="H146" s="212">
        <v>0.85760000000000003</v>
      </c>
      <c r="I146" s="213"/>
      <c r="J146" s="208"/>
      <c r="K146" s="208"/>
      <c r="L146" s="214"/>
      <c r="M146" s="215"/>
      <c r="N146" s="216"/>
      <c r="O146" s="216"/>
      <c r="P146" s="216"/>
      <c r="Q146" s="216"/>
      <c r="R146" s="216"/>
      <c r="S146" s="216"/>
      <c r="T146" s="217"/>
      <c r="AT146" s="218" t="s">
        <v>339</v>
      </c>
      <c r="AU146" s="218" t="s">
        <v>86</v>
      </c>
      <c r="AV146" s="13" t="s">
        <v>86</v>
      </c>
      <c r="AW146" s="13" t="s">
        <v>31</v>
      </c>
      <c r="AX146" s="13" t="s">
        <v>77</v>
      </c>
      <c r="AY146" s="218" t="s">
        <v>321</v>
      </c>
    </row>
    <row r="147" spans="1:65" s="13" customFormat="1" ht="22.5">
      <c r="B147" s="207"/>
      <c r="C147" s="208"/>
      <c r="D147" s="209" t="s">
        <v>339</v>
      </c>
      <c r="E147" s="210" t="s">
        <v>1</v>
      </c>
      <c r="F147" s="211" t="s">
        <v>2546</v>
      </c>
      <c r="G147" s="208"/>
      <c r="H147" s="212">
        <v>2.7E-2</v>
      </c>
      <c r="I147" s="213"/>
      <c r="J147" s="208"/>
      <c r="K147" s="208"/>
      <c r="L147" s="214"/>
      <c r="M147" s="215"/>
      <c r="N147" s="216"/>
      <c r="O147" s="216"/>
      <c r="P147" s="216"/>
      <c r="Q147" s="216"/>
      <c r="R147" s="216"/>
      <c r="S147" s="216"/>
      <c r="T147" s="217"/>
      <c r="AT147" s="218" t="s">
        <v>339</v>
      </c>
      <c r="AU147" s="218" t="s">
        <v>86</v>
      </c>
      <c r="AV147" s="13" t="s">
        <v>86</v>
      </c>
      <c r="AW147" s="13" t="s">
        <v>31</v>
      </c>
      <c r="AX147" s="13" t="s">
        <v>77</v>
      </c>
      <c r="AY147" s="218" t="s">
        <v>321</v>
      </c>
    </row>
    <row r="148" spans="1:65" s="16" customFormat="1" ht="11.25">
      <c r="B148" s="240"/>
      <c r="C148" s="241"/>
      <c r="D148" s="209" t="s">
        <v>339</v>
      </c>
      <c r="E148" s="242" t="s">
        <v>1</v>
      </c>
      <c r="F148" s="243" t="s">
        <v>2547</v>
      </c>
      <c r="G148" s="241"/>
      <c r="H148" s="244">
        <v>4.9837999999999996</v>
      </c>
      <c r="I148" s="245"/>
      <c r="J148" s="241"/>
      <c r="K148" s="241"/>
      <c r="L148" s="246"/>
      <c r="M148" s="247"/>
      <c r="N148" s="248"/>
      <c r="O148" s="248"/>
      <c r="P148" s="248"/>
      <c r="Q148" s="248"/>
      <c r="R148" s="248"/>
      <c r="S148" s="248"/>
      <c r="T148" s="249"/>
      <c r="AT148" s="250" t="s">
        <v>339</v>
      </c>
      <c r="AU148" s="250" t="s">
        <v>86</v>
      </c>
      <c r="AV148" s="16" t="s">
        <v>334</v>
      </c>
      <c r="AW148" s="16" t="s">
        <v>31</v>
      </c>
      <c r="AX148" s="16" t="s">
        <v>77</v>
      </c>
      <c r="AY148" s="250" t="s">
        <v>321</v>
      </c>
    </row>
    <row r="149" spans="1:65" s="15" customFormat="1" ht="11.25">
      <c r="B149" s="230"/>
      <c r="C149" s="231"/>
      <c r="D149" s="209" t="s">
        <v>339</v>
      </c>
      <c r="E149" s="232" t="s">
        <v>1</v>
      </c>
      <c r="F149" s="233" t="s">
        <v>2548</v>
      </c>
      <c r="G149" s="231"/>
      <c r="H149" s="232" t="s">
        <v>1</v>
      </c>
      <c r="I149" s="234"/>
      <c r="J149" s="231"/>
      <c r="K149" s="231"/>
      <c r="L149" s="235"/>
      <c r="M149" s="236"/>
      <c r="N149" s="237"/>
      <c r="O149" s="237"/>
      <c r="P149" s="237"/>
      <c r="Q149" s="237"/>
      <c r="R149" s="237"/>
      <c r="S149" s="237"/>
      <c r="T149" s="238"/>
      <c r="AT149" s="239" t="s">
        <v>339</v>
      </c>
      <c r="AU149" s="239" t="s">
        <v>86</v>
      </c>
      <c r="AV149" s="15" t="s">
        <v>84</v>
      </c>
      <c r="AW149" s="15" t="s">
        <v>31</v>
      </c>
      <c r="AX149" s="15" t="s">
        <v>77</v>
      </c>
      <c r="AY149" s="239" t="s">
        <v>321</v>
      </c>
    </row>
    <row r="150" spans="1:65" s="13" customFormat="1" ht="11.25">
      <c r="B150" s="207"/>
      <c r="C150" s="208"/>
      <c r="D150" s="209" t="s">
        <v>339</v>
      </c>
      <c r="E150" s="210" t="s">
        <v>1</v>
      </c>
      <c r="F150" s="211" t="s">
        <v>2549</v>
      </c>
      <c r="G150" s="208"/>
      <c r="H150" s="212">
        <v>-0.58860000000000001</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1:65" s="14" customFormat="1" ht="11.25">
      <c r="B151" s="219"/>
      <c r="C151" s="220"/>
      <c r="D151" s="209" t="s">
        <v>339</v>
      </c>
      <c r="E151" s="221" t="s">
        <v>2517</v>
      </c>
      <c r="F151" s="222" t="s">
        <v>346</v>
      </c>
      <c r="G151" s="220"/>
      <c r="H151" s="223">
        <v>4.3952</v>
      </c>
      <c r="I151" s="224"/>
      <c r="J151" s="220"/>
      <c r="K151" s="220"/>
      <c r="L151" s="225"/>
      <c r="M151" s="226"/>
      <c r="N151" s="227"/>
      <c r="O151" s="227"/>
      <c r="P151" s="227"/>
      <c r="Q151" s="227"/>
      <c r="R151" s="227"/>
      <c r="S151" s="227"/>
      <c r="T151" s="228"/>
      <c r="AT151" s="229" t="s">
        <v>339</v>
      </c>
      <c r="AU151" s="229" t="s">
        <v>86</v>
      </c>
      <c r="AV151" s="14" t="s">
        <v>328</v>
      </c>
      <c r="AW151" s="14" t="s">
        <v>31</v>
      </c>
      <c r="AX151" s="14" t="s">
        <v>84</v>
      </c>
      <c r="AY151" s="229" t="s">
        <v>321</v>
      </c>
    </row>
    <row r="152" spans="1:65" s="2" customFormat="1" ht="37.9" customHeight="1">
      <c r="A152" s="35"/>
      <c r="B152" s="36"/>
      <c r="C152" s="194" t="s">
        <v>328</v>
      </c>
      <c r="D152" s="194" t="s">
        <v>323</v>
      </c>
      <c r="E152" s="195" t="s">
        <v>486</v>
      </c>
      <c r="F152" s="196" t="s">
        <v>487</v>
      </c>
      <c r="G152" s="197" t="s">
        <v>355</v>
      </c>
      <c r="H152" s="198">
        <v>18.439</v>
      </c>
      <c r="I152" s="199"/>
      <c r="J152" s="200">
        <f>ROUND(I152*H152,2)</f>
        <v>0</v>
      </c>
      <c r="K152" s="196" t="s">
        <v>350</v>
      </c>
      <c r="L152" s="40"/>
      <c r="M152" s="201" t="s">
        <v>1</v>
      </c>
      <c r="N152" s="202" t="s">
        <v>42</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2550</v>
      </c>
    </row>
    <row r="153" spans="1:65" s="13" customFormat="1" ht="11.25">
      <c r="B153" s="207"/>
      <c r="C153" s="208"/>
      <c r="D153" s="209" t="s">
        <v>339</v>
      </c>
      <c r="E153" s="210" t="s">
        <v>1</v>
      </c>
      <c r="F153" s="211" t="s">
        <v>2520</v>
      </c>
      <c r="G153" s="208"/>
      <c r="H153" s="212">
        <v>13.455</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3" customFormat="1" ht="11.25">
      <c r="B154" s="207"/>
      <c r="C154" s="208"/>
      <c r="D154" s="209" t="s">
        <v>339</v>
      </c>
      <c r="E154" s="210" t="s">
        <v>1</v>
      </c>
      <c r="F154" s="211" t="s">
        <v>2515</v>
      </c>
      <c r="G154" s="208"/>
      <c r="H154" s="212">
        <v>0.58860000000000001</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3" customFormat="1" ht="11.25">
      <c r="B155" s="207"/>
      <c r="C155" s="208"/>
      <c r="D155" s="209" t="s">
        <v>339</v>
      </c>
      <c r="E155" s="210" t="s">
        <v>1</v>
      </c>
      <c r="F155" s="211" t="s">
        <v>2517</v>
      </c>
      <c r="G155" s="208"/>
      <c r="H155" s="212">
        <v>4.3952</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4" customFormat="1" ht="11.25">
      <c r="B156" s="219"/>
      <c r="C156" s="220"/>
      <c r="D156" s="209" t="s">
        <v>339</v>
      </c>
      <c r="E156" s="221" t="s">
        <v>2512</v>
      </c>
      <c r="F156" s="222" t="s">
        <v>346</v>
      </c>
      <c r="G156" s="220"/>
      <c r="H156" s="223">
        <v>18.438800000000001</v>
      </c>
      <c r="I156" s="224"/>
      <c r="J156" s="220"/>
      <c r="K156" s="220"/>
      <c r="L156" s="225"/>
      <c r="M156" s="226"/>
      <c r="N156" s="227"/>
      <c r="O156" s="227"/>
      <c r="P156" s="227"/>
      <c r="Q156" s="227"/>
      <c r="R156" s="227"/>
      <c r="S156" s="227"/>
      <c r="T156" s="228"/>
      <c r="AT156" s="229" t="s">
        <v>339</v>
      </c>
      <c r="AU156" s="229" t="s">
        <v>86</v>
      </c>
      <c r="AV156" s="14" t="s">
        <v>328</v>
      </c>
      <c r="AW156" s="14" t="s">
        <v>31</v>
      </c>
      <c r="AX156" s="14" t="s">
        <v>84</v>
      </c>
      <c r="AY156" s="229" t="s">
        <v>321</v>
      </c>
    </row>
    <row r="157" spans="1:65" s="2" customFormat="1" ht="37.9" customHeight="1">
      <c r="A157" s="35"/>
      <c r="B157" s="36"/>
      <c r="C157" s="194" t="s">
        <v>347</v>
      </c>
      <c r="D157" s="194" t="s">
        <v>323</v>
      </c>
      <c r="E157" s="195" t="s">
        <v>516</v>
      </c>
      <c r="F157" s="196" t="s">
        <v>517</v>
      </c>
      <c r="G157" s="197" t="s">
        <v>355</v>
      </c>
      <c r="H157" s="198">
        <v>184.38800000000001</v>
      </c>
      <c r="I157" s="199"/>
      <c r="J157" s="200">
        <f>ROUND(I157*H157,2)</f>
        <v>0</v>
      </c>
      <c r="K157" s="196" t="s">
        <v>350</v>
      </c>
      <c r="L157" s="40"/>
      <c r="M157" s="201" t="s">
        <v>1</v>
      </c>
      <c r="N157" s="202" t="s">
        <v>42</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328</v>
      </c>
      <c r="AT157" s="205" t="s">
        <v>323</v>
      </c>
      <c r="AU157" s="205" t="s">
        <v>86</v>
      </c>
      <c r="AY157" s="18" t="s">
        <v>321</v>
      </c>
      <c r="BE157" s="206">
        <f>IF(N157="základní",J157,0)</f>
        <v>0</v>
      </c>
      <c r="BF157" s="206">
        <f>IF(N157="snížená",J157,0)</f>
        <v>0</v>
      </c>
      <c r="BG157" s="206">
        <f>IF(N157="zákl. přenesená",J157,0)</f>
        <v>0</v>
      </c>
      <c r="BH157" s="206">
        <f>IF(N157="sníž. přenesená",J157,0)</f>
        <v>0</v>
      </c>
      <c r="BI157" s="206">
        <f>IF(N157="nulová",J157,0)</f>
        <v>0</v>
      </c>
      <c r="BJ157" s="18" t="s">
        <v>84</v>
      </c>
      <c r="BK157" s="206">
        <f>ROUND(I157*H157,2)</f>
        <v>0</v>
      </c>
      <c r="BL157" s="18" t="s">
        <v>328</v>
      </c>
      <c r="BM157" s="205" t="s">
        <v>2551</v>
      </c>
    </row>
    <row r="158" spans="1:65" s="13" customFormat="1" ht="11.25">
      <c r="B158" s="207"/>
      <c r="C158" s="208"/>
      <c r="D158" s="209" t="s">
        <v>339</v>
      </c>
      <c r="E158" s="210" t="s">
        <v>1</v>
      </c>
      <c r="F158" s="211" t="s">
        <v>2552</v>
      </c>
      <c r="G158" s="208"/>
      <c r="H158" s="212">
        <v>184.38800000000001</v>
      </c>
      <c r="I158" s="213"/>
      <c r="J158" s="208"/>
      <c r="K158" s="208"/>
      <c r="L158" s="214"/>
      <c r="M158" s="215"/>
      <c r="N158" s="216"/>
      <c r="O158" s="216"/>
      <c r="P158" s="216"/>
      <c r="Q158" s="216"/>
      <c r="R158" s="216"/>
      <c r="S158" s="216"/>
      <c r="T158" s="217"/>
      <c r="AT158" s="218" t="s">
        <v>339</v>
      </c>
      <c r="AU158" s="218" t="s">
        <v>86</v>
      </c>
      <c r="AV158" s="13" t="s">
        <v>86</v>
      </c>
      <c r="AW158" s="13" t="s">
        <v>31</v>
      </c>
      <c r="AX158" s="13" t="s">
        <v>84</v>
      </c>
      <c r="AY158" s="218" t="s">
        <v>321</v>
      </c>
    </row>
    <row r="159" spans="1:65" s="2" customFormat="1" ht="24.2" customHeight="1">
      <c r="A159" s="35"/>
      <c r="B159" s="36"/>
      <c r="C159" s="194" t="s">
        <v>352</v>
      </c>
      <c r="D159" s="194" t="s">
        <v>323</v>
      </c>
      <c r="E159" s="195" t="s">
        <v>1721</v>
      </c>
      <c r="F159" s="196" t="s">
        <v>1722</v>
      </c>
      <c r="G159" s="197" t="s">
        <v>355</v>
      </c>
      <c r="H159" s="198">
        <v>4.984</v>
      </c>
      <c r="I159" s="199"/>
      <c r="J159" s="200">
        <f>ROUND(I159*H159,2)</f>
        <v>0</v>
      </c>
      <c r="K159" s="196" t="s">
        <v>350</v>
      </c>
      <c r="L159" s="40"/>
      <c r="M159" s="201" t="s">
        <v>1</v>
      </c>
      <c r="N159" s="202" t="s">
        <v>42</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328</v>
      </c>
      <c r="AT159" s="205" t="s">
        <v>323</v>
      </c>
      <c r="AU159" s="205" t="s">
        <v>86</v>
      </c>
      <c r="AY159" s="18" t="s">
        <v>321</v>
      </c>
      <c r="BE159" s="206">
        <f>IF(N159="základní",J159,0)</f>
        <v>0</v>
      </c>
      <c r="BF159" s="206">
        <f>IF(N159="snížená",J159,0)</f>
        <v>0</v>
      </c>
      <c r="BG159" s="206">
        <f>IF(N159="zákl. přenesená",J159,0)</f>
        <v>0</v>
      </c>
      <c r="BH159" s="206">
        <f>IF(N159="sníž. přenesená",J159,0)</f>
        <v>0</v>
      </c>
      <c r="BI159" s="206">
        <f>IF(N159="nulová",J159,0)</f>
        <v>0</v>
      </c>
      <c r="BJ159" s="18" t="s">
        <v>84</v>
      </c>
      <c r="BK159" s="206">
        <f>ROUND(I159*H159,2)</f>
        <v>0</v>
      </c>
      <c r="BL159" s="18" t="s">
        <v>328</v>
      </c>
      <c r="BM159" s="205" t="s">
        <v>2553</v>
      </c>
    </row>
    <row r="160" spans="1:65" s="15" customFormat="1" ht="22.5">
      <c r="B160" s="230"/>
      <c r="C160" s="231"/>
      <c r="D160" s="209" t="s">
        <v>339</v>
      </c>
      <c r="E160" s="232" t="s">
        <v>1</v>
      </c>
      <c r="F160" s="233" t="s">
        <v>2554</v>
      </c>
      <c r="G160" s="231"/>
      <c r="H160" s="232" t="s">
        <v>1</v>
      </c>
      <c r="I160" s="234"/>
      <c r="J160" s="231"/>
      <c r="K160" s="231"/>
      <c r="L160" s="235"/>
      <c r="M160" s="236"/>
      <c r="N160" s="237"/>
      <c r="O160" s="237"/>
      <c r="P160" s="237"/>
      <c r="Q160" s="237"/>
      <c r="R160" s="237"/>
      <c r="S160" s="237"/>
      <c r="T160" s="238"/>
      <c r="AT160" s="239" t="s">
        <v>339</v>
      </c>
      <c r="AU160" s="239" t="s">
        <v>86</v>
      </c>
      <c r="AV160" s="15" t="s">
        <v>84</v>
      </c>
      <c r="AW160" s="15" t="s">
        <v>31</v>
      </c>
      <c r="AX160" s="15" t="s">
        <v>77</v>
      </c>
      <c r="AY160" s="239" t="s">
        <v>321</v>
      </c>
    </row>
    <row r="161" spans="1:65" s="13" customFormat="1" ht="11.25">
      <c r="B161" s="207"/>
      <c r="C161" s="208"/>
      <c r="D161" s="209" t="s">
        <v>339</v>
      </c>
      <c r="E161" s="210" t="s">
        <v>1</v>
      </c>
      <c r="F161" s="211" t="s">
        <v>2515</v>
      </c>
      <c r="G161" s="208"/>
      <c r="H161" s="212">
        <v>0.58860000000000001</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1:65" s="13" customFormat="1" ht="11.25">
      <c r="B162" s="207"/>
      <c r="C162" s="208"/>
      <c r="D162" s="209" t="s">
        <v>339</v>
      </c>
      <c r="E162" s="210" t="s">
        <v>1</v>
      </c>
      <c r="F162" s="211" t="s">
        <v>2517</v>
      </c>
      <c r="G162" s="208"/>
      <c r="H162" s="212">
        <v>4.3952</v>
      </c>
      <c r="I162" s="213"/>
      <c r="J162" s="208"/>
      <c r="K162" s="208"/>
      <c r="L162" s="214"/>
      <c r="M162" s="215"/>
      <c r="N162" s="216"/>
      <c r="O162" s="216"/>
      <c r="P162" s="216"/>
      <c r="Q162" s="216"/>
      <c r="R162" s="216"/>
      <c r="S162" s="216"/>
      <c r="T162" s="217"/>
      <c r="AT162" s="218" t="s">
        <v>339</v>
      </c>
      <c r="AU162" s="218" t="s">
        <v>86</v>
      </c>
      <c r="AV162" s="13" t="s">
        <v>86</v>
      </c>
      <c r="AW162" s="13" t="s">
        <v>31</v>
      </c>
      <c r="AX162" s="13" t="s">
        <v>77</v>
      </c>
      <c r="AY162" s="218" t="s">
        <v>321</v>
      </c>
    </row>
    <row r="163" spans="1:65" s="14" customFormat="1" ht="11.25">
      <c r="B163" s="219"/>
      <c r="C163" s="220"/>
      <c r="D163" s="209" t="s">
        <v>339</v>
      </c>
      <c r="E163" s="221" t="s">
        <v>1</v>
      </c>
      <c r="F163" s="222" t="s">
        <v>346</v>
      </c>
      <c r="G163" s="220"/>
      <c r="H163" s="223">
        <v>4.9837999999999996</v>
      </c>
      <c r="I163" s="224"/>
      <c r="J163" s="220"/>
      <c r="K163" s="220"/>
      <c r="L163" s="225"/>
      <c r="M163" s="226"/>
      <c r="N163" s="227"/>
      <c r="O163" s="227"/>
      <c r="P163" s="227"/>
      <c r="Q163" s="227"/>
      <c r="R163" s="227"/>
      <c r="S163" s="227"/>
      <c r="T163" s="228"/>
      <c r="AT163" s="229" t="s">
        <v>339</v>
      </c>
      <c r="AU163" s="229" t="s">
        <v>86</v>
      </c>
      <c r="AV163" s="14" t="s">
        <v>328</v>
      </c>
      <c r="AW163" s="14" t="s">
        <v>31</v>
      </c>
      <c r="AX163" s="14" t="s">
        <v>84</v>
      </c>
      <c r="AY163" s="229" t="s">
        <v>321</v>
      </c>
    </row>
    <row r="164" spans="1:65" s="2" customFormat="1" ht="33" customHeight="1">
      <c r="A164" s="35"/>
      <c r="B164" s="36"/>
      <c r="C164" s="194" t="s">
        <v>359</v>
      </c>
      <c r="D164" s="194" t="s">
        <v>323</v>
      </c>
      <c r="E164" s="195" t="s">
        <v>2555</v>
      </c>
      <c r="F164" s="196" t="s">
        <v>2098</v>
      </c>
      <c r="G164" s="197" t="s">
        <v>542</v>
      </c>
      <c r="H164" s="198">
        <v>32.268000000000001</v>
      </c>
      <c r="I164" s="199"/>
      <c r="J164" s="200">
        <f>ROUND(I164*H164,2)</f>
        <v>0</v>
      </c>
      <c r="K164" s="196" t="s">
        <v>350</v>
      </c>
      <c r="L164" s="40"/>
      <c r="M164" s="201" t="s">
        <v>1</v>
      </c>
      <c r="N164" s="202" t="s">
        <v>42</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328</v>
      </c>
      <c r="AT164" s="205" t="s">
        <v>323</v>
      </c>
      <c r="AU164" s="205" t="s">
        <v>86</v>
      </c>
      <c r="AY164" s="18" t="s">
        <v>321</v>
      </c>
      <c r="BE164" s="206">
        <f>IF(N164="základní",J164,0)</f>
        <v>0</v>
      </c>
      <c r="BF164" s="206">
        <f>IF(N164="snížená",J164,0)</f>
        <v>0</v>
      </c>
      <c r="BG164" s="206">
        <f>IF(N164="zákl. přenesená",J164,0)</f>
        <v>0</v>
      </c>
      <c r="BH164" s="206">
        <f>IF(N164="sníž. přenesená",J164,0)</f>
        <v>0</v>
      </c>
      <c r="BI164" s="206">
        <f>IF(N164="nulová",J164,0)</f>
        <v>0</v>
      </c>
      <c r="BJ164" s="18" t="s">
        <v>84</v>
      </c>
      <c r="BK164" s="206">
        <f>ROUND(I164*H164,2)</f>
        <v>0</v>
      </c>
      <c r="BL164" s="18" t="s">
        <v>328</v>
      </c>
      <c r="BM164" s="205" t="s">
        <v>2556</v>
      </c>
    </row>
    <row r="165" spans="1:65" s="13" customFormat="1" ht="11.25">
      <c r="B165" s="207"/>
      <c r="C165" s="208"/>
      <c r="D165" s="209" t="s">
        <v>339</v>
      </c>
      <c r="E165" s="210" t="s">
        <v>1</v>
      </c>
      <c r="F165" s="211" t="s">
        <v>2557</v>
      </c>
      <c r="G165" s="208"/>
      <c r="H165" s="212">
        <v>32.267899999999997</v>
      </c>
      <c r="I165" s="213"/>
      <c r="J165" s="208"/>
      <c r="K165" s="208"/>
      <c r="L165" s="214"/>
      <c r="M165" s="215"/>
      <c r="N165" s="216"/>
      <c r="O165" s="216"/>
      <c r="P165" s="216"/>
      <c r="Q165" s="216"/>
      <c r="R165" s="216"/>
      <c r="S165" s="216"/>
      <c r="T165" s="217"/>
      <c r="AT165" s="218" t="s">
        <v>339</v>
      </c>
      <c r="AU165" s="218" t="s">
        <v>86</v>
      </c>
      <c r="AV165" s="13" t="s">
        <v>86</v>
      </c>
      <c r="AW165" s="13" t="s">
        <v>31</v>
      </c>
      <c r="AX165" s="13" t="s">
        <v>84</v>
      </c>
      <c r="AY165" s="218" t="s">
        <v>321</v>
      </c>
    </row>
    <row r="166" spans="1:65" s="2" customFormat="1" ht="16.5" customHeight="1">
      <c r="A166" s="35"/>
      <c r="B166" s="36"/>
      <c r="C166" s="194" t="s">
        <v>364</v>
      </c>
      <c r="D166" s="194" t="s">
        <v>323</v>
      </c>
      <c r="E166" s="195" t="s">
        <v>360</v>
      </c>
      <c r="F166" s="196" t="s">
        <v>361</v>
      </c>
      <c r="G166" s="197" t="s">
        <v>355</v>
      </c>
      <c r="H166" s="198">
        <v>18.439</v>
      </c>
      <c r="I166" s="199"/>
      <c r="J166" s="200">
        <f>ROUND(I166*H166,2)</f>
        <v>0</v>
      </c>
      <c r="K166" s="196" t="s">
        <v>350</v>
      </c>
      <c r="L166" s="40"/>
      <c r="M166" s="201" t="s">
        <v>1</v>
      </c>
      <c r="N166" s="202" t="s">
        <v>42</v>
      </c>
      <c r="O166" s="72"/>
      <c r="P166" s="203">
        <f>O166*H166</f>
        <v>0</v>
      </c>
      <c r="Q166" s="203">
        <v>0</v>
      </c>
      <c r="R166" s="203">
        <f>Q166*H166</f>
        <v>0</v>
      </c>
      <c r="S166" s="203">
        <v>0</v>
      </c>
      <c r="T166" s="204">
        <f>S166*H166</f>
        <v>0</v>
      </c>
      <c r="U166" s="35"/>
      <c r="V166" s="35"/>
      <c r="W166" s="35"/>
      <c r="X166" s="35"/>
      <c r="Y166" s="35"/>
      <c r="Z166" s="35"/>
      <c r="AA166" s="35"/>
      <c r="AB166" s="35"/>
      <c r="AC166" s="35"/>
      <c r="AD166" s="35"/>
      <c r="AE166" s="35"/>
      <c r="AR166" s="205" t="s">
        <v>328</v>
      </c>
      <c r="AT166" s="205" t="s">
        <v>323</v>
      </c>
      <c r="AU166" s="205" t="s">
        <v>86</v>
      </c>
      <c r="AY166" s="18" t="s">
        <v>321</v>
      </c>
      <c r="BE166" s="206">
        <f>IF(N166="základní",J166,0)</f>
        <v>0</v>
      </c>
      <c r="BF166" s="206">
        <f>IF(N166="snížená",J166,0)</f>
        <v>0</v>
      </c>
      <c r="BG166" s="206">
        <f>IF(N166="zákl. přenesená",J166,0)</f>
        <v>0</v>
      </c>
      <c r="BH166" s="206">
        <f>IF(N166="sníž. přenesená",J166,0)</f>
        <v>0</v>
      </c>
      <c r="BI166" s="206">
        <f>IF(N166="nulová",J166,0)</f>
        <v>0</v>
      </c>
      <c r="BJ166" s="18" t="s">
        <v>84</v>
      </c>
      <c r="BK166" s="206">
        <f>ROUND(I166*H166,2)</f>
        <v>0</v>
      </c>
      <c r="BL166" s="18" t="s">
        <v>328</v>
      </c>
      <c r="BM166" s="205" t="s">
        <v>2558</v>
      </c>
    </row>
    <row r="167" spans="1:65" s="13" customFormat="1" ht="11.25">
      <c r="B167" s="207"/>
      <c r="C167" s="208"/>
      <c r="D167" s="209" t="s">
        <v>339</v>
      </c>
      <c r="E167" s="210" t="s">
        <v>1</v>
      </c>
      <c r="F167" s="211" t="s">
        <v>2512</v>
      </c>
      <c r="G167" s="208"/>
      <c r="H167" s="212">
        <v>18.438800000000001</v>
      </c>
      <c r="I167" s="213"/>
      <c r="J167" s="208"/>
      <c r="K167" s="208"/>
      <c r="L167" s="214"/>
      <c r="M167" s="215"/>
      <c r="N167" s="216"/>
      <c r="O167" s="216"/>
      <c r="P167" s="216"/>
      <c r="Q167" s="216"/>
      <c r="R167" s="216"/>
      <c r="S167" s="216"/>
      <c r="T167" s="217"/>
      <c r="AT167" s="218" t="s">
        <v>339</v>
      </c>
      <c r="AU167" s="218" t="s">
        <v>86</v>
      </c>
      <c r="AV167" s="13" t="s">
        <v>86</v>
      </c>
      <c r="AW167" s="13" t="s">
        <v>31</v>
      </c>
      <c r="AX167" s="13" t="s">
        <v>84</v>
      </c>
      <c r="AY167" s="218" t="s">
        <v>321</v>
      </c>
    </row>
    <row r="168" spans="1:65" s="2" customFormat="1" ht="24.2" customHeight="1">
      <c r="A168" s="35"/>
      <c r="B168" s="36"/>
      <c r="C168" s="194" t="s">
        <v>407</v>
      </c>
      <c r="D168" s="194" t="s">
        <v>323</v>
      </c>
      <c r="E168" s="195" t="s">
        <v>2559</v>
      </c>
      <c r="F168" s="196" t="s">
        <v>2560</v>
      </c>
      <c r="G168" s="197" t="s">
        <v>337</v>
      </c>
      <c r="H168" s="198">
        <v>58.5</v>
      </c>
      <c r="I168" s="199"/>
      <c r="J168" s="200">
        <f>ROUND(I168*H168,2)</f>
        <v>0</v>
      </c>
      <c r="K168" s="196" t="s">
        <v>350</v>
      </c>
      <c r="L168" s="40"/>
      <c r="M168" s="201" t="s">
        <v>1</v>
      </c>
      <c r="N168" s="202" t="s">
        <v>42</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328</v>
      </c>
      <c r="AT168" s="205" t="s">
        <v>323</v>
      </c>
      <c r="AU168" s="205" t="s">
        <v>86</v>
      </c>
      <c r="AY168" s="18" t="s">
        <v>321</v>
      </c>
      <c r="BE168" s="206">
        <f>IF(N168="základní",J168,0)</f>
        <v>0</v>
      </c>
      <c r="BF168" s="206">
        <f>IF(N168="snížená",J168,0)</f>
        <v>0</v>
      </c>
      <c r="BG168" s="206">
        <f>IF(N168="zákl. přenesená",J168,0)</f>
        <v>0</v>
      </c>
      <c r="BH168" s="206">
        <f>IF(N168="sníž. přenesená",J168,0)</f>
        <v>0</v>
      </c>
      <c r="BI168" s="206">
        <f>IF(N168="nulová",J168,0)</f>
        <v>0</v>
      </c>
      <c r="BJ168" s="18" t="s">
        <v>84</v>
      </c>
      <c r="BK168" s="206">
        <f>ROUND(I168*H168,2)</f>
        <v>0</v>
      </c>
      <c r="BL168" s="18" t="s">
        <v>328</v>
      </c>
      <c r="BM168" s="205" t="s">
        <v>2561</v>
      </c>
    </row>
    <row r="169" spans="1:65" s="15" customFormat="1" ht="11.25">
      <c r="B169" s="230"/>
      <c r="C169" s="231"/>
      <c r="D169" s="209" t="s">
        <v>339</v>
      </c>
      <c r="E169" s="232" t="s">
        <v>1</v>
      </c>
      <c r="F169" s="233" t="s">
        <v>2529</v>
      </c>
      <c r="G169" s="231"/>
      <c r="H169" s="232" t="s">
        <v>1</v>
      </c>
      <c r="I169" s="234"/>
      <c r="J169" s="231"/>
      <c r="K169" s="231"/>
      <c r="L169" s="235"/>
      <c r="M169" s="236"/>
      <c r="N169" s="237"/>
      <c r="O169" s="237"/>
      <c r="P169" s="237"/>
      <c r="Q169" s="237"/>
      <c r="R169" s="237"/>
      <c r="S169" s="237"/>
      <c r="T169" s="238"/>
      <c r="AT169" s="239" t="s">
        <v>339</v>
      </c>
      <c r="AU169" s="239" t="s">
        <v>86</v>
      </c>
      <c r="AV169" s="15" t="s">
        <v>84</v>
      </c>
      <c r="AW169" s="15" t="s">
        <v>31</v>
      </c>
      <c r="AX169" s="15" t="s">
        <v>77</v>
      </c>
      <c r="AY169" s="239" t="s">
        <v>321</v>
      </c>
    </row>
    <row r="170" spans="1:65" s="15" customFormat="1" ht="22.5">
      <c r="B170" s="230"/>
      <c r="C170" s="231"/>
      <c r="D170" s="209" t="s">
        <v>339</v>
      </c>
      <c r="E170" s="232" t="s">
        <v>1</v>
      </c>
      <c r="F170" s="233" t="s">
        <v>2562</v>
      </c>
      <c r="G170" s="231"/>
      <c r="H170" s="232" t="s">
        <v>1</v>
      </c>
      <c r="I170" s="234"/>
      <c r="J170" s="231"/>
      <c r="K170" s="231"/>
      <c r="L170" s="235"/>
      <c r="M170" s="236"/>
      <c r="N170" s="237"/>
      <c r="O170" s="237"/>
      <c r="P170" s="237"/>
      <c r="Q170" s="237"/>
      <c r="R170" s="237"/>
      <c r="S170" s="237"/>
      <c r="T170" s="238"/>
      <c r="AT170" s="239" t="s">
        <v>339</v>
      </c>
      <c r="AU170" s="239" t="s">
        <v>86</v>
      </c>
      <c r="AV170" s="15" t="s">
        <v>84</v>
      </c>
      <c r="AW170" s="15" t="s">
        <v>31</v>
      </c>
      <c r="AX170" s="15" t="s">
        <v>77</v>
      </c>
      <c r="AY170" s="239" t="s">
        <v>321</v>
      </c>
    </row>
    <row r="171" spans="1:65" s="13" customFormat="1" ht="11.25">
      <c r="B171" s="207"/>
      <c r="C171" s="208"/>
      <c r="D171" s="209" t="s">
        <v>339</v>
      </c>
      <c r="E171" s="210" t="s">
        <v>1</v>
      </c>
      <c r="F171" s="211" t="s">
        <v>2563</v>
      </c>
      <c r="G171" s="208"/>
      <c r="H171" s="212">
        <v>58.5</v>
      </c>
      <c r="I171" s="213"/>
      <c r="J171" s="208"/>
      <c r="K171" s="208"/>
      <c r="L171" s="214"/>
      <c r="M171" s="215"/>
      <c r="N171" s="216"/>
      <c r="O171" s="216"/>
      <c r="P171" s="216"/>
      <c r="Q171" s="216"/>
      <c r="R171" s="216"/>
      <c r="S171" s="216"/>
      <c r="T171" s="217"/>
      <c r="AT171" s="218" t="s">
        <v>339</v>
      </c>
      <c r="AU171" s="218" t="s">
        <v>86</v>
      </c>
      <c r="AV171" s="13" t="s">
        <v>86</v>
      </c>
      <c r="AW171" s="13" t="s">
        <v>31</v>
      </c>
      <c r="AX171" s="13" t="s">
        <v>84</v>
      </c>
      <c r="AY171" s="218" t="s">
        <v>321</v>
      </c>
    </row>
    <row r="172" spans="1:65" s="12" customFormat="1" ht="22.9" customHeight="1">
      <c r="B172" s="178"/>
      <c r="C172" s="179"/>
      <c r="D172" s="180" t="s">
        <v>76</v>
      </c>
      <c r="E172" s="192" t="s">
        <v>86</v>
      </c>
      <c r="F172" s="192" t="s">
        <v>608</v>
      </c>
      <c r="G172" s="179"/>
      <c r="H172" s="179"/>
      <c r="I172" s="182"/>
      <c r="J172" s="193">
        <f>BK172</f>
        <v>0</v>
      </c>
      <c r="K172" s="179"/>
      <c r="L172" s="184"/>
      <c r="M172" s="185"/>
      <c r="N172" s="186"/>
      <c r="O172" s="186"/>
      <c r="P172" s="187">
        <f>SUM(P173:P197)</f>
        <v>0</v>
      </c>
      <c r="Q172" s="186"/>
      <c r="R172" s="187">
        <f>SUM(R173:R197)</f>
        <v>15.94762697</v>
      </c>
      <c r="S172" s="186"/>
      <c r="T172" s="188">
        <f>SUM(T173:T197)</f>
        <v>0</v>
      </c>
      <c r="AR172" s="189" t="s">
        <v>84</v>
      </c>
      <c r="AT172" s="190" t="s">
        <v>76</v>
      </c>
      <c r="AU172" s="190" t="s">
        <v>84</v>
      </c>
      <c r="AY172" s="189" t="s">
        <v>321</v>
      </c>
      <c r="BK172" s="191">
        <f>SUM(BK173:BK197)</f>
        <v>0</v>
      </c>
    </row>
    <row r="173" spans="1:65" s="2" customFormat="1" ht="16.5" customHeight="1">
      <c r="A173" s="35"/>
      <c r="B173" s="36"/>
      <c r="C173" s="194" t="s">
        <v>412</v>
      </c>
      <c r="D173" s="194" t="s">
        <v>323</v>
      </c>
      <c r="E173" s="195" t="s">
        <v>2564</v>
      </c>
      <c r="F173" s="196" t="s">
        <v>2565</v>
      </c>
      <c r="G173" s="197" t="s">
        <v>355</v>
      </c>
      <c r="H173" s="198">
        <v>6.2990000000000004</v>
      </c>
      <c r="I173" s="199"/>
      <c r="J173" s="200">
        <f>ROUND(I173*H173,2)</f>
        <v>0</v>
      </c>
      <c r="K173" s="196" t="s">
        <v>350</v>
      </c>
      <c r="L173" s="40"/>
      <c r="M173" s="201" t="s">
        <v>1</v>
      </c>
      <c r="N173" s="202" t="s">
        <v>42</v>
      </c>
      <c r="O173" s="72"/>
      <c r="P173" s="203">
        <f>O173*H173</f>
        <v>0</v>
      </c>
      <c r="Q173" s="203">
        <v>2.5018699999999998</v>
      </c>
      <c r="R173" s="203">
        <f>Q173*H173</f>
        <v>15.759279129999999</v>
      </c>
      <c r="S173" s="203">
        <v>0</v>
      </c>
      <c r="T173" s="204">
        <f>S173*H173</f>
        <v>0</v>
      </c>
      <c r="U173" s="35"/>
      <c r="V173" s="35"/>
      <c r="W173" s="35"/>
      <c r="X173" s="35"/>
      <c r="Y173" s="35"/>
      <c r="Z173" s="35"/>
      <c r="AA173" s="35"/>
      <c r="AB173" s="35"/>
      <c r="AC173" s="35"/>
      <c r="AD173" s="35"/>
      <c r="AE173" s="35"/>
      <c r="AR173" s="205" t="s">
        <v>328</v>
      </c>
      <c r="AT173" s="205" t="s">
        <v>323</v>
      </c>
      <c r="AU173" s="205" t="s">
        <v>86</v>
      </c>
      <c r="AY173" s="18" t="s">
        <v>321</v>
      </c>
      <c r="BE173" s="206">
        <f>IF(N173="základní",J173,0)</f>
        <v>0</v>
      </c>
      <c r="BF173" s="206">
        <f>IF(N173="snížená",J173,0)</f>
        <v>0</v>
      </c>
      <c r="BG173" s="206">
        <f>IF(N173="zákl. přenesená",J173,0)</f>
        <v>0</v>
      </c>
      <c r="BH173" s="206">
        <f>IF(N173="sníž. přenesená",J173,0)</f>
        <v>0</v>
      </c>
      <c r="BI173" s="206">
        <f>IF(N173="nulová",J173,0)</f>
        <v>0</v>
      </c>
      <c r="BJ173" s="18" t="s">
        <v>84</v>
      </c>
      <c r="BK173" s="206">
        <f>ROUND(I173*H173,2)</f>
        <v>0</v>
      </c>
      <c r="BL173" s="18" t="s">
        <v>328</v>
      </c>
      <c r="BM173" s="205" t="s">
        <v>2566</v>
      </c>
    </row>
    <row r="174" spans="1:65" s="15" customFormat="1" ht="11.25">
      <c r="B174" s="230"/>
      <c r="C174" s="231"/>
      <c r="D174" s="209" t="s">
        <v>339</v>
      </c>
      <c r="E174" s="232" t="s">
        <v>1</v>
      </c>
      <c r="F174" s="233" t="s">
        <v>2535</v>
      </c>
      <c r="G174" s="231"/>
      <c r="H174" s="232" t="s">
        <v>1</v>
      </c>
      <c r="I174" s="234"/>
      <c r="J174" s="231"/>
      <c r="K174" s="231"/>
      <c r="L174" s="235"/>
      <c r="M174" s="236"/>
      <c r="N174" s="237"/>
      <c r="O174" s="237"/>
      <c r="P174" s="237"/>
      <c r="Q174" s="237"/>
      <c r="R174" s="237"/>
      <c r="S174" s="237"/>
      <c r="T174" s="238"/>
      <c r="AT174" s="239" t="s">
        <v>339</v>
      </c>
      <c r="AU174" s="239" t="s">
        <v>86</v>
      </c>
      <c r="AV174" s="15" t="s">
        <v>84</v>
      </c>
      <c r="AW174" s="15" t="s">
        <v>31</v>
      </c>
      <c r="AX174" s="15" t="s">
        <v>77</v>
      </c>
      <c r="AY174" s="239" t="s">
        <v>321</v>
      </c>
    </row>
    <row r="175" spans="1:65" s="13" customFormat="1" ht="22.5">
      <c r="B175" s="207"/>
      <c r="C175" s="208"/>
      <c r="D175" s="209" t="s">
        <v>339</v>
      </c>
      <c r="E175" s="210" t="s">
        <v>1</v>
      </c>
      <c r="F175" s="211" t="s">
        <v>2567</v>
      </c>
      <c r="G175" s="208"/>
      <c r="H175" s="212">
        <v>4.2240000000000002</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1:65" s="13" customFormat="1" ht="22.5">
      <c r="B176" s="207"/>
      <c r="C176" s="208"/>
      <c r="D176" s="209" t="s">
        <v>339</v>
      </c>
      <c r="E176" s="210" t="s">
        <v>1</v>
      </c>
      <c r="F176" s="211" t="s">
        <v>2568</v>
      </c>
      <c r="G176" s="208"/>
      <c r="H176" s="212">
        <v>0.83199999999999996</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1:65" s="13" customFormat="1" ht="22.5">
      <c r="B177" s="207"/>
      <c r="C177" s="208"/>
      <c r="D177" s="209" t="s">
        <v>339</v>
      </c>
      <c r="E177" s="210" t="s">
        <v>1</v>
      </c>
      <c r="F177" s="211" t="s">
        <v>2569</v>
      </c>
      <c r="G177" s="208"/>
      <c r="H177" s="212">
        <v>1.024</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22.5">
      <c r="B178" s="207"/>
      <c r="C178" s="208"/>
      <c r="D178" s="209" t="s">
        <v>339</v>
      </c>
      <c r="E178" s="210" t="s">
        <v>1</v>
      </c>
      <c r="F178" s="211" t="s">
        <v>2570</v>
      </c>
      <c r="G178" s="208"/>
      <c r="H178" s="212">
        <v>2.7E-2</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6" customFormat="1" ht="11.25">
      <c r="B179" s="240"/>
      <c r="C179" s="241"/>
      <c r="D179" s="209" t="s">
        <v>339</v>
      </c>
      <c r="E179" s="242" t="s">
        <v>1</v>
      </c>
      <c r="F179" s="243" t="s">
        <v>391</v>
      </c>
      <c r="G179" s="241"/>
      <c r="H179" s="244">
        <v>6.1070000000000002</v>
      </c>
      <c r="I179" s="245"/>
      <c r="J179" s="241"/>
      <c r="K179" s="241"/>
      <c r="L179" s="246"/>
      <c r="M179" s="247"/>
      <c r="N179" s="248"/>
      <c r="O179" s="248"/>
      <c r="P179" s="248"/>
      <c r="Q179" s="248"/>
      <c r="R179" s="248"/>
      <c r="S179" s="248"/>
      <c r="T179" s="249"/>
      <c r="AT179" s="250" t="s">
        <v>339</v>
      </c>
      <c r="AU179" s="250" t="s">
        <v>86</v>
      </c>
      <c r="AV179" s="16" t="s">
        <v>334</v>
      </c>
      <c r="AW179" s="16" t="s">
        <v>31</v>
      </c>
      <c r="AX179" s="16" t="s">
        <v>77</v>
      </c>
      <c r="AY179" s="250" t="s">
        <v>321</v>
      </c>
    </row>
    <row r="180" spans="1:65" s="13" customFormat="1" ht="22.5">
      <c r="B180" s="207"/>
      <c r="C180" s="208"/>
      <c r="D180" s="209" t="s">
        <v>339</v>
      </c>
      <c r="E180" s="210" t="s">
        <v>1</v>
      </c>
      <c r="F180" s="211" t="s">
        <v>2571</v>
      </c>
      <c r="G180" s="208"/>
      <c r="H180" s="212">
        <v>0.1923705</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4" customFormat="1" ht="11.25">
      <c r="B181" s="219"/>
      <c r="C181" s="220"/>
      <c r="D181" s="209" t="s">
        <v>339</v>
      </c>
      <c r="E181" s="221" t="s">
        <v>1</v>
      </c>
      <c r="F181" s="222" t="s">
        <v>346</v>
      </c>
      <c r="G181" s="220"/>
      <c r="H181" s="223">
        <v>6.2993705000000002</v>
      </c>
      <c r="I181" s="224"/>
      <c r="J181" s="220"/>
      <c r="K181" s="220"/>
      <c r="L181" s="225"/>
      <c r="M181" s="226"/>
      <c r="N181" s="227"/>
      <c r="O181" s="227"/>
      <c r="P181" s="227"/>
      <c r="Q181" s="227"/>
      <c r="R181" s="227"/>
      <c r="S181" s="227"/>
      <c r="T181" s="228"/>
      <c r="AT181" s="229" t="s">
        <v>339</v>
      </c>
      <c r="AU181" s="229" t="s">
        <v>86</v>
      </c>
      <c r="AV181" s="14" t="s">
        <v>328</v>
      </c>
      <c r="AW181" s="14" t="s">
        <v>31</v>
      </c>
      <c r="AX181" s="14" t="s">
        <v>84</v>
      </c>
      <c r="AY181" s="229" t="s">
        <v>321</v>
      </c>
    </row>
    <row r="182" spans="1:65" s="2" customFormat="1" ht="16.5" customHeight="1">
      <c r="A182" s="35"/>
      <c r="B182" s="36"/>
      <c r="C182" s="194" t="s">
        <v>424</v>
      </c>
      <c r="D182" s="194" t="s">
        <v>323</v>
      </c>
      <c r="E182" s="195" t="s">
        <v>2572</v>
      </c>
      <c r="F182" s="196" t="s">
        <v>2573</v>
      </c>
      <c r="G182" s="197" t="s">
        <v>337</v>
      </c>
      <c r="H182" s="198">
        <v>10.555999999999999</v>
      </c>
      <c r="I182" s="199"/>
      <c r="J182" s="200">
        <f>ROUND(I182*H182,2)</f>
        <v>0</v>
      </c>
      <c r="K182" s="196" t="s">
        <v>350</v>
      </c>
      <c r="L182" s="40"/>
      <c r="M182" s="201" t="s">
        <v>1</v>
      </c>
      <c r="N182" s="202" t="s">
        <v>42</v>
      </c>
      <c r="O182" s="72"/>
      <c r="P182" s="203">
        <f>O182*H182</f>
        <v>0</v>
      </c>
      <c r="Q182" s="203">
        <v>2.64E-3</v>
      </c>
      <c r="R182" s="203">
        <f>Q182*H182</f>
        <v>2.7867839999999998E-2</v>
      </c>
      <c r="S182" s="203">
        <v>0</v>
      </c>
      <c r="T182" s="204">
        <f>S182*H182</f>
        <v>0</v>
      </c>
      <c r="U182" s="35"/>
      <c r="V182" s="35"/>
      <c r="W182" s="35"/>
      <c r="X182" s="35"/>
      <c r="Y182" s="35"/>
      <c r="Z182" s="35"/>
      <c r="AA182" s="35"/>
      <c r="AB182" s="35"/>
      <c r="AC182" s="35"/>
      <c r="AD182" s="35"/>
      <c r="AE182" s="35"/>
      <c r="AR182" s="205" t="s">
        <v>328</v>
      </c>
      <c r="AT182" s="205" t="s">
        <v>323</v>
      </c>
      <c r="AU182" s="205" t="s">
        <v>86</v>
      </c>
      <c r="AY182" s="18" t="s">
        <v>321</v>
      </c>
      <c r="BE182" s="206">
        <f>IF(N182="základní",J182,0)</f>
        <v>0</v>
      </c>
      <c r="BF182" s="206">
        <f>IF(N182="snížená",J182,0)</f>
        <v>0</v>
      </c>
      <c r="BG182" s="206">
        <f>IF(N182="zákl. přenesená",J182,0)</f>
        <v>0</v>
      </c>
      <c r="BH182" s="206">
        <f>IF(N182="sníž. přenesená",J182,0)</f>
        <v>0</v>
      </c>
      <c r="BI182" s="206">
        <f>IF(N182="nulová",J182,0)</f>
        <v>0</v>
      </c>
      <c r="BJ182" s="18" t="s">
        <v>84</v>
      </c>
      <c r="BK182" s="206">
        <f>ROUND(I182*H182,2)</f>
        <v>0</v>
      </c>
      <c r="BL182" s="18" t="s">
        <v>328</v>
      </c>
      <c r="BM182" s="205" t="s">
        <v>2574</v>
      </c>
    </row>
    <row r="183" spans="1:65" s="15" customFormat="1" ht="11.25">
      <c r="B183" s="230"/>
      <c r="C183" s="231"/>
      <c r="D183" s="209" t="s">
        <v>339</v>
      </c>
      <c r="E183" s="232" t="s">
        <v>1</v>
      </c>
      <c r="F183" s="233" t="s">
        <v>2535</v>
      </c>
      <c r="G183" s="231"/>
      <c r="H183" s="232" t="s">
        <v>1</v>
      </c>
      <c r="I183" s="234"/>
      <c r="J183" s="231"/>
      <c r="K183" s="231"/>
      <c r="L183" s="235"/>
      <c r="M183" s="236"/>
      <c r="N183" s="237"/>
      <c r="O183" s="237"/>
      <c r="P183" s="237"/>
      <c r="Q183" s="237"/>
      <c r="R183" s="237"/>
      <c r="S183" s="237"/>
      <c r="T183" s="238"/>
      <c r="AT183" s="239" t="s">
        <v>339</v>
      </c>
      <c r="AU183" s="239" t="s">
        <v>86</v>
      </c>
      <c r="AV183" s="15" t="s">
        <v>84</v>
      </c>
      <c r="AW183" s="15" t="s">
        <v>31</v>
      </c>
      <c r="AX183" s="15" t="s">
        <v>77</v>
      </c>
      <c r="AY183" s="239" t="s">
        <v>321</v>
      </c>
    </row>
    <row r="184" spans="1:65" s="13" customFormat="1" ht="22.5">
      <c r="B184" s="207"/>
      <c r="C184" s="208"/>
      <c r="D184" s="209" t="s">
        <v>339</v>
      </c>
      <c r="E184" s="210" t="s">
        <v>1</v>
      </c>
      <c r="F184" s="211" t="s">
        <v>2575</v>
      </c>
      <c r="G184" s="208"/>
      <c r="H184" s="212">
        <v>6.8639999999999999</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1:65" s="13" customFormat="1" ht="22.5">
      <c r="B185" s="207"/>
      <c r="C185" s="208"/>
      <c r="D185" s="209" t="s">
        <v>339</v>
      </c>
      <c r="E185" s="210" t="s">
        <v>1</v>
      </c>
      <c r="F185" s="211" t="s">
        <v>2576</v>
      </c>
      <c r="G185" s="208"/>
      <c r="H185" s="212">
        <v>2.7040000000000002</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1:65" s="13" customFormat="1" ht="22.5">
      <c r="B186" s="207"/>
      <c r="C186" s="208"/>
      <c r="D186" s="209" t="s">
        <v>339</v>
      </c>
      <c r="E186" s="210" t="s">
        <v>1</v>
      </c>
      <c r="F186" s="211" t="s">
        <v>2577</v>
      </c>
      <c r="G186" s="208"/>
      <c r="H186" s="212">
        <v>0.83199999999999996</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3" customFormat="1" ht="22.5">
      <c r="B187" s="207"/>
      <c r="C187" s="208"/>
      <c r="D187" s="209" t="s">
        <v>339</v>
      </c>
      <c r="E187" s="210" t="s">
        <v>1</v>
      </c>
      <c r="F187" s="211" t="s">
        <v>2578</v>
      </c>
      <c r="G187" s="208"/>
      <c r="H187" s="212">
        <v>0.156</v>
      </c>
      <c r="I187" s="213"/>
      <c r="J187" s="208"/>
      <c r="K187" s="208"/>
      <c r="L187" s="214"/>
      <c r="M187" s="215"/>
      <c r="N187" s="216"/>
      <c r="O187" s="216"/>
      <c r="P187" s="216"/>
      <c r="Q187" s="216"/>
      <c r="R187" s="216"/>
      <c r="S187" s="216"/>
      <c r="T187" s="217"/>
      <c r="AT187" s="218" t="s">
        <v>339</v>
      </c>
      <c r="AU187" s="218" t="s">
        <v>86</v>
      </c>
      <c r="AV187" s="13" t="s">
        <v>86</v>
      </c>
      <c r="AW187" s="13" t="s">
        <v>31</v>
      </c>
      <c r="AX187" s="13" t="s">
        <v>77</v>
      </c>
      <c r="AY187" s="218" t="s">
        <v>321</v>
      </c>
    </row>
    <row r="188" spans="1:65" s="14" customFormat="1" ht="11.25">
      <c r="B188" s="219"/>
      <c r="C188" s="220"/>
      <c r="D188" s="209" t="s">
        <v>339</v>
      </c>
      <c r="E188" s="221" t="s">
        <v>1</v>
      </c>
      <c r="F188" s="222" t="s">
        <v>346</v>
      </c>
      <c r="G188" s="220"/>
      <c r="H188" s="223">
        <v>10.555999999999999</v>
      </c>
      <c r="I188" s="224"/>
      <c r="J188" s="220"/>
      <c r="K188" s="220"/>
      <c r="L188" s="225"/>
      <c r="M188" s="226"/>
      <c r="N188" s="227"/>
      <c r="O188" s="227"/>
      <c r="P188" s="227"/>
      <c r="Q188" s="227"/>
      <c r="R188" s="227"/>
      <c r="S188" s="227"/>
      <c r="T188" s="228"/>
      <c r="AT188" s="229" t="s">
        <v>339</v>
      </c>
      <c r="AU188" s="229" t="s">
        <v>86</v>
      </c>
      <c r="AV188" s="14" t="s">
        <v>328</v>
      </c>
      <c r="AW188" s="14" t="s">
        <v>31</v>
      </c>
      <c r="AX188" s="14" t="s">
        <v>84</v>
      </c>
      <c r="AY188" s="229" t="s">
        <v>321</v>
      </c>
    </row>
    <row r="189" spans="1:65" s="2" customFormat="1" ht="16.5" customHeight="1">
      <c r="A189" s="35"/>
      <c r="B189" s="36"/>
      <c r="C189" s="194" t="s">
        <v>429</v>
      </c>
      <c r="D189" s="194" t="s">
        <v>323</v>
      </c>
      <c r="E189" s="195" t="s">
        <v>2579</v>
      </c>
      <c r="F189" s="196" t="s">
        <v>2580</v>
      </c>
      <c r="G189" s="197" t="s">
        <v>337</v>
      </c>
      <c r="H189" s="198">
        <v>10.555999999999999</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2581</v>
      </c>
    </row>
    <row r="190" spans="1:65" s="2" customFormat="1" ht="24.2" customHeight="1">
      <c r="A190" s="35"/>
      <c r="B190" s="36"/>
      <c r="C190" s="194" t="s">
        <v>436</v>
      </c>
      <c r="D190" s="194" t="s">
        <v>323</v>
      </c>
      <c r="E190" s="195" t="s">
        <v>2582</v>
      </c>
      <c r="F190" s="196" t="s">
        <v>2583</v>
      </c>
      <c r="G190" s="197" t="s">
        <v>692</v>
      </c>
      <c r="H190" s="198">
        <v>46</v>
      </c>
      <c r="I190" s="199"/>
      <c r="J190" s="200">
        <f>ROUND(I190*H190,2)</f>
        <v>0</v>
      </c>
      <c r="K190" s="196" t="s">
        <v>350</v>
      </c>
      <c r="L190" s="40"/>
      <c r="M190" s="201" t="s">
        <v>1</v>
      </c>
      <c r="N190" s="202" t="s">
        <v>42</v>
      </c>
      <c r="O190" s="72"/>
      <c r="P190" s="203">
        <f>O190*H190</f>
        <v>0</v>
      </c>
      <c r="Q190" s="203">
        <v>3.0799999999999998E-3</v>
      </c>
      <c r="R190" s="203">
        <f>Q190*H190</f>
        <v>0.14168</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2584</v>
      </c>
    </row>
    <row r="191" spans="1:65" s="15" customFormat="1" ht="11.25">
      <c r="B191" s="230"/>
      <c r="C191" s="231"/>
      <c r="D191" s="209" t="s">
        <v>339</v>
      </c>
      <c r="E191" s="232" t="s">
        <v>1</v>
      </c>
      <c r="F191" s="233" t="s">
        <v>2535</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1:65" s="13" customFormat="1" ht="22.5">
      <c r="B192" s="207"/>
      <c r="C192" s="208"/>
      <c r="D192" s="209" t="s">
        <v>339</v>
      </c>
      <c r="E192" s="210" t="s">
        <v>1</v>
      </c>
      <c r="F192" s="211" t="s">
        <v>2585</v>
      </c>
      <c r="G192" s="208"/>
      <c r="H192" s="212">
        <v>33</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1:65" s="13" customFormat="1" ht="22.5">
      <c r="B193" s="207"/>
      <c r="C193" s="208"/>
      <c r="D193" s="209" t="s">
        <v>339</v>
      </c>
      <c r="E193" s="210" t="s">
        <v>1</v>
      </c>
      <c r="F193" s="211" t="s">
        <v>2586</v>
      </c>
      <c r="G193" s="208"/>
      <c r="H193" s="212">
        <v>13</v>
      </c>
      <c r="I193" s="213"/>
      <c r="J193" s="208"/>
      <c r="K193" s="208"/>
      <c r="L193" s="214"/>
      <c r="M193" s="215"/>
      <c r="N193" s="216"/>
      <c r="O193" s="216"/>
      <c r="P193" s="216"/>
      <c r="Q193" s="216"/>
      <c r="R193" s="216"/>
      <c r="S193" s="216"/>
      <c r="T193" s="217"/>
      <c r="AT193" s="218" t="s">
        <v>339</v>
      </c>
      <c r="AU193" s="218" t="s">
        <v>86</v>
      </c>
      <c r="AV193" s="13" t="s">
        <v>86</v>
      </c>
      <c r="AW193" s="13" t="s">
        <v>31</v>
      </c>
      <c r="AX193" s="13" t="s">
        <v>77</v>
      </c>
      <c r="AY193" s="218" t="s">
        <v>321</v>
      </c>
    </row>
    <row r="194" spans="1:65" s="14" customFormat="1" ht="11.25">
      <c r="B194" s="219"/>
      <c r="C194" s="220"/>
      <c r="D194" s="209" t="s">
        <v>339</v>
      </c>
      <c r="E194" s="221" t="s">
        <v>1</v>
      </c>
      <c r="F194" s="222" t="s">
        <v>346</v>
      </c>
      <c r="G194" s="220"/>
      <c r="H194" s="223">
        <v>46</v>
      </c>
      <c r="I194" s="224"/>
      <c r="J194" s="220"/>
      <c r="K194" s="220"/>
      <c r="L194" s="225"/>
      <c r="M194" s="226"/>
      <c r="N194" s="227"/>
      <c r="O194" s="227"/>
      <c r="P194" s="227"/>
      <c r="Q194" s="227"/>
      <c r="R194" s="227"/>
      <c r="S194" s="227"/>
      <c r="T194" s="228"/>
      <c r="AT194" s="229" t="s">
        <v>339</v>
      </c>
      <c r="AU194" s="229" t="s">
        <v>86</v>
      </c>
      <c r="AV194" s="14" t="s">
        <v>328</v>
      </c>
      <c r="AW194" s="14" t="s">
        <v>31</v>
      </c>
      <c r="AX194" s="14" t="s">
        <v>84</v>
      </c>
      <c r="AY194" s="229" t="s">
        <v>321</v>
      </c>
    </row>
    <row r="195" spans="1:65" s="2" customFormat="1" ht="33" customHeight="1">
      <c r="A195" s="35"/>
      <c r="B195" s="36"/>
      <c r="C195" s="194" t="s">
        <v>443</v>
      </c>
      <c r="D195" s="194" t="s">
        <v>323</v>
      </c>
      <c r="E195" s="195" t="s">
        <v>2587</v>
      </c>
      <c r="F195" s="196" t="s">
        <v>2588</v>
      </c>
      <c r="G195" s="197" t="s">
        <v>692</v>
      </c>
      <c r="H195" s="198">
        <v>2</v>
      </c>
      <c r="I195" s="199"/>
      <c r="J195" s="200">
        <f>ROUND(I195*H195,2)</f>
        <v>0</v>
      </c>
      <c r="K195" s="196" t="s">
        <v>350</v>
      </c>
      <c r="L195" s="40"/>
      <c r="M195" s="201" t="s">
        <v>1</v>
      </c>
      <c r="N195" s="202" t="s">
        <v>42</v>
      </c>
      <c r="O195" s="72"/>
      <c r="P195" s="203">
        <f>O195*H195</f>
        <v>0</v>
      </c>
      <c r="Q195" s="203">
        <v>9.4000000000000004E-3</v>
      </c>
      <c r="R195" s="203">
        <f>Q195*H195</f>
        <v>1.8800000000000001E-2</v>
      </c>
      <c r="S195" s="203">
        <v>0</v>
      </c>
      <c r="T195" s="204">
        <f>S195*H195</f>
        <v>0</v>
      </c>
      <c r="U195" s="35"/>
      <c r="V195" s="35"/>
      <c r="W195" s="35"/>
      <c r="X195" s="35"/>
      <c r="Y195" s="35"/>
      <c r="Z195" s="35"/>
      <c r="AA195" s="35"/>
      <c r="AB195" s="35"/>
      <c r="AC195" s="35"/>
      <c r="AD195" s="35"/>
      <c r="AE195" s="35"/>
      <c r="AR195" s="205" t="s">
        <v>328</v>
      </c>
      <c r="AT195" s="205" t="s">
        <v>323</v>
      </c>
      <c r="AU195" s="205" t="s">
        <v>86</v>
      </c>
      <c r="AY195" s="18" t="s">
        <v>321</v>
      </c>
      <c r="BE195" s="206">
        <f>IF(N195="základní",J195,0)</f>
        <v>0</v>
      </c>
      <c r="BF195" s="206">
        <f>IF(N195="snížená",J195,0)</f>
        <v>0</v>
      </c>
      <c r="BG195" s="206">
        <f>IF(N195="zákl. přenesená",J195,0)</f>
        <v>0</v>
      </c>
      <c r="BH195" s="206">
        <f>IF(N195="sníž. přenesená",J195,0)</f>
        <v>0</v>
      </c>
      <c r="BI195" s="206">
        <f>IF(N195="nulová",J195,0)</f>
        <v>0</v>
      </c>
      <c r="BJ195" s="18" t="s">
        <v>84</v>
      </c>
      <c r="BK195" s="206">
        <f>ROUND(I195*H195,2)</f>
        <v>0</v>
      </c>
      <c r="BL195" s="18" t="s">
        <v>328</v>
      </c>
      <c r="BM195" s="205" t="s">
        <v>2589</v>
      </c>
    </row>
    <row r="196" spans="1:65" s="15" customFormat="1" ht="11.25">
      <c r="B196" s="230"/>
      <c r="C196" s="231"/>
      <c r="D196" s="209" t="s">
        <v>339</v>
      </c>
      <c r="E196" s="232" t="s">
        <v>1</v>
      </c>
      <c r="F196" s="233" t="s">
        <v>2535</v>
      </c>
      <c r="G196" s="231"/>
      <c r="H196" s="232" t="s">
        <v>1</v>
      </c>
      <c r="I196" s="234"/>
      <c r="J196" s="231"/>
      <c r="K196" s="231"/>
      <c r="L196" s="235"/>
      <c r="M196" s="236"/>
      <c r="N196" s="237"/>
      <c r="O196" s="237"/>
      <c r="P196" s="237"/>
      <c r="Q196" s="237"/>
      <c r="R196" s="237"/>
      <c r="S196" s="237"/>
      <c r="T196" s="238"/>
      <c r="AT196" s="239" t="s">
        <v>339</v>
      </c>
      <c r="AU196" s="239" t="s">
        <v>86</v>
      </c>
      <c r="AV196" s="15" t="s">
        <v>84</v>
      </c>
      <c r="AW196" s="15" t="s">
        <v>31</v>
      </c>
      <c r="AX196" s="15" t="s">
        <v>77</v>
      </c>
      <c r="AY196" s="239" t="s">
        <v>321</v>
      </c>
    </row>
    <row r="197" spans="1:65" s="13" customFormat="1" ht="22.5">
      <c r="B197" s="207"/>
      <c r="C197" s="208"/>
      <c r="D197" s="209" t="s">
        <v>339</v>
      </c>
      <c r="E197" s="210" t="s">
        <v>1</v>
      </c>
      <c r="F197" s="211" t="s">
        <v>2590</v>
      </c>
      <c r="G197" s="208"/>
      <c r="H197" s="212">
        <v>2</v>
      </c>
      <c r="I197" s="213"/>
      <c r="J197" s="208"/>
      <c r="K197" s="208"/>
      <c r="L197" s="214"/>
      <c r="M197" s="215"/>
      <c r="N197" s="216"/>
      <c r="O197" s="216"/>
      <c r="P197" s="216"/>
      <c r="Q197" s="216"/>
      <c r="R197" s="216"/>
      <c r="S197" s="216"/>
      <c r="T197" s="217"/>
      <c r="AT197" s="218" t="s">
        <v>339</v>
      </c>
      <c r="AU197" s="218" t="s">
        <v>86</v>
      </c>
      <c r="AV197" s="13" t="s">
        <v>86</v>
      </c>
      <c r="AW197" s="13" t="s">
        <v>31</v>
      </c>
      <c r="AX197" s="13" t="s">
        <v>84</v>
      </c>
      <c r="AY197" s="218" t="s">
        <v>321</v>
      </c>
    </row>
    <row r="198" spans="1:65" s="12" customFormat="1" ht="22.9" customHeight="1">
      <c r="B198" s="178"/>
      <c r="C198" s="179"/>
      <c r="D198" s="180" t="s">
        <v>76</v>
      </c>
      <c r="E198" s="192" t="s">
        <v>334</v>
      </c>
      <c r="F198" s="192" t="s">
        <v>705</v>
      </c>
      <c r="G198" s="179"/>
      <c r="H198" s="179"/>
      <c r="I198" s="182"/>
      <c r="J198" s="193">
        <f>BK198</f>
        <v>0</v>
      </c>
      <c r="K198" s="179"/>
      <c r="L198" s="184"/>
      <c r="M198" s="185"/>
      <c r="N198" s="186"/>
      <c r="O198" s="186"/>
      <c r="P198" s="187">
        <f>SUM(P199:P249)</f>
        <v>0</v>
      </c>
      <c r="Q198" s="186"/>
      <c r="R198" s="187">
        <f>SUM(R199:R249)</f>
        <v>0.90472680000000005</v>
      </c>
      <c r="S198" s="186"/>
      <c r="T198" s="188">
        <f>SUM(T199:T249)</f>
        <v>0</v>
      </c>
      <c r="AR198" s="189" t="s">
        <v>84</v>
      </c>
      <c r="AT198" s="190" t="s">
        <v>76</v>
      </c>
      <c r="AU198" s="190" t="s">
        <v>84</v>
      </c>
      <c r="AY198" s="189" t="s">
        <v>321</v>
      </c>
      <c r="BK198" s="191">
        <f>SUM(BK199:BK249)</f>
        <v>0</v>
      </c>
    </row>
    <row r="199" spans="1:65" s="2" customFormat="1" ht="24.2" customHeight="1">
      <c r="A199" s="35"/>
      <c r="B199" s="36"/>
      <c r="C199" s="194" t="s">
        <v>8</v>
      </c>
      <c r="D199" s="194" t="s">
        <v>323</v>
      </c>
      <c r="E199" s="195" t="s">
        <v>2591</v>
      </c>
      <c r="F199" s="196" t="s">
        <v>2592</v>
      </c>
      <c r="G199" s="197" t="s">
        <v>692</v>
      </c>
      <c r="H199" s="198">
        <v>48</v>
      </c>
      <c r="I199" s="199"/>
      <c r="J199" s="200">
        <f>ROUND(I199*H199,2)</f>
        <v>0</v>
      </c>
      <c r="K199" s="196" t="s">
        <v>350</v>
      </c>
      <c r="L199" s="40"/>
      <c r="M199" s="201" t="s">
        <v>1</v>
      </c>
      <c r="N199" s="202" t="s">
        <v>42</v>
      </c>
      <c r="O199" s="72"/>
      <c r="P199" s="203">
        <f>O199*H199</f>
        <v>0</v>
      </c>
      <c r="Q199" s="203">
        <v>7.0200000000000002E-3</v>
      </c>
      <c r="R199" s="203">
        <f>Q199*H199</f>
        <v>0.33696000000000004</v>
      </c>
      <c r="S199" s="203">
        <v>0</v>
      </c>
      <c r="T199" s="204">
        <f>S199*H199</f>
        <v>0</v>
      </c>
      <c r="U199" s="35"/>
      <c r="V199" s="35"/>
      <c r="W199" s="35"/>
      <c r="X199" s="35"/>
      <c r="Y199" s="35"/>
      <c r="Z199" s="35"/>
      <c r="AA199" s="35"/>
      <c r="AB199" s="35"/>
      <c r="AC199" s="35"/>
      <c r="AD199" s="35"/>
      <c r="AE199" s="35"/>
      <c r="AR199" s="205" t="s">
        <v>328</v>
      </c>
      <c r="AT199" s="205" t="s">
        <v>323</v>
      </c>
      <c r="AU199" s="205" t="s">
        <v>86</v>
      </c>
      <c r="AY199" s="18" t="s">
        <v>321</v>
      </c>
      <c r="BE199" s="206">
        <f>IF(N199="základní",J199,0)</f>
        <v>0</v>
      </c>
      <c r="BF199" s="206">
        <f>IF(N199="snížená",J199,0)</f>
        <v>0</v>
      </c>
      <c r="BG199" s="206">
        <f>IF(N199="zákl. přenesená",J199,0)</f>
        <v>0</v>
      </c>
      <c r="BH199" s="206">
        <f>IF(N199="sníž. přenesená",J199,0)</f>
        <v>0</v>
      </c>
      <c r="BI199" s="206">
        <f>IF(N199="nulová",J199,0)</f>
        <v>0</v>
      </c>
      <c r="BJ199" s="18" t="s">
        <v>84</v>
      </c>
      <c r="BK199" s="206">
        <f>ROUND(I199*H199,2)</f>
        <v>0</v>
      </c>
      <c r="BL199" s="18" t="s">
        <v>328</v>
      </c>
      <c r="BM199" s="205" t="s">
        <v>2593</v>
      </c>
    </row>
    <row r="200" spans="1:65" s="15" customFormat="1" ht="11.25">
      <c r="B200" s="230"/>
      <c r="C200" s="231"/>
      <c r="D200" s="209" t="s">
        <v>339</v>
      </c>
      <c r="E200" s="232" t="s">
        <v>1</v>
      </c>
      <c r="F200" s="233" t="s">
        <v>2535</v>
      </c>
      <c r="G200" s="231"/>
      <c r="H200" s="232" t="s">
        <v>1</v>
      </c>
      <c r="I200" s="234"/>
      <c r="J200" s="231"/>
      <c r="K200" s="231"/>
      <c r="L200" s="235"/>
      <c r="M200" s="236"/>
      <c r="N200" s="237"/>
      <c r="O200" s="237"/>
      <c r="P200" s="237"/>
      <c r="Q200" s="237"/>
      <c r="R200" s="237"/>
      <c r="S200" s="237"/>
      <c r="T200" s="238"/>
      <c r="AT200" s="239" t="s">
        <v>339</v>
      </c>
      <c r="AU200" s="239" t="s">
        <v>86</v>
      </c>
      <c r="AV200" s="15" t="s">
        <v>84</v>
      </c>
      <c r="AW200" s="15" t="s">
        <v>31</v>
      </c>
      <c r="AX200" s="15" t="s">
        <v>77</v>
      </c>
      <c r="AY200" s="239" t="s">
        <v>321</v>
      </c>
    </row>
    <row r="201" spans="1:65" s="13" customFormat="1" ht="11.25">
      <c r="B201" s="207"/>
      <c r="C201" s="208"/>
      <c r="D201" s="209" t="s">
        <v>339</v>
      </c>
      <c r="E201" s="210" t="s">
        <v>1</v>
      </c>
      <c r="F201" s="211" t="s">
        <v>2594</v>
      </c>
      <c r="G201" s="208"/>
      <c r="H201" s="212">
        <v>33</v>
      </c>
      <c r="I201" s="213"/>
      <c r="J201" s="208"/>
      <c r="K201" s="208"/>
      <c r="L201" s="214"/>
      <c r="M201" s="215"/>
      <c r="N201" s="216"/>
      <c r="O201" s="216"/>
      <c r="P201" s="216"/>
      <c r="Q201" s="216"/>
      <c r="R201" s="216"/>
      <c r="S201" s="216"/>
      <c r="T201" s="217"/>
      <c r="AT201" s="218" t="s">
        <v>339</v>
      </c>
      <c r="AU201" s="218" t="s">
        <v>86</v>
      </c>
      <c r="AV201" s="13" t="s">
        <v>86</v>
      </c>
      <c r="AW201" s="13" t="s">
        <v>31</v>
      </c>
      <c r="AX201" s="13" t="s">
        <v>77</v>
      </c>
      <c r="AY201" s="218" t="s">
        <v>321</v>
      </c>
    </row>
    <row r="202" spans="1:65" s="16" customFormat="1" ht="11.25">
      <c r="B202" s="240"/>
      <c r="C202" s="241"/>
      <c r="D202" s="209" t="s">
        <v>339</v>
      </c>
      <c r="E202" s="242" t="s">
        <v>2519</v>
      </c>
      <c r="F202" s="243" t="s">
        <v>391</v>
      </c>
      <c r="G202" s="241"/>
      <c r="H202" s="244">
        <v>33</v>
      </c>
      <c r="I202" s="245"/>
      <c r="J202" s="241"/>
      <c r="K202" s="241"/>
      <c r="L202" s="246"/>
      <c r="M202" s="247"/>
      <c r="N202" s="248"/>
      <c r="O202" s="248"/>
      <c r="P202" s="248"/>
      <c r="Q202" s="248"/>
      <c r="R202" s="248"/>
      <c r="S202" s="248"/>
      <c r="T202" s="249"/>
      <c r="AT202" s="250" t="s">
        <v>339</v>
      </c>
      <c r="AU202" s="250" t="s">
        <v>86</v>
      </c>
      <c r="AV202" s="16" t="s">
        <v>334</v>
      </c>
      <c r="AW202" s="16" t="s">
        <v>31</v>
      </c>
      <c r="AX202" s="16" t="s">
        <v>77</v>
      </c>
      <c r="AY202" s="250" t="s">
        <v>321</v>
      </c>
    </row>
    <row r="203" spans="1:65" s="13" customFormat="1" ht="11.25">
      <c r="B203" s="207"/>
      <c r="C203" s="208"/>
      <c r="D203" s="209" t="s">
        <v>339</v>
      </c>
      <c r="E203" s="210" t="s">
        <v>1</v>
      </c>
      <c r="F203" s="211" t="s">
        <v>2595</v>
      </c>
      <c r="G203" s="208"/>
      <c r="H203" s="212">
        <v>13</v>
      </c>
      <c r="I203" s="213"/>
      <c r="J203" s="208"/>
      <c r="K203" s="208"/>
      <c r="L203" s="214"/>
      <c r="M203" s="215"/>
      <c r="N203" s="216"/>
      <c r="O203" s="216"/>
      <c r="P203" s="216"/>
      <c r="Q203" s="216"/>
      <c r="R203" s="216"/>
      <c r="S203" s="216"/>
      <c r="T203" s="217"/>
      <c r="AT203" s="218" t="s">
        <v>339</v>
      </c>
      <c r="AU203" s="218" t="s">
        <v>86</v>
      </c>
      <c r="AV203" s="13" t="s">
        <v>86</v>
      </c>
      <c r="AW203" s="13" t="s">
        <v>31</v>
      </c>
      <c r="AX203" s="13" t="s">
        <v>77</v>
      </c>
      <c r="AY203" s="218" t="s">
        <v>321</v>
      </c>
    </row>
    <row r="204" spans="1:65" s="16" customFormat="1" ht="11.25">
      <c r="B204" s="240"/>
      <c r="C204" s="241"/>
      <c r="D204" s="209" t="s">
        <v>339</v>
      </c>
      <c r="E204" s="242" t="s">
        <v>2522</v>
      </c>
      <c r="F204" s="243" t="s">
        <v>391</v>
      </c>
      <c r="G204" s="241"/>
      <c r="H204" s="244">
        <v>13</v>
      </c>
      <c r="I204" s="245"/>
      <c r="J204" s="241"/>
      <c r="K204" s="241"/>
      <c r="L204" s="246"/>
      <c r="M204" s="247"/>
      <c r="N204" s="248"/>
      <c r="O204" s="248"/>
      <c r="P204" s="248"/>
      <c r="Q204" s="248"/>
      <c r="R204" s="248"/>
      <c r="S204" s="248"/>
      <c r="T204" s="249"/>
      <c r="AT204" s="250" t="s">
        <v>339</v>
      </c>
      <c r="AU204" s="250" t="s">
        <v>86</v>
      </c>
      <c r="AV204" s="16" t="s">
        <v>334</v>
      </c>
      <c r="AW204" s="16" t="s">
        <v>31</v>
      </c>
      <c r="AX204" s="16" t="s">
        <v>77</v>
      </c>
      <c r="AY204" s="250" t="s">
        <v>321</v>
      </c>
    </row>
    <row r="205" spans="1:65" s="13" customFormat="1" ht="11.25">
      <c r="B205" s="207"/>
      <c r="C205" s="208"/>
      <c r="D205" s="209" t="s">
        <v>339</v>
      </c>
      <c r="E205" s="210" t="s">
        <v>1</v>
      </c>
      <c r="F205" s="211" t="s">
        <v>2596</v>
      </c>
      <c r="G205" s="208"/>
      <c r="H205" s="212">
        <v>2</v>
      </c>
      <c r="I205" s="213"/>
      <c r="J205" s="208"/>
      <c r="K205" s="208"/>
      <c r="L205" s="214"/>
      <c r="M205" s="215"/>
      <c r="N205" s="216"/>
      <c r="O205" s="216"/>
      <c r="P205" s="216"/>
      <c r="Q205" s="216"/>
      <c r="R205" s="216"/>
      <c r="S205" s="216"/>
      <c r="T205" s="217"/>
      <c r="AT205" s="218" t="s">
        <v>339</v>
      </c>
      <c r="AU205" s="218" t="s">
        <v>86</v>
      </c>
      <c r="AV205" s="13" t="s">
        <v>86</v>
      </c>
      <c r="AW205" s="13" t="s">
        <v>31</v>
      </c>
      <c r="AX205" s="13" t="s">
        <v>77</v>
      </c>
      <c r="AY205" s="218" t="s">
        <v>321</v>
      </c>
    </row>
    <row r="206" spans="1:65" s="15" customFormat="1" ht="22.5">
      <c r="B206" s="230"/>
      <c r="C206" s="231"/>
      <c r="D206" s="209" t="s">
        <v>339</v>
      </c>
      <c r="E206" s="232" t="s">
        <v>1</v>
      </c>
      <c r="F206" s="233" t="s">
        <v>2597</v>
      </c>
      <c r="G206" s="231"/>
      <c r="H206" s="232" t="s">
        <v>1</v>
      </c>
      <c r="I206" s="234"/>
      <c r="J206" s="231"/>
      <c r="K206" s="231"/>
      <c r="L206" s="235"/>
      <c r="M206" s="236"/>
      <c r="N206" s="237"/>
      <c r="O206" s="237"/>
      <c r="P206" s="237"/>
      <c r="Q206" s="237"/>
      <c r="R206" s="237"/>
      <c r="S206" s="237"/>
      <c r="T206" s="238"/>
      <c r="AT206" s="239" t="s">
        <v>339</v>
      </c>
      <c r="AU206" s="239" t="s">
        <v>86</v>
      </c>
      <c r="AV206" s="15" t="s">
        <v>84</v>
      </c>
      <c r="AW206" s="15" t="s">
        <v>31</v>
      </c>
      <c r="AX206" s="15" t="s">
        <v>77</v>
      </c>
      <c r="AY206" s="239" t="s">
        <v>321</v>
      </c>
    </row>
    <row r="207" spans="1:65" s="16" customFormat="1" ht="11.25">
      <c r="B207" s="240"/>
      <c r="C207" s="241"/>
      <c r="D207" s="209" t="s">
        <v>339</v>
      </c>
      <c r="E207" s="242" t="s">
        <v>2598</v>
      </c>
      <c r="F207" s="243" t="s">
        <v>391</v>
      </c>
      <c r="G207" s="241"/>
      <c r="H207" s="244">
        <v>2</v>
      </c>
      <c r="I207" s="245"/>
      <c r="J207" s="241"/>
      <c r="K207" s="241"/>
      <c r="L207" s="246"/>
      <c r="M207" s="247"/>
      <c r="N207" s="248"/>
      <c r="O207" s="248"/>
      <c r="P207" s="248"/>
      <c r="Q207" s="248"/>
      <c r="R207" s="248"/>
      <c r="S207" s="248"/>
      <c r="T207" s="249"/>
      <c r="AT207" s="250" t="s">
        <v>339</v>
      </c>
      <c r="AU207" s="250" t="s">
        <v>86</v>
      </c>
      <c r="AV207" s="16" t="s">
        <v>334</v>
      </c>
      <c r="AW207" s="16" t="s">
        <v>31</v>
      </c>
      <c r="AX207" s="16" t="s">
        <v>77</v>
      </c>
      <c r="AY207" s="250" t="s">
        <v>321</v>
      </c>
    </row>
    <row r="208" spans="1:65" s="14" customFormat="1" ht="11.25">
      <c r="B208" s="219"/>
      <c r="C208" s="220"/>
      <c r="D208" s="209" t="s">
        <v>339</v>
      </c>
      <c r="E208" s="221" t="s">
        <v>1</v>
      </c>
      <c r="F208" s="222" t="s">
        <v>346</v>
      </c>
      <c r="G208" s="220"/>
      <c r="H208" s="223">
        <v>48</v>
      </c>
      <c r="I208" s="224"/>
      <c r="J208" s="220"/>
      <c r="K208" s="220"/>
      <c r="L208" s="225"/>
      <c r="M208" s="226"/>
      <c r="N208" s="227"/>
      <c r="O208" s="227"/>
      <c r="P208" s="227"/>
      <c r="Q208" s="227"/>
      <c r="R208" s="227"/>
      <c r="S208" s="227"/>
      <c r="T208" s="228"/>
      <c r="AT208" s="229" t="s">
        <v>339</v>
      </c>
      <c r="AU208" s="229" t="s">
        <v>86</v>
      </c>
      <c r="AV208" s="14" t="s">
        <v>328</v>
      </c>
      <c r="AW208" s="14" t="s">
        <v>31</v>
      </c>
      <c r="AX208" s="14" t="s">
        <v>84</v>
      </c>
      <c r="AY208" s="229" t="s">
        <v>321</v>
      </c>
    </row>
    <row r="209" spans="1:65" s="2" customFormat="1" ht="44.25" customHeight="1">
      <c r="A209" s="35"/>
      <c r="B209" s="36"/>
      <c r="C209" s="251" t="s">
        <v>453</v>
      </c>
      <c r="D209" s="251" t="s">
        <v>583</v>
      </c>
      <c r="E209" s="252" t="s">
        <v>2599</v>
      </c>
      <c r="F209" s="253" t="s">
        <v>2600</v>
      </c>
      <c r="G209" s="254" t="s">
        <v>692</v>
      </c>
      <c r="H209" s="255">
        <v>33</v>
      </c>
      <c r="I209" s="256"/>
      <c r="J209" s="257">
        <f>ROUND(I209*H209,2)</f>
        <v>0</v>
      </c>
      <c r="K209" s="253" t="s">
        <v>1996</v>
      </c>
      <c r="L209" s="258"/>
      <c r="M209" s="259" t="s">
        <v>1</v>
      </c>
      <c r="N209" s="260" t="s">
        <v>42</v>
      </c>
      <c r="O209" s="72"/>
      <c r="P209" s="203">
        <f>O209*H209</f>
        <v>0</v>
      </c>
      <c r="Q209" s="203">
        <v>4.2500000000000003E-3</v>
      </c>
      <c r="R209" s="203">
        <f>Q209*H209</f>
        <v>0.14025000000000001</v>
      </c>
      <c r="S209" s="203">
        <v>0</v>
      </c>
      <c r="T209" s="204">
        <f>S209*H209</f>
        <v>0</v>
      </c>
      <c r="U209" s="35"/>
      <c r="V209" s="35"/>
      <c r="W209" s="35"/>
      <c r="X209" s="35"/>
      <c r="Y209" s="35"/>
      <c r="Z209" s="35"/>
      <c r="AA209" s="35"/>
      <c r="AB209" s="35"/>
      <c r="AC209" s="35"/>
      <c r="AD209" s="35"/>
      <c r="AE209" s="35"/>
      <c r="AR209" s="205" t="s">
        <v>364</v>
      </c>
      <c r="AT209" s="205" t="s">
        <v>583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2601</v>
      </c>
    </row>
    <row r="210" spans="1:65" s="13" customFormat="1" ht="11.25">
      <c r="B210" s="207"/>
      <c r="C210" s="208"/>
      <c r="D210" s="209" t="s">
        <v>339</v>
      </c>
      <c r="E210" s="210" t="s">
        <v>1</v>
      </c>
      <c r="F210" s="211" t="s">
        <v>2519</v>
      </c>
      <c r="G210" s="208"/>
      <c r="H210" s="212">
        <v>33</v>
      </c>
      <c r="I210" s="213"/>
      <c r="J210" s="208"/>
      <c r="K210" s="208"/>
      <c r="L210" s="214"/>
      <c r="M210" s="215"/>
      <c r="N210" s="216"/>
      <c r="O210" s="216"/>
      <c r="P210" s="216"/>
      <c r="Q210" s="216"/>
      <c r="R210" s="216"/>
      <c r="S210" s="216"/>
      <c r="T210" s="217"/>
      <c r="AT210" s="218" t="s">
        <v>339</v>
      </c>
      <c r="AU210" s="218" t="s">
        <v>86</v>
      </c>
      <c r="AV210" s="13" t="s">
        <v>86</v>
      </c>
      <c r="AW210" s="13" t="s">
        <v>31</v>
      </c>
      <c r="AX210" s="13" t="s">
        <v>84</v>
      </c>
      <c r="AY210" s="218" t="s">
        <v>321</v>
      </c>
    </row>
    <row r="211" spans="1:65" s="2" customFormat="1" ht="44.25" customHeight="1">
      <c r="A211" s="35"/>
      <c r="B211" s="36"/>
      <c r="C211" s="251" t="s">
        <v>459</v>
      </c>
      <c r="D211" s="251" t="s">
        <v>583</v>
      </c>
      <c r="E211" s="252" t="s">
        <v>2602</v>
      </c>
      <c r="F211" s="253" t="s">
        <v>2603</v>
      </c>
      <c r="G211" s="254" t="s">
        <v>692</v>
      </c>
      <c r="H211" s="255">
        <v>13</v>
      </c>
      <c r="I211" s="256"/>
      <c r="J211" s="257">
        <f>ROUND(I211*H211,2)</f>
        <v>0</v>
      </c>
      <c r="K211" s="253" t="s">
        <v>1996</v>
      </c>
      <c r="L211" s="258"/>
      <c r="M211" s="259" t="s">
        <v>1</v>
      </c>
      <c r="N211" s="260" t="s">
        <v>42</v>
      </c>
      <c r="O211" s="72"/>
      <c r="P211" s="203">
        <f>O211*H211</f>
        <v>0</v>
      </c>
      <c r="Q211" s="203">
        <v>4.2500000000000003E-3</v>
      </c>
      <c r="R211" s="203">
        <f>Q211*H211</f>
        <v>5.5250000000000007E-2</v>
      </c>
      <c r="S211" s="203">
        <v>0</v>
      </c>
      <c r="T211" s="204">
        <f>S211*H211</f>
        <v>0</v>
      </c>
      <c r="U211" s="35"/>
      <c r="V211" s="35"/>
      <c r="W211" s="35"/>
      <c r="X211" s="35"/>
      <c r="Y211" s="35"/>
      <c r="Z211" s="35"/>
      <c r="AA211" s="35"/>
      <c r="AB211" s="35"/>
      <c r="AC211" s="35"/>
      <c r="AD211" s="35"/>
      <c r="AE211" s="35"/>
      <c r="AR211" s="205" t="s">
        <v>364</v>
      </c>
      <c r="AT211" s="205" t="s">
        <v>583</v>
      </c>
      <c r="AU211" s="205" t="s">
        <v>86</v>
      </c>
      <c r="AY211" s="18" t="s">
        <v>321</v>
      </c>
      <c r="BE211" s="206">
        <f>IF(N211="základní",J211,0)</f>
        <v>0</v>
      </c>
      <c r="BF211" s="206">
        <f>IF(N211="snížená",J211,0)</f>
        <v>0</v>
      </c>
      <c r="BG211" s="206">
        <f>IF(N211="zákl. přenesená",J211,0)</f>
        <v>0</v>
      </c>
      <c r="BH211" s="206">
        <f>IF(N211="sníž. přenesená",J211,0)</f>
        <v>0</v>
      </c>
      <c r="BI211" s="206">
        <f>IF(N211="nulová",J211,0)</f>
        <v>0</v>
      </c>
      <c r="BJ211" s="18" t="s">
        <v>84</v>
      </c>
      <c r="BK211" s="206">
        <f>ROUND(I211*H211,2)</f>
        <v>0</v>
      </c>
      <c r="BL211" s="18" t="s">
        <v>328</v>
      </c>
      <c r="BM211" s="205" t="s">
        <v>2604</v>
      </c>
    </row>
    <row r="212" spans="1:65" s="13" customFormat="1" ht="11.25">
      <c r="B212" s="207"/>
      <c r="C212" s="208"/>
      <c r="D212" s="209" t="s">
        <v>339</v>
      </c>
      <c r="E212" s="210" t="s">
        <v>1</v>
      </c>
      <c r="F212" s="211" t="s">
        <v>2522</v>
      </c>
      <c r="G212" s="208"/>
      <c r="H212" s="212">
        <v>13</v>
      </c>
      <c r="I212" s="213"/>
      <c r="J212" s="208"/>
      <c r="K212" s="208"/>
      <c r="L212" s="214"/>
      <c r="M212" s="215"/>
      <c r="N212" s="216"/>
      <c r="O212" s="216"/>
      <c r="P212" s="216"/>
      <c r="Q212" s="216"/>
      <c r="R212" s="216"/>
      <c r="S212" s="216"/>
      <c r="T212" s="217"/>
      <c r="AT212" s="218" t="s">
        <v>339</v>
      </c>
      <c r="AU212" s="218" t="s">
        <v>86</v>
      </c>
      <c r="AV212" s="13" t="s">
        <v>86</v>
      </c>
      <c r="AW212" s="13" t="s">
        <v>31</v>
      </c>
      <c r="AX212" s="13" t="s">
        <v>84</v>
      </c>
      <c r="AY212" s="218" t="s">
        <v>321</v>
      </c>
    </row>
    <row r="213" spans="1:65" s="2" customFormat="1" ht="24.2" customHeight="1">
      <c r="A213" s="35"/>
      <c r="B213" s="36"/>
      <c r="C213" s="194" t="s">
        <v>466</v>
      </c>
      <c r="D213" s="194" t="s">
        <v>323</v>
      </c>
      <c r="E213" s="195" t="s">
        <v>2605</v>
      </c>
      <c r="F213" s="196" t="s">
        <v>2606</v>
      </c>
      <c r="G213" s="197" t="s">
        <v>692</v>
      </c>
      <c r="H213" s="198">
        <v>1</v>
      </c>
      <c r="I213" s="199"/>
      <c r="J213" s="200">
        <f>ROUND(I213*H213,2)</f>
        <v>0</v>
      </c>
      <c r="K213" s="196" t="s">
        <v>350</v>
      </c>
      <c r="L213" s="40"/>
      <c r="M213" s="201" t="s">
        <v>1</v>
      </c>
      <c r="N213" s="202" t="s">
        <v>42</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328</v>
      </c>
      <c r="AT213" s="205" t="s">
        <v>323</v>
      </c>
      <c r="AU213" s="205" t="s">
        <v>86</v>
      </c>
      <c r="AY213" s="18" t="s">
        <v>321</v>
      </c>
      <c r="BE213" s="206">
        <f>IF(N213="základní",J213,0)</f>
        <v>0</v>
      </c>
      <c r="BF213" s="206">
        <f>IF(N213="snížená",J213,0)</f>
        <v>0</v>
      </c>
      <c r="BG213" s="206">
        <f>IF(N213="zákl. přenesená",J213,0)</f>
        <v>0</v>
      </c>
      <c r="BH213" s="206">
        <f>IF(N213="sníž. přenesená",J213,0)</f>
        <v>0</v>
      </c>
      <c r="BI213" s="206">
        <f>IF(N213="nulová",J213,0)</f>
        <v>0</v>
      </c>
      <c r="BJ213" s="18" t="s">
        <v>84</v>
      </c>
      <c r="BK213" s="206">
        <f>ROUND(I213*H213,2)</f>
        <v>0</v>
      </c>
      <c r="BL213" s="18" t="s">
        <v>328</v>
      </c>
      <c r="BM213" s="205" t="s">
        <v>2607</v>
      </c>
    </row>
    <row r="214" spans="1:65" s="15" customFormat="1" ht="11.25">
      <c r="B214" s="230"/>
      <c r="C214" s="231"/>
      <c r="D214" s="209" t="s">
        <v>339</v>
      </c>
      <c r="E214" s="232" t="s">
        <v>1</v>
      </c>
      <c r="F214" s="233" t="s">
        <v>2529</v>
      </c>
      <c r="G214" s="231"/>
      <c r="H214" s="232" t="s">
        <v>1</v>
      </c>
      <c r="I214" s="234"/>
      <c r="J214" s="231"/>
      <c r="K214" s="231"/>
      <c r="L214" s="235"/>
      <c r="M214" s="236"/>
      <c r="N214" s="237"/>
      <c r="O214" s="237"/>
      <c r="P214" s="237"/>
      <c r="Q214" s="237"/>
      <c r="R214" s="237"/>
      <c r="S214" s="237"/>
      <c r="T214" s="238"/>
      <c r="AT214" s="239" t="s">
        <v>339</v>
      </c>
      <c r="AU214" s="239" t="s">
        <v>86</v>
      </c>
      <c r="AV214" s="15" t="s">
        <v>84</v>
      </c>
      <c r="AW214" s="15" t="s">
        <v>31</v>
      </c>
      <c r="AX214" s="15" t="s">
        <v>77</v>
      </c>
      <c r="AY214" s="239" t="s">
        <v>321</v>
      </c>
    </row>
    <row r="215" spans="1:65" s="13" customFormat="1" ht="22.5">
      <c r="B215" s="207"/>
      <c r="C215" s="208"/>
      <c r="D215" s="209" t="s">
        <v>339</v>
      </c>
      <c r="E215" s="210" t="s">
        <v>1</v>
      </c>
      <c r="F215" s="211" t="s">
        <v>2608</v>
      </c>
      <c r="G215" s="208"/>
      <c r="H215" s="212">
        <v>1</v>
      </c>
      <c r="I215" s="213"/>
      <c r="J215" s="208"/>
      <c r="K215" s="208"/>
      <c r="L215" s="214"/>
      <c r="M215" s="215"/>
      <c r="N215" s="216"/>
      <c r="O215" s="216"/>
      <c r="P215" s="216"/>
      <c r="Q215" s="216"/>
      <c r="R215" s="216"/>
      <c r="S215" s="216"/>
      <c r="T215" s="217"/>
      <c r="AT215" s="218" t="s">
        <v>339</v>
      </c>
      <c r="AU215" s="218" t="s">
        <v>86</v>
      </c>
      <c r="AV215" s="13" t="s">
        <v>86</v>
      </c>
      <c r="AW215" s="13" t="s">
        <v>31</v>
      </c>
      <c r="AX215" s="13" t="s">
        <v>84</v>
      </c>
      <c r="AY215" s="218" t="s">
        <v>321</v>
      </c>
    </row>
    <row r="216" spans="1:65" s="2" customFormat="1" ht="66.75" customHeight="1">
      <c r="A216" s="35"/>
      <c r="B216" s="36"/>
      <c r="C216" s="251" t="s">
        <v>471</v>
      </c>
      <c r="D216" s="251" t="s">
        <v>583</v>
      </c>
      <c r="E216" s="252" t="s">
        <v>2609</v>
      </c>
      <c r="F216" s="253" t="s">
        <v>2610</v>
      </c>
      <c r="G216" s="254" t="s">
        <v>692</v>
      </c>
      <c r="H216" s="255">
        <v>1</v>
      </c>
      <c r="I216" s="256"/>
      <c r="J216" s="257">
        <f>ROUND(I216*H216,2)</f>
        <v>0</v>
      </c>
      <c r="K216" s="253" t="s">
        <v>1996</v>
      </c>
      <c r="L216" s="258"/>
      <c r="M216" s="259" t="s">
        <v>1</v>
      </c>
      <c r="N216" s="260" t="s">
        <v>42</v>
      </c>
      <c r="O216" s="72"/>
      <c r="P216" s="203">
        <f>O216*H216</f>
        <v>0</v>
      </c>
      <c r="Q216" s="203">
        <v>0.16</v>
      </c>
      <c r="R216" s="203">
        <f>Q216*H216</f>
        <v>0.16</v>
      </c>
      <c r="S216" s="203">
        <v>0</v>
      </c>
      <c r="T216" s="204">
        <f>S216*H216</f>
        <v>0</v>
      </c>
      <c r="U216" s="35"/>
      <c r="V216" s="35"/>
      <c r="W216" s="35"/>
      <c r="X216" s="35"/>
      <c r="Y216" s="35"/>
      <c r="Z216" s="35"/>
      <c r="AA216" s="35"/>
      <c r="AB216" s="35"/>
      <c r="AC216" s="35"/>
      <c r="AD216" s="35"/>
      <c r="AE216" s="35"/>
      <c r="AR216" s="205" t="s">
        <v>364</v>
      </c>
      <c r="AT216" s="205" t="s">
        <v>583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2611</v>
      </c>
    </row>
    <row r="217" spans="1:65" s="15" customFormat="1" ht="22.5">
      <c r="B217" s="230"/>
      <c r="C217" s="231"/>
      <c r="D217" s="209" t="s">
        <v>339</v>
      </c>
      <c r="E217" s="232" t="s">
        <v>1</v>
      </c>
      <c r="F217" s="233" t="s">
        <v>2612</v>
      </c>
      <c r="G217" s="231"/>
      <c r="H217" s="232" t="s">
        <v>1</v>
      </c>
      <c r="I217" s="234"/>
      <c r="J217" s="231"/>
      <c r="K217" s="231"/>
      <c r="L217" s="235"/>
      <c r="M217" s="236"/>
      <c r="N217" s="237"/>
      <c r="O217" s="237"/>
      <c r="P217" s="237"/>
      <c r="Q217" s="237"/>
      <c r="R217" s="237"/>
      <c r="S217" s="237"/>
      <c r="T217" s="238"/>
      <c r="AT217" s="239" t="s">
        <v>339</v>
      </c>
      <c r="AU217" s="239" t="s">
        <v>86</v>
      </c>
      <c r="AV217" s="15" t="s">
        <v>84</v>
      </c>
      <c r="AW217" s="15" t="s">
        <v>31</v>
      </c>
      <c r="AX217" s="15" t="s">
        <v>77</v>
      </c>
      <c r="AY217" s="239" t="s">
        <v>321</v>
      </c>
    </row>
    <row r="218" spans="1:65" s="13" customFormat="1" ht="22.5">
      <c r="B218" s="207"/>
      <c r="C218" s="208"/>
      <c r="D218" s="209" t="s">
        <v>339</v>
      </c>
      <c r="E218" s="210" t="s">
        <v>1</v>
      </c>
      <c r="F218" s="211" t="s">
        <v>2608</v>
      </c>
      <c r="G218" s="208"/>
      <c r="H218" s="212">
        <v>1</v>
      </c>
      <c r="I218" s="213"/>
      <c r="J218" s="208"/>
      <c r="K218" s="208"/>
      <c r="L218" s="214"/>
      <c r="M218" s="215"/>
      <c r="N218" s="216"/>
      <c r="O218" s="216"/>
      <c r="P218" s="216"/>
      <c r="Q218" s="216"/>
      <c r="R218" s="216"/>
      <c r="S218" s="216"/>
      <c r="T218" s="217"/>
      <c r="AT218" s="218" t="s">
        <v>339</v>
      </c>
      <c r="AU218" s="218" t="s">
        <v>86</v>
      </c>
      <c r="AV218" s="13" t="s">
        <v>86</v>
      </c>
      <c r="AW218" s="13" t="s">
        <v>31</v>
      </c>
      <c r="AX218" s="13" t="s">
        <v>84</v>
      </c>
      <c r="AY218" s="218" t="s">
        <v>321</v>
      </c>
    </row>
    <row r="219" spans="1:65" s="2" customFormat="1" ht="24.2" customHeight="1">
      <c r="A219" s="35"/>
      <c r="B219" s="36"/>
      <c r="C219" s="194" t="s">
        <v>476</v>
      </c>
      <c r="D219" s="194" t="s">
        <v>323</v>
      </c>
      <c r="E219" s="195" t="s">
        <v>2613</v>
      </c>
      <c r="F219" s="196" t="s">
        <v>2614</v>
      </c>
      <c r="G219" s="197" t="s">
        <v>628</v>
      </c>
      <c r="H219" s="198">
        <v>96</v>
      </c>
      <c r="I219" s="199"/>
      <c r="J219" s="200">
        <f>ROUND(I219*H219,2)</f>
        <v>0</v>
      </c>
      <c r="K219" s="196" t="s">
        <v>350</v>
      </c>
      <c r="L219" s="40"/>
      <c r="M219" s="201" t="s">
        <v>1</v>
      </c>
      <c r="N219" s="202" t="s">
        <v>42</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328</v>
      </c>
      <c r="AT219" s="205" t="s">
        <v>323</v>
      </c>
      <c r="AU219" s="205" t="s">
        <v>86</v>
      </c>
      <c r="AY219" s="18" t="s">
        <v>321</v>
      </c>
      <c r="BE219" s="206">
        <f>IF(N219="základní",J219,0)</f>
        <v>0</v>
      </c>
      <c r="BF219" s="206">
        <f>IF(N219="snížená",J219,0)</f>
        <v>0</v>
      </c>
      <c r="BG219" s="206">
        <f>IF(N219="zákl. přenesená",J219,0)</f>
        <v>0</v>
      </c>
      <c r="BH219" s="206">
        <f>IF(N219="sníž. přenesená",J219,0)</f>
        <v>0</v>
      </c>
      <c r="BI219" s="206">
        <f>IF(N219="nulová",J219,0)</f>
        <v>0</v>
      </c>
      <c r="BJ219" s="18" t="s">
        <v>84</v>
      </c>
      <c r="BK219" s="206">
        <f>ROUND(I219*H219,2)</f>
        <v>0</v>
      </c>
      <c r="BL219" s="18" t="s">
        <v>328</v>
      </c>
      <c r="BM219" s="205" t="s">
        <v>2615</v>
      </c>
    </row>
    <row r="220" spans="1:65" s="15" customFormat="1" ht="11.25">
      <c r="B220" s="230"/>
      <c r="C220" s="231"/>
      <c r="D220" s="209" t="s">
        <v>339</v>
      </c>
      <c r="E220" s="232" t="s">
        <v>1</v>
      </c>
      <c r="F220" s="233" t="s">
        <v>2529</v>
      </c>
      <c r="G220" s="231"/>
      <c r="H220" s="232" t="s">
        <v>1</v>
      </c>
      <c r="I220" s="234"/>
      <c r="J220" s="231"/>
      <c r="K220" s="231"/>
      <c r="L220" s="235"/>
      <c r="M220" s="236"/>
      <c r="N220" s="237"/>
      <c r="O220" s="237"/>
      <c r="P220" s="237"/>
      <c r="Q220" s="237"/>
      <c r="R220" s="237"/>
      <c r="S220" s="237"/>
      <c r="T220" s="238"/>
      <c r="AT220" s="239" t="s">
        <v>339</v>
      </c>
      <c r="AU220" s="239" t="s">
        <v>86</v>
      </c>
      <c r="AV220" s="15" t="s">
        <v>84</v>
      </c>
      <c r="AW220" s="15" t="s">
        <v>31</v>
      </c>
      <c r="AX220" s="15" t="s">
        <v>77</v>
      </c>
      <c r="AY220" s="239" t="s">
        <v>321</v>
      </c>
    </row>
    <row r="221" spans="1:65" s="13" customFormat="1" ht="22.5">
      <c r="B221" s="207"/>
      <c r="C221" s="208"/>
      <c r="D221" s="209" t="s">
        <v>339</v>
      </c>
      <c r="E221" s="210" t="s">
        <v>1</v>
      </c>
      <c r="F221" s="211" t="s">
        <v>2616</v>
      </c>
      <c r="G221" s="208"/>
      <c r="H221" s="212">
        <v>96</v>
      </c>
      <c r="I221" s="213"/>
      <c r="J221" s="208"/>
      <c r="K221" s="208"/>
      <c r="L221" s="214"/>
      <c r="M221" s="215"/>
      <c r="N221" s="216"/>
      <c r="O221" s="216"/>
      <c r="P221" s="216"/>
      <c r="Q221" s="216"/>
      <c r="R221" s="216"/>
      <c r="S221" s="216"/>
      <c r="T221" s="217"/>
      <c r="AT221" s="218" t="s">
        <v>339</v>
      </c>
      <c r="AU221" s="218" t="s">
        <v>86</v>
      </c>
      <c r="AV221" s="13" t="s">
        <v>86</v>
      </c>
      <c r="AW221" s="13" t="s">
        <v>31</v>
      </c>
      <c r="AX221" s="13" t="s">
        <v>77</v>
      </c>
      <c r="AY221" s="218" t="s">
        <v>321</v>
      </c>
    </row>
    <row r="222" spans="1:65" s="15" customFormat="1" ht="22.5">
      <c r="B222" s="230"/>
      <c r="C222" s="231"/>
      <c r="D222" s="209" t="s">
        <v>339</v>
      </c>
      <c r="E222" s="232" t="s">
        <v>1</v>
      </c>
      <c r="F222" s="233" t="s">
        <v>2617</v>
      </c>
      <c r="G222" s="231"/>
      <c r="H222" s="232" t="s">
        <v>1</v>
      </c>
      <c r="I222" s="234"/>
      <c r="J222" s="231"/>
      <c r="K222" s="231"/>
      <c r="L222" s="235"/>
      <c r="M222" s="236"/>
      <c r="N222" s="237"/>
      <c r="O222" s="237"/>
      <c r="P222" s="237"/>
      <c r="Q222" s="237"/>
      <c r="R222" s="237"/>
      <c r="S222" s="237"/>
      <c r="T222" s="238"/>
      <c r="AT222" s="239" t="s">
        <v>339</v>
      </c>
      <c r="AU222" s="239" t="s">
        <v>86</v>
      </c>
      <c r="AV222" s="15" t="s">
        <v>84</v>
      </c>
      <c r="AW222" s="15" t="s">
        <v>31</v>
      </c>
      <c r="AX222" s="15" t="s">
        <v>77</v>
      </c>
      <c r="AY222" s="239" t="s">
        <v>321</v>
      </c>
    </row>
    <row r="223" spans="1:65" s="14" customFormat="1" ht="11.25">
      <c r="B223" s="219"/>
      <c r="C223" s="220"/>
      <c r="D223" s="209" t="s">
        <v>339</v>
      </c>
      <c r="E223" s="221" t="s">
        <v>2514</v>
      </c>
      <c r="F223" s="222" t="s">
        <v>346</v>
      </c>
      <c r="G223" s="220"/>
      <c r="H223" s="223">
        <v>96</v>
      </c>
      <c r="I223" s="224"/>
      <c r="J223" s="220"/>
      <c r="K223" s="220"/>
      <c r="L223" s="225"/>
      <c r="M223" s="226"/>
      <c r="N223" s="227"/>
      <c r="O223" s="227"/>
      <c r="P223" s="227"/>
      <c r="Q223" s="227"/>
      <c r="R223" s="227"/>
      <c r="S223" s="227"/>
      <c r="T223" s="228"/>
      <c r="AT223" s="229" t="s">
        <v>339</v>
      </c>
      <c r="AU223" s="229" t="s">
        <v>86</v>
      </c>
      <c r="AV223" s="14" t="s">
        <v>328</v>
      </c>
      <c r="AW223" s="14" t="s">
        <v>31</v>
      </c>
      <c r="AX223" s="14" t="s">
        <v>84</v>
      </c>
      <c r="AY223" s="229" t="s">
        <v>321</v>
      </c>
    </row>
    <row r="224" spans="1:65" s="2" customFormat="1" ht="44.25" customHeight="1">
      <c r="A224" s="35"/>
      <c r="B224" s="36"/>
      <c r="C224" s="251" t="s">
        <v>7</v>
      </c>
      <c r="D224" s="251" t="s">
        <v>583</v>
      </c>
      <c r="E224" s="252" t="s">
        <v>2618</v>
      </c>
      <c r="F224" s="253" t="s">
        <v>2619</v>
      </c>
      <c r="G224" s="254" t="s">
        <v>628</v>
      </c>
      <c r="H224" s="255">
        <v>105.6</v>
      </c>
      <c r="I224" s="256"/>
      <c r="J224" s="257">
        <f>ROUND(I224*H224,2)</f>
        <v>0</v>
      </c>
      <c r="K224" s="253" t="s">
        <v>1996</v>
      </c>
      <c r="L224" s="258"/>
      <c r="M224" s="259" t="s">
        <v>1</v>
      </c>
      <c r="N224" s="260" t="s">
        <v>42</v>
      </c>
      <c r="O224" s="72"/>
      <c r="P224" s="203">
        <f>O224*H224</f>
        <v>0</v>
      </c>
      <c r="Q224" s="203">
        <v>1.8400000000000001E-3</v>
      </c>
      <c r="R224" s="203">
        <f>Q224*H224</f>
        <v>0.194304</v>
      </c>
      <c r="S224" s="203">
        <v>0</v>
      </c>
      <c r="T224" s="204">
        <f>S224*H224</f>
        <v>0</v>
      </c>
      <c r="U224" s="35"/>
      <c r="V224" s="35"/>
      <c r="W224" s="35"/>
      <c r="X224" s="35"/>
      <c r="Y224" s="35"/>
      <c r="Z224" s="35"/>
      <c r="AA224" s="35"/>
      <c r="AB224" s="35"/>
      <c r="AC224" s="35"/>
      <c r="AD224" s="35"/>
      <c r="AE224" s="35"/>
      <c r="AR224" s="205" t="s">
        <v>364</v>
      </c>
      <c r="AT224" s="205" t="s">
        <v>583</v>
      </c>
      <c r="AU224" s="205" t="s">
        <v>86</v>
      </c>
      <c r="AY224" s="18" t="s">
        <v>321</v>
      </c>
      <c r="BE224" s="206">
        <f>IF(N224="základní",J224,0)</f>
        <v>0</v>
      </c>
      <c r="BF224" s="206">
        <f>IF(N224="snížená",J224,0)</f>
        <v>0</v>
      </c>
      <c r="BG224" s="206">
        <f>IF(N224="zákl. přenesená",J224,0)</f>
        <v>0</v>
      </c>
      <c r="BH224" s="206">
        <f>IF(N224="sníž. přenesená",J224,0)</f>
        <v>0</v>
      </c>
      <c r="BI224" s="206">
        <f>IF(N224="nulová",J224,0)</f>
        <v>0</v>
      </c>
      <c r="BJ224" s="18" t="s">
        <v>84</v>
      </c>
      <c r="BK224" s="206">
        <f>ROUND(I224*H224,2)</f>
        <v>0</v>
      </c>
      <c r="BL224" s="18" t="s">
        <v>328</v>
      </c>
      <c r="BM224" s="205" t="s">
        <v>2620</v>
      </c>
    </row>
    <row r="225" spans="1:65" s="15" customFormat="1" ht="11.25">
      <c r="B225" s="230"/>
      <c r="C225" s="231"/>
      <c r="D225" s="209" t="s">
        <v>339</v>
      </c>
      <c r="E225" s="232" t="s">
        <v>1</v>
      </c>
      <c r="F225" s="233" t="s">
        <v>2529</v>
      </c>
      <c r="G225" s="231"/>
      <c r="H225" s="232" t="s">
        <v>1</v>
      </c>
      <c r="I225" s="234"/>
      <c r="J225" s="231"/>
      <c r="K225" s="231"/>
      <c r="L225" s="235"/>
      <c r="M225" s="236"/>
      <c r="N225" s="237"/>
      <c r="O225" s="237"/>
      <c r="P225" s="237"/>
      <c r="Q225" s="237"/>
      <c r="R225" s="237"/>
      <c r="S225" s="237"/>
      <c r="T225" s="238"/>
      <c r="AT225" s="239" t="s">
        <v>339</v>
      </c>
      <c r="AU225" s="239" t="s">
        <v>86</v>
      </c>
      <c r="AV225" s="15" t="s">
        <v>84</v>
      </c>
      <c r="AW225" s="15" t="s">
        <v>31</v>
      </c>
      <c r="AX225" s="15" t="s">
        <v>77</v>
      </c>
      <c r="AY225" s="239" t="s">
        <v>321</v>
      </c>
    </row>
    <row r="226" spans="1:65" s="15" customFormat="1" ht="22.5">
      <c r="B226" s="230"/>
      <c r="C226" s="231"/>
      <c r="D226" s="209" t="s">
        <v>339</v>
      </c>
      <c r="E226" s="232" t="s">
        <v>1</v>
      </c>
      <c r="F226" s="233" t="s">
        <v>2621</v>
      </c>
      <c r="G226" s="231"/>
      <c r="H226" s="232" t="s">
        <v>1</v>
      </c>
      <c r="I226" s="234"/>
      <c r="J226" s="231"/>
      <c r="K226" s="231"/>
      <c r="L226" s="235"/>
      <c r="M226" s="236"/>
      <c r="N226" s="237"/>
      <c r="O226" s="237"/>
      <c r="P226" s="237"/>
      <c r="Q226" s="237"/>
      <c r="R226" s="237"/>
      <c r="S226" s="237"/>
      <c r="T226" s="238"/>
      <c r="AT226" s="239" t="s">
        <v>339</v>
      </c>
      <c r="AU226" s="239" t="s">
        <v>86</v>
      </c>
      <c r="AV226" s="15" t="s">
        <v>84</v>
      </c>
      <c r="AW226" s="15" t="s">
        <v>31</v>
      </c>
      <c r="AX226" s="15" t="s">
        <v>77</v>
      </c>
      <c r="AY226" s="239" t="s">
        <v>321</v>
      </c>
    </row>
    <row r="227" spans="1:65" s="13" customFormat="1" ht="11.25">
      <c r="B227" s="207"/>
      <c r="C227" s="208"/>
      <c r="D227" s="209" t="s">
        <v>339</v>
      </c>
      <c r="E227" s="210" t="s">
        <v>1</v>
      </c>
      <c r="F227" s="211" t="s">
        <v>2622</v>
      </c>
      <c r="G227" s="208"/>
      <c r="H227" s="212">
        <v>105.6</v>
      </c>
      <c r="I227" s="213"/>
      <c r="J227" s="208"/>
      <c r="K227" s="208"/>
      <c r="L227" s="214"/>
      <c r="M227" s="215"/>
      <c r="N227" s="216"/>
      <c r="O227" s="216"/>
      <c r="P227" s="216"/>
      <c r="Q227" s="216"/>
      <c r="R227" s="216"/>
      <c r="S227" s="216"/>
      <c r="T227" s="217"/>
      <c r="AT227" s="218" t="s">
        <v>339</v>
      </c>
      <c r="AU227" s="218" t="s">
        <v>86</v>
      </c>
      <c r="AV227" s="13" t="s">
        <v>86</v>
      </c>
      <c r="AW227" s="13" t="s">
        <v>31</v>
      </c>
      <c r="AX227" s="13" t="s">
        <v>84</v>
      </c>
      <c r="AY227" s="218" t="s">
        <v>321</v>
      </c>
    </row>
    <row r="228" spans="1:65" s="2" customFormat="1" ht="24.2" customHeight="1">
      <c r="A228" s="35"/>
      <c r="B228" s="36"/>
      <c r="C228" s="194" t="s">
        <v>485</v>
      </c>
      <c r="D228" s="194" t="s">
        <v>323</v>
      </c>
      <c r="E228" s="195" t="s">
        <v>2623</v>
      </c>
      <c r="F228" s="196" t="s">
        <v>2624</v>
      </c>
      <c r="G228" s="197" t="s">
        <v>628</v>
      </c>
      <c r="H228" s="198">
        <v>327</v>
      </c>
      <c r="I228" s="199"/>
      <c r="J228" s="200">
        <f>ROUND(I228*H228,2)</f>
        <v>0</v>
      </c>
      <c r="K228" s="196" t="s">
        <v>350</v>
      </c>
      <c r="L228" s="40"/>
      <c r="M228" s="201" t="s">
        <v>1</v>
      </c>
      <c r="N228" s="202" t="s">
        <v>42</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328</v>
      </c>
      <c r="AT228" s="205" t="s">
        <v>323</v>
      </c>
      <c r="AU228" s="205" t="s">
        <v>86</v>
      </c>
      <c r="AY228" s="18" t="s">
        <v>321</v>
      </c>
      <c r="BE228" s="206">
        <f>IF(N228="základní",J228,0)</f>
        <v>0</v>
      </c>
      <c r="BF228" s="206">
        <f>IF(N228="snížená",J228,0)</f>
        <v>0</v>
      </c>
      <c r="BG228" s="206">
        <f>IF(N228="zákl. přenesená",J228,0)</f>
        <v>0</v>
      </c>
      <c r="BH228" s="206">
        <f>IF(N228="sníž. přenesená",J228,0)</f>
        <v>0</v>
      </c>
      <c r="BI228" s="206">
        <f>IF(N228="nulová",J228,0)</f>
        <v>0</v>
      </c>
      <c r="BJ228" s="18" t="s">
        <v>84</v>
      </c>
      <c r="BK228" s="206">
        <f>ROUND(I228*H228,2)</f>
        <v>0</v>
      </c>
      <c r="BL228" s="18" t="s">
        <v>328</v>
      </c>
      <c r="BM228" s="205" t="s">
        <v>2625</v>
      </c>
    </row>
    <row r="229" spans="1:65" s="15" customFormat="1" ht="11.25">
      <c r="B229" s="230"/>
      <c r="C229" s="231"/>
      <c r="D229" s="209" t="s">
        <v>339</v>
      </c>
      <c r="E229" s="232" t="s">
        <v>1</v>
      </c>
      <c r="F229" s="233" t="s">
        <v>2529</v>
      </c>
      <c r="G229" s="231"/>
      <c r="H229" s="232" t="s">
        <v>1</v>
      </c>
      <c r="I229" s="234"/>
      <c r="J229" s="231"/>
      <c r="K229" s="231"/>
      <c r="L229" s="235"/>
      <c r="M229" s="236"/>
      <c r="N229" s="237"/>
      <c r="O229" s="237"/>
      <c r="P229" s="237"/>
      <c r="Q229" s="237"/>
      <c r="R229" s="237"/>
      <c r="S229" s="237"/>
      <c r="T229" s="238"/>
      <c r="AT229" s="239" t="s">
        <v>339</v>
      </c>
      <c r="AU229" s="239" t="s">
        <v>86</v>
      </c>
      <c r="AV229" s="15" t="s">
        <v>84</v>
      </c>
      <c r="AW229" s="15" t="s">
        <v>31</v>
      </c>
      <c r="AX229" s="15" t="s">
        <v>77</v>
      </c>
      <c r="AY229" s="239" t="s">
        <v>321</v>
      </c>
    </row>
    <row r="230" spans="1:65" s="13" customFormat="1" ht="22.5">
      <c r="B230" s="207"/>
      <c r="C230" s="208"/>
      <c r="D230" s="209" t="s">
        <v>339</v>
      </c>
      <c r="E230" s="210" t="s">
        <v>1</v>
      </c>
      <c r="F230" s="211" t="s">
        <v>2626</v>
      </c>
      <c r="G230" s="208"/>
      <c r="H230" s="212">
        <v>327</v>
      </c>
      <c r="I230" s="213"/>
      <c r="J230" s="208"/>
      <c r="K230" s="208"/>
      <c r="L230" s="214"/>
      <c r="M230" s="215"/>
      <c r="N230" s="216"/>
      <c r="O230" s="216"/>
      <c r="P230" s="216"/>
      <c r="Q230" s="216"/>
      <c r="R230" s="216"/>
      <c r="S230" s="216"/>
      <c r="T230" s="217"/>
      <c r="AT230" s="218" t="s">
        <v>339</v>
      </c>
      <c r="AU230" s="218" t="s">
        <v>86</v>
      </c>
      <c r="AV230" s="13" t="s">
        <v>86</v>
      </c>
      <c r="AW230" s="13" t="s">
        <v>31</v>
      </c>
      <c r="AX230" s="13" t="s">
        <v>77</v>
      </c>
      <c r="AY230" s="218" t="s">
        <v>321</v>
      </c>
    </row>
    <row r="231" spans="1:65" s="15" customFormat="1" ht="22.5">
      <c r="B231" s="230"/>
      <c r="C231" s="231"/>
      <c r="D231" s="209" t="s">
        <v>339</v>
      </c>
      <c r="E231" s="232" t="s">
        <v>1</v>
      </c>
      <c r="F231" s="233" t="s">
        <v>2627</v>
      </c>
      <c r="G231" s="231"/>
      <c r="H231" s="232" t="s">
        <v>1</v>
      </c>
      <c r="I231" s="234"/>
      <c r="J231" s="231"/>
      <c r="K231" s="231"/>
      <c r="L231" s="235"/>
      <c r="M231" s="236"/>
      <c r="N231" s="237"/>
      <c r="O231" s="237"/>
      <c r="P231" s="237"/>
      <c r="Q231" s="237"/>
      <c r="R231" s="237"/>
      <c r="S231" s="237"/>
      <c r="T231" s="238"/>
      <c r="AT231" s="239" t="s">
        <v>339</v>
      </c>
      <c r="AU231" s="239" t="s">
        <v>86</v>
      </c>
      <c r="AV231" s="15" t="s">
        <v>84</v>
      </c>
      <c r="AW231" s="15" t="s">
        <v>31</v>
      </c>
      <c r="AX231" s="15" t="s">
        <v>77</v>
      </c>
      <c r="AY231" s="239" t="s">
        <v>321</v>
      </c>
    </row>
    <row r="232" spans="1:65" s="14" customFormat="1" ht="11.25">
      <c r="B232" s="219"/>
      <c r="C232" s="220"/>
      <c r="D232" s="209" t="s">
        <v>339</v>
      </c>
      <c r="E232" s="221" t="s">
        <v>1</v>
      </c>
      <c r="F232" s="222" t="s">
        <v>346</v>
      </c>
      <c r="G232" s="220"/>
      <c r="H232" s="223">
        <v>327</v>
      </c>
      <c r="I232" s="224"/>
      <c r="J232" s="220"/>
      <c r="K232" s="220"/>
      <c r="L232" s="225"/>
      <c r="M232" s="226"/>
      <c r="N232" s="227"/>
      <c r="O232" s="227"/>
      <c r="P232" s="227"/>
      <c r="Q232" s="227"/>
      <c r="R232" s="227"/>
      <c r="S232" s="227"/>
      <c r="T232" s="228"/>
      <c r="AT232" s="229" t="s">
        <v>339</v>
      </c>
      <c r="AU232" s="229" t="s">
        <v>86</v>
      </c>
      <c r="AV232" s="14" t="s">
        <v>328</v>
      </c>
      <c r="AW232" s="14" t="s">
        <v>31</v>
      </c>
      <c r="AX232" s="14" t="s">
        <v>84</v>
      </c>
      <c r="AY232" s="229" t="s">
        <v>321</v>
      </c>
    </row>
    <row r="233" spans="1:65" s="2" customFormat="1" ht="16.5" customHeight="1">
      <c r="A233" s="35"/>
      <c r="B233" s="36"/>
      <c r="C233" s="251" t="s">
        <v>515</v>
      </c>
      <c r="D233" s="251" t="s">
        <v>583</v>
      </c>
      <c r="E233" s="252" t="s">
        <v>2628</v>
      </c>
      <c r="F233" s="253" t="s">
        <v>2629</v>
      </c>
      <c r="G233" s="254" t="s">
        <v>628</v>
      </c>
      <c r="H233" s="255">
        <v>359.7</v>
      </c>
      <c r="I233" s="256"/>
      <c r="J233" s="257">
        <f>ROUND(I233*H233,2)</f>
        <v>0</v>
      </c>
      <c r="K233" s="253" t="s">
        <v>350</v>
      </c>
      <c r="L233" s="258"/>
      <c r="M233" s="259" t="s">
        <v>1</v>
      </c>
      <c r="N233" s="260" t="s">
        <v>42</v>
      </c>
      <c r="O233" s="72"/>
      <c r="P233" s="203">
        <f>O233*H233</f>
        <v>0</v>
      </c>
      <c r="Q233" s="203">
        <v>4.0000000000000003E-5</v>
      </c>
      <c r="R233" s="203">
        <f>Q233*H233</f>
        <v>1.4388000000000001E-2</v>
      </c>
      <c r="S233" s="203">
        <v>0</v>
      </c>
      <c r="T233" s="204">
        <f>S233*H233</f>
        <v>0</v>
      </c>
      <c r="U233" s="35"/>
      <c r="V233" s="35"/>
      <c r="W233" s="35"/>
      <c r="X233" s="35"/>
      <c r="Y233" s="35"/>
      <c r="Z233" s="35"/>
      <c r="AA233" s="35"/>
      <c r="AB233" s="35"/>
      <c r="AC233" s="35"/>
      <c r="AD233" s="35"/>
      <c r="AE233" s="35"/>
      <c r="AR233" s="205" t="s">
        <v>364</v>
      </c>
      <c r="AT233" s="205" t="s">
        <v>583</v>
      </c>
      <c r="AU233" s="205" t="s">
        <v>86</v>
      </c>
      <c r="AY233" s="18" t="s">
        <v>321</v>
      </c>
      <c r="BE233" s="206">
        <f>IF(N233="základní",J233,0)</f>
        <v>0</v>
      </c>
      <c r="BF233" s="206">
        <f>IF(N233="snížená",J233,0)</f>
        <v>0</v>
      </c>
      <c r="BG233" s="206">
        <f>IF(N233="zákl. přenesená",J233,0)</f>
        <v>0</v>
      </c>
      <c r="BH233" s="206">
        <f>IF(N233="sníž. přenesená",J233,0)</f>
        <v>0</v>
      </c>
      <c r="BI233" s="206">
        <f>IF(N233="nulová",J233,0)</f>
        <v>0</v>
      </c>
      <c r="BJ233" s="18" t="s">
        <v>84</v>
      </c>
      <c r="BK233" s="206">
        <f>ROUND(I233*H233,2)</f>
        <v>0</v>
      </c>
      <c r="BL233" s="18" t="s">
        <v>328</v>
      </c>
      <c r="BM233" s="205" t="s">
        <v>2630</v>
      </c>
    </row>
    <row r="234" spans="1:65" s="13" customFormat="1" ht="22.5">
      <c r="B234" s="207"/>
      <c r="C234" s="208"/>
      <c r="D234" s="209" t="s">
        <v>339</v>
      </c>
      <c r="E234" s="210" t="s">
        <v>1</v>
      </c>
      <c r="F234" s="211" t="s">
        <v>2631</v>
      </c>
      <c r="G234" s="208"/>
      <c r="H234" s="212">
        <v>359.7</v>
      </c>
      <c r="I234" s="213"/>
      <c r="J234" s="208"/>
      <c r="K234" s="208"/>
      <c r="L234" s="214"/>
      <c r="M234" s="215"/>
      <c r="N234" s="216"/>
      <c r="O234" s="216"/>
      <c r="P234" s="216"/>
      <c r="Q234" s="216"/>
      <c r="R234" s="216"/>
      <c r="S234" s="216"/>
      <c r="T234" s="217"/>
      <c r="AT234" s="218" t="s">
        <v>339</v>
      </c>
      <c r="AU234" s="218" t="s">
        <v>86</v>
      </c>
      <c r="AV234" s="13" t="s">
        <v>86</v>
      </c>
      <c r="AW234" s="13" t="s">
        <v>31</v>
      </c>
      <c r="AX234" s="13" t="s">
        <v>84</v>
      </c>
      <c r="AY234" s="218" t="s">
        <v>321</v>
      </c>
    </row>
    <row r="235" spans="1:65" s="2" customFormat="1" ht="44.25" customHeight="1">
      <c r="A235" s="35"/>
      <c r="B235" s="36"/>
      <c r="C235" s="251" t="s">
        <v>520</v>
      </c>
      <c r="D235" s="251" t="s">
        <v>583</v>
      </c>
      <c r="E235" s="252" t="s">
        <v>2632</v>
      </c>
      <c r="F235" s="253" t="s">
        <v>2633</v>
      </c>
      <c r="G235" s="254" t="s">
        <v>2634</v>
      </c>
      <c r="H235" s="255">
        <v>45</v>
      </c>
      <c r="I235" s="256"/>
      <c r="J235" s="257">
        <f>ROUND(I235*H235,2)</f>
        <v>0</v>
      </c>
      <c r="K235" s="253" t="s">
        <v>1996</v>
      </c>
      <c r="L235" s="258"/>
      <c r="M235" s="259" t="s">
        <v>1</v>
      </c>
      <c r="N235" s="260" t="s">
        <v>42</v>
      </c>
      <c r="O235" s="72"/>
      <c r="P235" s="203">
        <f>O235*H235</f>
        <v>0</v>
      </c>
      <c r="Q235" s="203">
        <v>5.0000000000000002E-5</v>
      </c>
      <c r="R235" s="203">
        <f>Q235*H235</f>
        <v>2.2500000000000003E-3</v>
      </c>
      <c r="S235" s="203">
        <v>0</v>
      </c>
      <c r="T235" s="204">
        <f>S235*H235</f>
        <v>0</v>
      </c>
      <c r="U235" s="35"/>
      <c r="V235" s="35"/>
      <c r="W235" s="35"/>
      <c r="X235" s="35"/>
      <c r="Y235" s="35"/>
      <c r="Z235" s="35"/>
      <c r="AA235" s="35"/>
      <c r="AB235" s="35"/>
      <c r="AC235" s="35"/>
      <c r="AD235" s="35"/>
      <c r="AE235" s="35"/>
      <c r="AR235" s="205" t="s">
        <v>364</v>
      </c>
      <c r="AT235" s="205" t="s">
        <v>583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2635</v>
      </c>
    </row>
    <row r="236" spans="1:65" s="15" customFormat="1" ht="11.25">
      <c r="B236" s="230"/>
      <c r="C236" s="231"/>
      <c r="D236" s="209" t="s">
        <v>339</v>
      </c>
      <c r="E236" s="232" t="s">
        <v>1</v>
      </c>
      <c r="F236" s="233" t="s">
        <v>2636</v>
      </c>
      <c r="G236" s="231"/>
      <c r="H236" s="232" t="s">
        <v>1</v>
      </c>
      <c r="I236" s="234"/>
      <c r="J236" s="231"/>
      <c r="K236" s="231"/>
      <c r="L236" s="235"/>
      <c r="M236" s="236"/>
      <c r="N236" s="237"/>
      <c r="O236" s="237"/>
      <c r="P236" s="237"/>
      <c r="Q236" s="237"/>
      <c r="R236" s="237"/>
      <c r="S236" s="237"/>
      <c r="T236" s="238"/>
      <c r="AT236" s="239" t="s">
        <v>339</v>
      </c>
      <c r="AU236" s="239" t="s">
        <v>86</v>
      </c>
      <c r="AV236" s="15" t="s">
        <v>84</v>
      </c>
      <c r="AW236" s="15" t="s">
        <v>31</v>
      </c>
      <c r="AX236" s="15" t="s">
        <v>77</v>
      </c>
      <c r="AY236" s="239" t="s">
        <v>321</v>
      </c>
    </row>
    <row r="237" spans="1:65" s="15" customFormat="1" ht="22.5">
      <c r="B237" s="230"/>
      <c r="C237" s="231"/>
      <c r="D237" s="209" t="s">
        <v>339</v>
      </c>
      <c r="E237" s="232" t="s">
        <v>1</v>
      </c>
      <c r="F237" s="233" t="s">
        <v>2617</v>
      </c>
      <c r="G237" s="231"/>
      <c r="H237" s="232" t="s">
        <v>1</v>
      </c>
      <c r="I237" s="234"/>
      <c r="J237" s="231"/>
      <c r="K237" s="231"/>
      <c r="L237" s="235"/>
      <c r="M237" s="236"/>
      <c r="N237" s="237"/>
      <c r="O237" s="237"/>
      <c r="P237" s="237"/>
      <c r="Q237" s="237"/>
      <c r="R237" s="237"/>
      <c r="S237" s="237"/>
      <c r="T237" s="238"/>
      <c r="AT237" s="239" t="s">
        <v>339</v>
      </c>
      <c r="AU237" s="239" t="s">
        <v>86</v>
      </c>
      <c r="AV237" s="15" t="s">
        <v>84</v>
      </c>
      <c r="AW237" s="15" t="s">
        <v>31</v>
      </c>
      <c r="AX237" s="15" t="s">
        <v>77</v>
      </c>
      <c r="AY237" s="239" t="s">
        <v>321</v>
      </c>
    </row>
    <row r="238" spans="1:65" s="15" customFormat="1" ht="22.5">
      <c r="B238" s="230"/>
      <c r="C238" s="231"/>
      <c r="D238" s="209" t="s">
        <v>339</v>
      </c>
      <c r="E238" s="232" t="s">
        <v>1</v>
      </c>
      <c r="F238" s="233" t="s">
        <v>2637</v>
      </c>
      <c r="G238" s="231"/>
      <c r="H238" s="232" t="s">
        <v>1</v>
      </c>
      <c r="I238" s="234"/>
      <c r="J238" s="231"/>
      <c r="K238" s="231"/>
      <c r="L238" s="235"/>
      <c r="M238" s="236"/>
      <c r="N238" s="237"/>
      <c r="O238" s="237"/>
      <c r="P238" s="237"/>
      <c r="Q238" s="237"/>
      <c r="R238" s="237"/>
      <c r="S238" s="237"/>
      <c r="T238" s="238"/>
      <c r="AT238" s="239" t="s">
        <v>339</v>
      </c>
      <c r="AU238" s="239" t="s">
        <v>86</v>
      </c>
      <c r="AV238" s="15" t="s">
        <v>84</v>
      </c>
      <c r="AW238" s="15" t="s">
        <v>31</v>
      </c>
      <c r="AX238" s="15" t="s">
        <v>77</v>
      </c>
      <c r="AY238" s="239" t="s">
        <v>321</v>
      </c>
    </row>
    <row r="239" spans="1:65" s="13" customFormat="1" ht="11.25">
      <c r="B239" s="207"/>
      <c r="C239" s="208"/>
      <c r="D239" s="209" t="s">
        <v>339</v>
      </c>
      <c r="E239" s="210" t="s">
        <v>1</v>
      </c>
      <c r="F239" s="211" t="s">
        <v>2638</v>
      </c>
      <c r="G239" s="208"/>
      <c r="H239" s="212">
        <v>45</v>
      </c>
      <c r="I239" s="213"/>
      <c r="J239" s="208"/>
      <c r="K239" s="208"/>
      <c r="L239" s="214"/>
      <c r="M239" s="215"/>
      <c r="N239" s="216"/>
      <c r="O239" s="216"/>
      <c r="P239" s="216"/>
      <c r="Q239" s="216"/>
      <c r="R239" s="216"/>
      <c r="S239" s="216"/>
      <c r="T239" s="217"/>
      <c r="AT239" s="218" t="s">
        <v>339</v>
      </c>
      <c r="AU239" s="218" t="s">
        <v>86</v>
      </c>
      <c r="AV239" s="13" t="s">
        <v>86</v>
      </c>
      <c r="AW239" s="13" t="s">
        <v>31</v>
      </c>
      <c r="AX239" s="13" t="s">
        <v>84</v>
      </c>
      <c r="AY239" s="218" t="s">
        <v>321</v>
      </c>
    </row>
    <row r="240" spans="1:65" s="2" customFormat="1" ht="24.2" customHeight="1">
      <c r="A240" s="35"/>
      <c r="B240" s="36"/>
      <c r="C240" s="194" t="s">
        <v>528</v>
      </c>
      <c r="D240" s="194" t="s">
        <v>323</v>
      </c>
      <c r="E240" s="195" t="s">
        <v>2639</v>
      </c>
      <c r="F240" s="196" t="s">
        <v>2640</v>
      </c>
      <c r="G240" s="197" t="s">
        <v>628</v>
      </c>
      <c r="H240" s="198">
        <v>288</v>
      </c>
      <c r="I240" s="199"/>
      <c r="J240" s="200">
        <f>ROUND(I240*H240,2)</f>
        <v>0</v>
      </c>
      <c r="K240" s="196" t="s">
        <v>350</v>
      </c>
      <c r="L240" s="40"/>
      <c r="M240" s="201" t="s">
        <v>1</v>
      </c>
      <c r="N240" s="202" t="s">
        <v>42</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328</v>
      </c>
      <c r="AT240" s="205" t="s">
        <v>323</v>
      </c>
      <c r="AU240" s="205" t="s">
        <v>86</v>
      </c>
      <c r="AY240" s="18" t="s">
        <v>321</v>
      </c>
      <c r="BE240" s="206">
        <f>IF(N240="základní",J240,0)</f>
        <v>0</v>
      </c>
      <c r="BF240" s="206">
        <f>IF(N240="snížená",J240,0)</f>
        <v>0</v>
      </c>
      <c r="BG240" s="206">
        <f>IF(N240="zákl. přenesená",J240,0)</f>
        <v>0</v>
      </c>
      <c r="BH240" s="206">
        <f>IF(N240="sníž. přenesená",J240,0)</f>
        <v>0</v>
      </c>
      <c r="BI240" s="206">
        <f>IF(N240="nulová",J240,0)</f>
        <v>0</v>
      </c>
      <c r="BJ240" s="18" t="s">
        <v>84</v>
      </c>
      <c r="BK240" s="206">
        <f>ROUND(I240*H240,2)</f>
        <v>0</v>
      </c>
      <c r="BL240" s="18" t="s">
        <v>328</v>
      </c>
      <c r="BM240" s="205" t="s">
        <v>2641</v>
      </c>
    </row>
    <row r="241" spans="1:65" s="15" customFormat="1" ht="11.25">
      <c r="B241" s="230"/>
      <c r="C241" s="231"/>
      <c r="D241" s="209" t="s">
        <v>339</v>
      </c>
      <c r="E241" s="232" t="s">
        <v>1</v>
      </c>
      <c r="F241" s="233" t="s">
        <v>2529</v>
      </c>
      <c r="G241" s="231"/>
      <c r="H241" s="232" t="s">
        <v>1</v>
      </c>
      <c r="I241" s="234"/>
      <c r="J241" s="231"/>
      <c r="K241" s="231"/>
      <c r="L241" s="235"/>
      <c r="M241" s="236"/>
      <c r="N241" s="237"/>
      <c r="O241" s="237"/>
      <c r="P241" s="237"/>
      <c r="Q241" s="237"/>
      <c r="R241" s="237"/>
      <c r="S241" s="237"/>
      <c r="T241" s="238"/>
      <c r="AT241" s="239" t="s">
        <v>339</v>
      </c>
      <c r="AU241" s="239" t="s">
        <v>86</v>
      </c>
      <c r="AV241" s="15" t="s">
        <v>84</v>
      </c>
      <c r="AW241" s="15" t="s">
        <v>31</v>
      </c>
      <c r="AX241" s="15" t="s">
        <v>77</v>
      </c>
      <c r="AY241" s="239" t="s">
        <v>321</v>
      </c>
    </row>
    <row r="242" spans="1:65" s="15" customFormat="1" ht="11.25">
      <c r="B242" s="230"/>
      <c r="C242" s="231"/>
      <c r="D242" s="209" t="s">
        <v>339</v>
      </c>
      <c r="E242" s="232" t="s">
        <v>1</v>
      </c>
      <c r="F242" s="233" t="s">
        <v>2642</v>
      </c>
      <c r="G242" s="231"/>
      <c r="H242" s="232" t="s">
        <v>1</v>
      </c>
      <c r="I242" s="234"/>
      <c r="J242" s="231"/>
      <c r="K242" s="231"/>
      <c r="L242" s="235"/>
      <c r="M242" s="236"/>
      <c r="N242" s="237"/>
      <c r="O242" s="237"/>
      <c r="P242" s="237"/>
      <c r="Q242" s="237"/>
      <c r="R242" s="237"/>
      <c r="S242" s="237"/>
      <c r="T242" s="238"/>
      <c r="AT242" s="239" t="s">
        <v>339</v>
      </c>
      <c r="AU242" s="239" t="s">
        <v>86</v>
      </c>
      <c r="AV242" s="15" t="s">
        <v>84</v>
      </c>
      <c r="AW242" s="15" t="s">
        <v>31</v>
      </c>
      <c r="AX242" s="15" t="s">
        <v>77</v>
      </c>
      <c r="AY242" s="239" t="s">
        <v>321</v>
      </c>
    </row>
    <row r="243" spans="1:65" s="13" customFormat="1" ht="11.25">
      <c r="B243" s="207"/>
      <c r="C243" s="208"/>
      <c r="D243" s="209" t="s">
        <v>339</v>
      </c>
      <c r="E243" s="210" t="s">
        <v>1</v>
      </c>
      <c r="F243" s="211" t="s">
        <v>2643</v>
      </c>
      <c r="G243" s="208"/>
      <c r="H243" s="212">
        <v>288</v>
      </c>
      <c r="I243" s="213"/>
      <c r="J243" s="208"/>
      <c r="K243" s="208"/>
      <c r="L243" s="214"/>
      <c r="M243" s="215"/>
      <c r="N243" s="216"/>
      <c r="O243" s="216"/>
      <c r="P243" s="216"/>
      <c r="Q243" s="216"/>
      <c r="R243" s="216"/>
      <c r="S243" s="216"/>
      <c r="T243" s="217"/>
      <c r="AT243" s="218" t="s">
        <v>339</v>
      </c>
      <c r="AU243" s="218" t="s">
        <v>86</v>
      </c>
      <c r="AV243" s="13" t="s">
        <v>86</v>
      </c>
      <c r="AW243" s="13" t="s">
        <v>31</v>
      </c>
      <c r="AX243" s="13" t="s">
        <v>77</v>
      </c>
      <c r="AY243" s="218" t="s">
        <v>321</v>
      </c>
    </row>
    <row r="244" spans="1:65" s="14" customFormat="1" ht="11.25">
      <c r="B244" s="219"/>
      <c r="C244" s="220"/>
      <c r="D244" s="209" t="s">
        <v>339</v>
      </c>
      <c r="E244" s="221" t="s">
        <v>1</v>
      </c>
      <c r="F244" s="222" t="s">
        <v>346</v>
      </c>
      <c r="G244" s="220"/>
      <c r="H244" s="223">
        <v>288</v>
      </c>
      <c r="I244" s="224"/>
      <c r="J244" s="220"/>
      <c r="K244" s="220"/>
      <c r="L244" s="225"/>
      <c r="M244" s="226"/>
      <c r="N244" s="227"/>
      <c r="O244" s="227"/>
      <c r="P244" s="227"/>
      <c r="Q244" s="227"/>
      <c r="R244" s="227"/>
      <c r="S244" s="227"/>
      <c r="T244" s="228"/>
      <c r="AT244" s="229" t="s">
        <v>339</v>
      </c>
      <c r="AU244" s="229" t="s">
        <v>86</v>
      </c>
      <c r="AV244" s="14" t="s">
        <v>328</v>
      </c>
      <c r="AW244" s="14" t="s">
        <v>31</v>
      </c>
      <c r="AX244" s="14" t="s">
        <v>84</v>
      </c>
      <c r="AY244" s="229" t="s">
        <v>321</v>
      </c>
    </row>
    <row r="245" spans="1:65" s="2" customFormat="1" ht="16.5" customHeight="1">
      <c r="A245" s="35"/>
      <c r="B245" s="36"/>
      <c r="C245" s="251" t="s">
        <v>533</v>
      </c>
      <c r="D245" s="251" t="s">
        <v>583</v>
      </c>
      <c r="E245" s="252" t="s">
        <v>2644</v>
      </c>
      <c r="F245" s="253" t="s">
        <v>2645</v>
      </c>
      <c r="G245" s="254" t="s">
        <v>628</v>
      </c>
      <c r="H245" s="255">
        <v>66.239999999999995</v>
      </c>
      <c r="I245" s="256"/>
      <c r="J245" s="257">
        <f>ROUND(I245*H245,2)</f>
        <v>0</v>
      </c>
      <c r="K245" s="253" t="s">
        <v>350</v>
      </c>
      <c r="L245" s="258"/>
      <c r="M245" s="259" t="s">
        <v>1</v>
      </c>
      <c r="N245" s="260" t="s">
        <v>42</v>
      </c>
      <c r="O245" s="72"/>
      <c r="P245" s="203">
        <f>O245*H245</f>
        <v>0</v>
      </c>
      <c r="Q245" s="203">
        <v>2.0000000000000002E-5</v>
      </c>
      <c r="R245" s="203">
        <f>Q245*H245</f>
        <v>1.3248000000000001E-3</v>
      </c>
      <c r="S245" s="203">
        <v>0</v>
      </c>
      <c r="T245" s="204">
        <f>S245*H245</f>
        <v>0</v>
      </c>
      <c r="U245" s="35"/>
      <c r="V245" s="35"/>
      <c r="W245" s="35"/>
      <c r="X245" s="35"/>
      <c r="Y245" s="35"/>
      <c r="Z245" s="35"/>
      <c r="AA245" s="35"/>
      <c r="AB245" s="35"/>
      <c r="AC245" s="35"/>
      <c r="AD245" s="35"/>
      <c r="AE245" s="35"/>
      <c r="AR245" s="205" t="s">
        <v>364</v>
      </c>
      <c r="AT245" s="205" t="s">
        <v>583</v>
      </c>
      <c r="AU245" s="205" t="s">
        <v>86</v>
      </c>
      <c r="AY245" s="18" t="s">
        <v>321</v>
      </c>
      <c r="BE245" s="206">
        <f>IF(N245="základní",J245,0)</f>
        <v>0</v>
      </c>
      <c r="BF245" s="206">
        <f>IF(N245="snížená",J245,0)</f>
        <v>0</v>
      </c>
      <c r="BG245" s="206">
        <f>IF(N245="zákl. přenesená",J245,0)</f>
        <v>0</v>
      </c>
      <c r="BH245" s="206">
        <f>IF(N245="sníž. přenesená",J245,0)</f>
        <v>0</v>
      </c>
      <c r="BI245" s="206">
        <f>IF(N245="nulová",J245,0)</f>
        <v>0</v>
      </c>
      <c r="BJ245" s="18" t="s">
        <v>84</v>
      </c>
      <c r="BK245" s="206">
        <f>ROUND(I245*H245,2)</f>
        <v>0</v>
      </c>
      <c r="BL245" s="18" t="s">
        <v>328</v>
      </c>
      <c r="BM245" s="205" t="s">
        <v>2646</v>
      </c>
    </row>
    <row r="246" spans="1:65" s="15" customFormat="1" ht="11.25">
      <c r="B246" s="230"/>
      <c r="C246" s="231"/>
      <c r="D246" s="209" t="s">
        <v>339</v>
      </c>
      <c r="E246" s="232" t="s">
        <v>1</v>
      </c>
      <c r="F246" s="233" t="s">
        <v>2529</v>
      </c>
      <c r="G246" s="231"/>
      <c r="H246" s="232" t="s">
        <v>1</v>
      </c>
      <c r="I246" s="234"/>
      <c r="J246" s="231"/>
      <c r="K246" s="231"/>
      <c r="L246" s="235"/>
      <c r="M246" s="236"/>
      <c r="N246" s="237"/>
      <c r="O246" s="237"/>
      <c r="P246" s="237"/>
      <c r="Q246" s="237"/>
      <c r="R246" s="237"/>
      <c r="S246" s="237"/>
      <c r="T246" s="238"/>
      <c r="AT246" s="239" t="s">
        <v>339</v>
      </c>
      <c r="AU246" s="239" t="s">
        <v>86</v>
      </c>
      <c r="AV246" s="15" t="s">
        <v>84</v>
      </c>
      <c r="AW246" s="15" t="s">
        <v>31</v>
      </c>
      <c r="AX246" s="15" t="s">
        <v>77</v>
      </c>
      <c r="AY246" s="239" t="s">
        <v>321</v>
      </c>
    </row>
    <row r="247" spans="1:65" s="15" customFormat="1" ht="11.25">
      <c r="B247" s="230"/>
      <c r="C247" s="231"/>
      <c r="D247" s="209" t="s">
        <v>339</v>
      </c>
      <c r="E247" s="232" t="s">
        <v>1</v>
      </c>
      <c r="F247" s="233" t="s">
        <v>2642</v>
      </c>
      <c r="G247" s="231"/>
      <c r="H247" s="232" t="s">
        <v>1</v>
      </c>
      <c r="I247" s="234"/>
      <c r="J247" s="231"/>
      <c r="K247" s="231"/>
      <c r="L247" s="235"/>
      <c r="M247" s="236"/>
      <c r="N247" s="237"/>
      <c r="O247" s="237"/>
      <c r="P247" s="237"/>
      <c r="Q247" s="237"/>
      <c r="R247" s="237"/>
      <c r="S247" s="237"/>
      <c r="T247" s="238"/>
      <c r="AT247" s="239" t="s">
        <v>339</v>
      </c>
      <c r="AU247" s="239" t="s">
        <v>86</v>
      </c>
      <c r="AV247" s="15" t="s">
        <v>84</v>
      </c>
      <c r="AW247" s="15" t="s">
        <v>31</v>
      </c>
      <c r="AX247" s="15" t="s">
        <v>77</v>
      </c>
      <c r="AY247" s="239" t="s">
        <v>321</v>
      </c>
    </row>
    <row r="248" spans="1:65" s="13" customFormat="1" ht="11.25">
      <c r="B248" s="207"/>
      <c r="C248" s="208"/>
      <c r="D248" s="209" t="s">
        <v>339</v>
      </c>
      <c r="E248" s="210" t="s">
        <v>1</v>
      </c>
      <c r="F248" s="211" t="s">
        <v>2647</v>
      </c>
      <c r="G248" s="208"/>
      <c r="H248" s="212">
        <v>66.239999999999995</v>
      </c>
      <c r="I248" s="213"/>
      <c r="J248" s="208"/>
      <c r="K248" s="208"/>
      <c r="L248" s="214"/>
      <c r="M248" s="215"/>
      <c r="N248" s="216"/>
      <c r="O248" s="216"/>
      <c r="P248" s="216"/>
      <c r="Q248" s="216"/>
      <c r="R248" s="216"/>
      <c r="S248" s="216"/>
      <c r="T248" s="217"/>
      <c r="AT248" s="218" t="s">
        <v>339</v>
      </c>
      <c r="AU248" s="218" t="s">
        <v>86</v>
      </c>
      <c r="AV248" s="13" t="s">
        <v>86</v>
      </c>
      <c r="AW248" s="13" t="s">
        <v>31</v>
      </c>
      <c r="AX248" s="13" t="s">
        <v>77</v>
      </c>
      <c r="AY248" s="218" t="s">
        <v>321</v>
      </c>
    </row>
    <row r="249" spans="1:65" s="14" customFormat="1" ht="11.25">
      <c r="B249" s="219"/>
      <c r="C249" s="220"/>
      <c r="D249" s="209" t="s">
        <v>339</v>
      </c>
      <c r="E249" s="221" t="s">
        <v>1</v>
      </c>
      <c r="F249" s="222" t="s">
        <v>346</v>
      </c>
      <c r="G249" s="220"/>
      <c r="H249" s="223">
        <v>66.239999999999995</v>
      </c>
      <c r="I249" s="224"/>
      <c r="J249" s="220"/>
      <c r="K249" s="220"/>
      <c r="L249" s="225"/>
      <c r="M249" s="226"/>
      <c r="N249" s="227"/>
      <c r="O249" s="227"/>
      <c r="P249" s="227"/>
      <c r="Q249" s="227"/>
      <c r="R249" s="227"/>
      <c r="S249" s="227"/>
      <c r="T249" s="228"/>
      <c r="AT249" s="229" t="s">
        <v>339</v>
      </c>
      <c r="AU249" s="229" t="s">
        <v>86</v>
      </c>
      <c r="AV249" s="14" t="s">
        <v>328</v>
      </c>
      <c r="AW249" s="14" t="s">
        <v>31</v>
      </c>
      <c r="AX249" s="14" t="s">
        <v>84</v>
      </c>
      <c r="AY249" s="229" t="s">
        <v>321</v>
      </c>
    </row>
    <row r="250" spans="1:65" s="12" customFormat="1" ht="22.9" customHeight="1">
      <c r="B250" s="178"/>
      <c r="C250" s="179"/>
      <c r="D250" s="180" t="s">
        <v>76</v>
      </c>
      <c r="E250" s="192" t="s">
        <v>347</v>
      </c>
      <c r="F250" s="192" t="s">
        <v>811</v>
      </c>
      <c r="G250" s="179"/>
      <c r="H250" s="179"/>
      <c r="I250" s="182"/>
      <c r="J250" s="193">
        <f>BK250</f>
        <v>0</v>
      </c>
      <c r="K250" s="179"/>
      <c r="L250" s="184"/>
      <c r="M250" s="185"/>
      <c r="N250" s="186"/>
      <c r="O250" s="186"/>
      <c r="P250" s="187">
        <f>SUM(P251:P268)</f>
        <v>0</v>
      </c>
      <c r="Q250" s="186"/>
      <c r="R250" s="187">
        <f>SUM(R251:R268)</f>
        <v>32.728195970000002</v>
      </c>
      <c r="S250" s="186"/>
      <c r="T250" s="188">
        <f>SUM(T251:T268)</f>
        <v>0</v>
      </c>
      <c r="AR250" s="189" t="s">
        <v>84</v>
      </c>
      <c r="AT250" s="190" t="s">
        <v>76</v>
      </c>
      <c r="AU250" s="190" t="s">
        <v>84</v>
      </c>
      <c r="AY250" s="189" t="s">
        <v>321</v>
      </c>
      <c r="BK250" s="191">
        <f>SUM(BK251:BK268)</f>
        <v>0</v>
      </c>
    </row>
    <row r="251" spans="1:65" s="2" customFormat="1" ht="24.2" customHeight="1">
      <c r="A251" s="35"/>
      <c r="B251" s="36"/>
      <c r="C251" s="194" t="s">
        <v>539</v>
      </c>
      <c r="D251" s="194" t="s">
        <v>323</v>
      </c>
      <c r="E251" s="195" t="s">
        <v>2648</v>
      </c>
      <c r="F251" s="196" t="s">
        <v>2649</v>
      </c>
      <c r="G251" s="197" t="s">
        <v>337</v>
      </c>
      <c r="H251" s="198">
        <v>58.5</v>
      </c>
      <c r="I251" s="199"/>
      <c r="J251" s="200">
        <f>ROUND(I251*H251,2)</f>
        <v>0</v>
      </c>
      <c r="K251" s="196" t="s">
        <v>350</v>
      </c>
      <c r="L251" s="40"/>
      <c r="M251" s="201" t="s">
        <v>1</v>
      </c>
      <c r="N251" s="202" t="s">
        <v>42</v>
      </c>
      <c r="O251" s="72"/>
      <c r="P251" s="203">
        <f>O251*H251</f>
        <v>0</v>
      </c>
      <c r="Q251" s="203">
        <v>0.34499999999999997</v>
      </c>
      <c r="R251" s="203">
        <f>Q251*H251</f>
        <v>20.182499999999997</v>
      </c>
      <c r="S251" s="203">
        <v>0</v>
      </c>
      <c r="T251" s="204">
        <f>S251*H251</f>
        <v>0</v>
      </c>
      <c r="U251" s="35"/>
      <c r="V251" s="35"/>
      <c r="W251" s="35"/>
      <c r="X251" s="35"/>
      <c r="Y251" s="35"/>
      <c r="Z251" s="35"/>
      <c r="AA251" s="35"/>
      <c r="AB251" s="35"/>
      <c r="AC251" s="35"/>
      <c r="AD251" s="35"/>
      <c r="AE251" s="35"/>
      <c r="AR251" s="205" t="s">
        <v>328</v>
      </c>
      <c r="AT251" s="205" t="s">
        <v>323</v>
      </c>
      <c r="AU251" s="205" t="s">
        <v>86</v>
      </c>
      <c r="AY251" s="18" t="s">
        <v>321</v>
      </c>
      <c r="BE251" s="206">
        <f>IF(N251="základní",J251,0)</f>
        <v>0</v>
      </c>
      <c r="BF251" s="206">
        <f>IF(N251="snížená",J251,0)</f>
        <v>0</v>
      </c>
      <c r="BG251" s="206">
        <f>IF(N251="zákl. přenesená",J251,0)</f>
        <v>0</v>
      </c>
      <c r="BH251" s="206">
        <f>IF(N251="sníž. přenesená",J251,0)</f>
        <v>0</v>
      </c>
      <c r="BI251" s="206">
        <f>IF(N251="nulová",J251,0)</f>
        <v>0</v>
      </c>
      <c r="BJ251" s="18" t="s">
        <v>84</v>
      </c>
      <c r="BK251" s="206">
        <f>ROUND(I251*H251,2)</f>
        <v>0</v>
      </c>
      <c r="BL251" s="18" t="s">
        <v>328</v>
      </c>
      <c r="BM251" s="205" t="s">
        <v>2650</v>
      </c>
    </row>
    <row r="252" spans="1:65" s="15" customFormat="1" ht="11.25">
      <c r="B252" s="230"/>
      <c r="C252" s="231"/>
      <c r="D252" s="209" t="s">
        <v>339</v>
      </c>
      <c r="E252" s="232" t="s">
        <v>1</v>
      </c>
      <c r="F252" s="233" t="s">
        <v>2529</v>
      </c>
      <c r="G252" s="231"/>
      <c r="H252" s="232" t="s">
        <v>1</v>
      </c>
      <c r="I252" s="234"/>
      <c r="J252" s="231"/>
      <c r="K252" s="231"/>
      <c r="L252" s="235"/>
      <c r="M252" s="236"/>
      <c r="N252" s="237"/>
      <c r="O252" s="237"/>
      <c r="P252" s="237"/>
      <c r="Q252" s="237"/>
      <c r="R252" s="237"/>
      <c r="S252" s="237"/>
      <c r="T252" s="238"/>
      <c r="AT252" s="239" t="s">
        <v>339</v>
      </c>
      <c r="AU252" s="239" t="s">
        <v>86</v>
      </c>
      <c r="AV252" s="15" t="s">
        <v>84</v>
      </c>
      <c r="AW252" s="15" t="s">
        <v>31</v>
      </c>
      <c r="AX252" s="15" t="s">
        <v>77</v>
      </c>
      <c r="AY252" s="239" t="s">
        <v>321</v>
      </c>
    </row>
    <row r="253" spans="1:65" s="15" customFormat="1" ht="22.5">
      <c r="B253" s="230"/>
      <c r="C253" s="231"/>
      <c r="D253" s="209" t="s">
        <v>339</v>
      </c>
      <c r="E253" s="232" t="s">
        <v>1</v>
      </c>
      <c r="F253" s="233" t="s">
        <v>2651</v>
      </c>
      <c r="G253" s="231"/>
      <c r="H253" s="232" t="s">
        <v>1</v>
      </c>
      <c r="I253" s="234"/>
      <c r="J253" s="231"/>
      <c r="K253" s="231"/>
      <c r="L253" s="235"/>
      <c r="M253" s="236"/>
      <c r="N253" s="237"/>
      <c r="O253" s="237"/>
      <c r="P253" s="237"/>
      <c r="Q253" s="237"/>
      <c r="R253" s="237"/>
      <c r="S253" s="237"/>
      <c r="T253" s="238"/>
      <c r="AT253" s="239" t="s">
        <v>339</v>
      </c>
      <c r="AU253" s="239" t="s">
        <v>86</v>
      </c>
      <c r="AV253" s="15" t="s">
        <v>84</v>
      </c>
      <c r="AW253" s="15" t="s">
        <v>31</v>
      </c>
      <c r="AX253" s="15" t="s">
        <v>77</v>
      </c>
      <c r="AY253" s="239" t="s">
        <v>321</v>
      </c>
    </row>
    <row r="254" spans="1:65" s="13" customFormat="1" ht="11.25">
      <c r="B254" s="207"/>
      <c r="C254" s="208"/>
      <c r="D254" s="209" t="s">
        <v>339</v>
      </c>
      <c r="E254" s="210" t="s">
        <v>1</v>
      </c>
      <c r="F254" s="211" t="s">
        <v>2563</v>
      </c>
      <c r="G254" s="208"/>
      <c r="H254" s="212">
        <v>58.5</v>
      </c>
      <c r="I254" s="213"/>
      <c r="J254" s="208"/>
      <c r="K254" s="208"/>
      <c r="L254" s="214"/>
      <c r="M254" s="215"/>
      <c r="N254" s="216"/>
      <c r="O254" s="216"/>
      <c r="P254" s="216"/>
      <c r="Q254" s="216"/>
      <c r="R254" s="216"/>
      <c r="S254" s="216"/>
      <c r="T254" s="217"/>
      <c r="AT254" s="218" t="s">
        <v>339</v>
      </c>
      <c r="AU254" s="218" t="s">
        <v>86</v>
      </c>
      <c r="AV254" s="13" t="s">
        <v>86</v>
      </c>
      <c r="AW254" s="13" t="s">
        <v>31</v>
      </c>
      <c r="AX254" s="13" t="s">
        <v>84</v>
      </c>
      <c r="AY254" s="218" t="s">
        <v>321</v>
      </c>
    </row>
    <row r="255" spans="1:65" s="2" customFormat="1" ht="37.9" customHeight="1">
      <c r="A255" s="35"/>
      <c r="B255" s="36"/>
      <c r="C255" s="194" t="s">
        <v>545</v>
      </c>
      <c r="D255" s="194" t="s">
        <v>323</v>
      </c>
      <c r="E255" s="195" t="s">
        <v>2652</v>
      </c>
      <c r="F255" s="196" t="s">
        <v>2653</v>
      </c>
      <c r="G255" s="197" t="s">
        <v>337</v>
      </c>
      <c r="H255" s="198">
        <v>48.75</v>
      </c>
      <c r="I255" s="199"/>
      <c r="J255" s="200">
        <f>ROUND(I255*H255,2)</f>
        <v>0</v>
      </c>
      <c r="K255" s="196" t="s">
        <v>350</v>
      </c>
      <c r="L255" s="40"/>
      <c r="M255" s="201" t="s">
        <v>1</v>
      </c>
      <c r="N255" s="202" t="s">
        <v>42</v>
      </c>
      <c r="O255" s="72"/>
      <c r="P255" s="203">
        <f>O255*H255</f>
        <v>0</v>
      </c>
      <c r="Q255" s="203">
        <v>0.14610000000000001</v>
      </c>
      <c r="R255" s="203">
        <f>Q255*H255</f>
        <v>7.1223750000000008</v>
      </c>
      <c r="S255" s="203">
        <v>0</v>
      </c>
      <c r="T255" s="204">
        <f>S255*H255</f>
        <v>0</v>
      </c>
      <c r="U255" s="35"/>
      <c r="V255" s="35"/>
      <c r="W255" s="35"/>
      <c r="X255" s="35"/>
      <c r="Y255" s="35"/>
      <c r="Z255" s="35"/>
      <c r="AA255" s="35"/>
      <c r="AB255" s="35"/>
      <c r="AC255" s="35"/>
      <c r="AD255" s="35"/>
      <c r="AE255" s="35"/>
      <c r="AR255" s="205" t="s">
        <v>328</v>
      </c>
      <c r="AT255" s="205" t="s">
        <v>323</v>
      </c>
      <c r="AU255" s="205" t="s">
        <v>86</v>
      </c>
      <c r="AY255" s="18" t="s">
        <v>321</v>
      </c>
      <c r="BE255" s="206">
        <f>IF(N255="základní",J255,0)</f>
        <v>0</v>
      </c>
      <c r="BF255" s="206">
        <f>IF(N255="snížená",J255,0)</f>
        <v>0</v>
      </c>
      <c r="BG255" s="206">
        <f>IF(N255="zákl. přenesená",J255,0)</f>
        <v>0</v>
      </c>
      <c r="BH255" s="206">
        <f>IF(N255="sníž. přenesená",J255,0)</f>
        <v>0</v>
      </c>
      <c r="BI255" s="206">
        <f>IF(N255="nulová",J255,0)</f>
        <v>0</v>
      </c>
      <c r="BJ255" s="18" t="s">
        <v>84</v>
      </c>
      <c r="BK255" s="206">
        <f>ROUND(I255*H255,2)</f>
        <v>0</v>
      </c>
      <c r="BL255" s="18" t="s">
        <v>328</v>
      </c>
      <c r="BM255" s="205" t="s">
        <v>2654</v>
      </c>
    </row>
    <row r="256" spans="1:65" s="15" customFormat="1" ht="11.25">
      <c r="B256" s="230"/>
      <c r="C256" s="231"/>
      <c r="D256" s="209" t="s">
        <v>339</v>
      </c>
      <c r="E256" s="232" t="s">
        <v>1</v>
      </c>
      <c r="F256" s="233" t="s">
        <v>2529</v>
      </c>
      <c r="G256" s="231"/>
      <c r="H256" s="232" t="s">
        <v>1</v>
      </c>
      <c r="I256" s="234"/>
      <c r="J256" s="231"/>
      <c r="K256" s="231"/>
      <c r="L256" s="235"/>
      <c r="M256" s="236"/>
      <c r="N256" s="237"/>
      <c r="O256" s="237"/>
      <c r="P256" s="237"/>
      <c r="Q256" s="237"/>
      <c r="R256" s="237"/>
      <c r="S256" s="237"/>
      <c r="T256" s="238"/>
      <c r="AT256" s="239" t="s">
        <v>339</v>
      </c>
      <c r="AU256" s="239" t="s">
        <v>86</v>
      </c>
      <c r="AV256" s="15" t="s">
        <v>84</v>
      </c>
      <c r="AW256" s="15" t="s">
        <v>31</v>
      </c>
      <c r="AX256" s="15" t="s">
        <v>77</v>
      </c>
      <c r="AY256" s="239" t="s">
        <v>321</v>
      </c>
    </row>
    <row r="257" spans="1:65" s="15" customFormat="1" ht="22.5">
      <c r="B257" s="230"/>
      <c r="C257" s="231"/>
      <c r="D257" s="209" t="s">
        <v>339</v>
      </c>
      <c r="E257" s="232" t="s">
        <v>1</v>
      </c>
      <c r="F257" s="233" t="s">
        <v>2655</v>
      </c>
      <c r="G257" s="231"/>
      <c r="H257" s="232" t="s">
        <v>1</v>
      </c>
      <c r="I257" s="234"/>
      <c r="J257" s="231"/>
      <c r="K257" s="231"/>
      <c r="L257" s="235"/>
      <c r="M257" s="236"/>
      <c r="N257" s="237"/>
      <c r="O257" s="237"/>
      <c r="P257" s="237"/>
      <c r="Q257" s="237"/>
      <c r="R257" s="237"/>
      <c r="S257" s="237"/>
      <c r="T257" s="238"/>
      <c r="AT257" s="239" t="s">
        <v>339</v>
      </c>
      <c r="AU257" s="239" t="s">
        <v>86</v>
      </c>
      <c r="AV257" s="15" t="s">
        <v>84</v>
      </c>
      <c r="AW257" s="15" t="s">
        <v>31</v>
      </c>
      <c r="AX257" s="15" t="s">
        <v>77</v>
      </c>
      <c r="AY257" s="239" t="s">
        <v>321</v>
      </c>
    </row>
    <row r="258" spans="1:65" s="13" customFormat="1" ht="11.25">
      <c r="B258" s="207"/>
      <c r="C258" s="208"/>
      <c r="D258" s="209" t="s">
        <v>339</v>
      </c>
      <c r="E258" s="210" t="s">
        <v>1</v>
      </c>
      <c r="F258" s="211" t="s">
        <v>2656</v>
      </c>
      <c r="G258" s="208"/>
      <c r="H258" s="212">
        <v>48.75</v>
      </c>
      <c r="I258" s="213"/>
      <c r="J258" s="208"/>
      <c r="K258" s="208"/>
      <c r="L258" s="214"/>
      <c r="M258" s="215"/>
      <c r="N258" s="216"/>
      <c r="O258" s="216"/>
      <c r="P258" s="216"/>
      <c r="Q258" s="216"/>
      <c r="R258" s="216"/>
      <c r="S258" s="216"/>
      <c r="T258" s="217"/>
      <c r="AT258" s="218" t="s">
        <v>339</v>
      </c>
      <c r="AU258" s="218" t="s">
        <v>86</v>
      </c>
      <c r="AV258" s="13" t="s">
        <v>86</v>
      </c>
      <c r="AW258" s="13" t="s">
        <v>31</v>
      </c>
      <c r="AX258" s="13" t="s">
        <v>77</v>
      </c>
      <c r="AY258" s="218" t="s">
        <v>321</v>
      </c>
    </row>
    <row r="259" spans="1:65" s="16" customFormat="1" ht="11.25">
      <c r="B259" s="240"/>
      <c r="C259" s="241"/>
      <c r="D259" s="209" t="s">
        <v>339</v>
      </c>
      <c r="E259" s="242" t="s">
        <v>2510</v>
      </c>
      <c r="F259" s="243" t="s">
        <v>391</v>
      </c>
      <c r="G259" s="241"/>
      <c r="H259" s="244">
        <v>48.75</v>
      </c>
      <c r="I259" s="245"/>
      <c r="J259" s="241"/>
      <c r="K259" s="241"/>
      <c r="L259" s="246"/>
      <c r="M259" s="247"/>
      <c r="N259" s="248"/>
      <c r="O259" s="248"/>
      <c r="P259" s="248"/>
      <c r="Q259" s="248"/>
      <c r="R259" s="248"/>
      <c r="S259" s="248"/>
      <c r="T259" s="249"/>
      <c r="AT259" s="250" t="s">
        <v>339</v>
      </c>
      <c r="AU259" s="250" t="s">
        <v>86</v>
      </c>
      <c r="AV259" s="16" t="s">
        <v>334</v>
      </c>
      <c r="AW259" s="16" t="s">
        <v>31</v>
      </c>
      <c r="AX259" s="16" t="s">
        <v>84</v>
      </c>
      <c r="AY259" s="250" t="s">
        <v>321</v>
      </c>
    </row>
    <row r="260" spans="1:65" s="2" customFormat="1" ht="16.5" customHeight="1">
      <c r="A260" s="35"/>
      <c r="B260" s="36"/>
      <c r="C260" s="251" t="s">
        <v>558</v>
      </c>
      <c r="D260" s="251" t="s">
        <v>583</v>
      </c>
      <c r="E260" s="252" t="s">
        <v>2657</v>
      </c>
      <c r="F260" s="253" t="s">
        <v>2658</v>
      </c>
      <c r="G260" s="254" t="s">
        <v>337</v>
      </c>
      <c r="H260" s="255">
        <v>50.213000000000001</v>
      </c>
      <c r="I260" s="256"/>
      <c r="J260" s="257">
        <f>ROUND(I260*H260,2)</f>
        <v>0</v>
      </c>
      <c r="K260" s="253" t="s">
        <v>350</v>
      </c>
      <c r="L260" s="258"/>
      <c r="M260" s="259" t="s">
        <v>1</v>
      </c>
      <c r="N260" s="260" t="s">
        <v>42</v>
      </c>
      <c r="O260" s="72"/>
      <c r="P260" s="203">
        <f>O260*H260</f>
        <v>0</v>
      </c>
      <c r="Q260" s="203">
        <v>0.108</v>
      </c>
      <c r="R260" s="203">
        <f>Q260*H260</f>
        <v>5.4230039999999997</v>
      </c>
      <c r="S260" s="203">
        <v>0</v>
      </c>
      <c r="T260" s="204">
        <f>S260*H260</f>
        <v>0</v>
      </c>
      <c r="U260" s="35"/>
      <c r="V260" s="35"/>
      <c r="W260" s="35"/>
      <c r="X260" s="35"/>
      <c r="Y260" s="35"/>
      <c r="Z260" s="35"/>
      <c r="AA260" s="35"/>
      <c r="AB260" s="35"/>
      <c r="AC260" s="35"/>
      <c r="AD260" s="35"/>
      <c r="AE260" s="35"/>
      <c r="AR260" s="205" t="s">
        <v>364</v>
      </c>
      <c r="AT260" s="205" t="s">
        <v>583</v>
      </c>
      <c r="AU260" s="205" t="s">
        <v>86</v>
      </c>
      <c r="AY260" s="18" t="s">
        <v>321</v>
      </c>
      <c r="BE260" s="206">
        <f>IF(N260="základní",J260,0)</f>
        <v>0</v>
      </c>
      <c r="BF260" s="206">
        <f>IF(N260="snížená",J260,0)</f>
        <v>0</v>
      </c>
      <c r="BG260" s="206">
        <f>IF(N260="zákl. přenesená",J260,0)</f>
        <v>0</v>
      </c>
      <c r="BH260" s="206">
        <f>IF(N260="sníž. přenesená",J260,0)</f>
        <v>0</v>
      </c>
      <c r="BI260" s="206">
        <f>IF(N260="nulová",J260,0)</f>
        <v>0</v>
      </c>
      <c r="BJ260" s="18" t="s">
        <v>84</v>
      </c>
      <c r="BK260" s="206">
        <f>ROUND(I260*H260,2)</f>
        <v>0</v>
      </c>
      <c r="BL260" s="18" t="s">
        <v>328</v>
      </c>
      <c r="BM260" s="205" t="s">
        <v>2659</v>
      </c>
    </row>
    <row r="261" spans="1:65" s="13" customFormat="1" ht="11.25">
      <c r="B261" s="207"/>
      <c r="C261" s="208"/>
      <c r="D261" s="209" t="s">
        <v>339</v>
      </c>
      <c r="E261" s="210" t="s">
        <v>1</v>
      </c>
      <c r="F261" s="211" t="s">
        <v>2660</v>
      </c>
      <c r="G261" s="208"/>
      <c r="H261" s="212">
        <v>50.212499999999999</v>
      </c>
      <c r="I261" s="213"/>
      <c r="J261" s="208"/>
      <c r="K261" s="208"/>
      <c r="L261" s="214"/>
      <c r="M261" s="215"/>
      <c r="N261" s="216"/>
      <c r="O261" s="216"/>
      <c r="P261" s="216"/>
      <c r="Q261" s="216"/>
      <c r="R261" s="216"/>
      <c r="S261" s="216"/>
      <c r="T261" s="217"/>
      <c r="AT261" s="218" t="s">
        <v>339</v>
      </c>
      <c r="AU261" s="218" t="s">
        <v>86</v>
      </c>
      <c r="AV261" s="13" t="s">
        <v>86</v>
      </c>
      <c r="AW261" s="13" t="s">
        <v>31</v>
      </c>
      <c r="AX261" s="13" t="s">
        <v>84</v>
      </c>
      <c r="AY261" s="218" t="s">
        <v>321</v>
      </c>
    </row>
    <row r="262" spans="1:65" s="2" customFormat="1" ht="24.2" customHeight="1">
      <c r="A262" s="35"/>
      <c r="B262" s="36"/>
      <c r="C262" s="194" t="s">
        <v>582</v>
      </c>
      <c r="D262" s="194" t="s">
        <v>323</v>
      </c>
      <c r="E262" s="195" t="s">
        <v>2661</v>
      </c>
      <c r="F262" s="196" t="s">
        <v>2662</v>
      </c>
      <c r="G262" s="197" t="s">
        <v>628</v>
      </c>
      <c r="H262" s="198">
        <v>31.696999999999999</v>
      </c>
      <c r="I262" s="199"/>
      <c r="J262" s="200">
        <f>ROUND(I262*H262,2)</f>
        <v>0</v>
      </c>
      <c r="K262" s="196" t="s">
        <v>350</v>
      </c>
      <c r="L262" s="40"/>
      <c r="M262" s="201" t="s">
        <v>1</v>
      </c>
      <c r="N262" s="202" t="s">
        <v>42</v>
      </c>
      <c r="O262" s="72"/>
      <c r="P262" s="203">
        <f>O262*H262</f>
        <v>0</v>
      </c>
      <c r="Q262" s="203">
        <v>1.0000000000000001E-5</v>
      </c>
      <c r="R262" s="203">
        <f>Q262*H262</f>
        <v>3.1697000000000002E-4</v>
      </c>
      <c r="S262" s="203">
        <v>0</v>
      </c>
      <c r="T262" s="204">
        <f>S262*H262</f>
        <v>0</v>
      </c>
      <c r="U262" s="35"/>
      <c r="V262" s="35"/>
      <c r="W262" s="35"/>
      <c r="X262" s="35"/>
      <c r="Y262" s="35"/>
      <c r="Z262" s="35"/>
      <c r="AA262" s="35"/>
      <c r="AB262" s="35"/>
      <c r="AC262" s="35"/>
      <c r="AD262" s="35"/>
      <c r="AE262" s="35"/>
      <c r="AR262" s="205" t="s">
        <v>328</v>
      </c>
      <c r="AT262" s="205" t="s">
        <v>323</v>
      </c>
      <c r="AU262" s="205" t="s">
        <v>86</v>
      </c>
      <c r="AY262" s="18" t="s">
        <v>321</v>
      </c>
      <c r="BE262" s="206">
        <f>IF(N262="základní",J262,0)</f>
        <v>0</v>
      </c>
      <c r="BF262" s="206">
        <f>IF(N262="snížená",J262,0)</f>
        <v>0</v>
      </c>
      <c r="BG262" s="206">
        <f>IF(N262="zákl. přenesená",J262,0)</f>
        <v>0</v>
      </c>
      <c r="BH262" s="206">
        <f>IF(N262="sníž. přenesená",J262,0)</f>
        <v>0</v>
      </c>
      <c r="BI262" s="206">
        <f>IF(N262="nulová",J262,0)</f>
        <v>0</v>
      </c>
      <c r="BJ262" s="18" t="s">
        <v>84</v>
      </c>
      <c r="BK262" s="206">
        <f>ROUND(I262*H262,2)</f>
        <v>0</v>
      </c>
      <c r="BL262" s="18" t="s">
        <v>328</v>
      </c>
      <c r="BM262" s="205" t="s">
        <v>2663</v>
      </c>
    </row>
    <row r="263" spans="1:65" s="15" customFormat="1" ht="11.25">
      <c r="B263" s="230"/>
      <c r="C263" s="231"/>
      <c r="D263" s="209" t="s">
        <v>339</v>
      </c>
      <c r="E263" s="232" t="s">
        <v>1</v>
      </c>
      <c r="F263" s="233" t="s">
        <v>2529</v>
      </c>
      <c r="G263" s="231"/>
      <c r="H263" s="232" t="s">
        <v>1</v>
      </c>
      <c r="I263" s="234"/>
      <c r="J263" s="231"/>
      <c r="K263" s="231"/>
      <c r="L263" s="235"/>
      <c r="M263" s="236"/>
      <c r="N263" s="237"/>
      <c r="O263" s="237"/>
      <c r="P263" s="237"/>
      <c r="Q263" s="237"/>
      <c r="R263" s="237"/>
      <c r="S263" s="237"/>
      <c r="T263" s="238"/>
      <c r="AT263" s="239" t="s">
        <v>339</v>
      </c>
      <c r="AU263" s="239" t="s">
        <v>86</v>
      </c>
      <c r="AV263" s="15" t="s">
        <v>84</v>
      </c>
      <c r="AW263" s="15" t="s">
        <v>31</v>
      </c>
      <c r="AX263" s="15" t="s">
        <v>77</v>
      </c>
      <c r="AY263" s="239" t="s">
        <v>321</v>
      </c>
    </row>
    <row r="264" spans="1:65" s="15" customFormat="1" ht="22.5">
      <c r="B264" s="230"/>
      <c r="C264" s="231"/>
      <c r="D264" s="209" t="s">
        <v>339</v>
      </c>
      <c r="E264" s="232" t="s">
        <v>1</v>
      </c>
      <c r="F264" s="233" t="s">
        <v>2655</v>
      </c>
      <c r="G264" s="231"/>
      <c r="H264" s="232" t="s">
        <v>1</v>
      </c>
      <c r="I264" s="234"/>
      <c r="J264" s="231"/>
      <c r="K264" s="231"/>
      <c r="L264" s="235"/>
      <c r="M264" s="236"/>
      <c r="N264" s="237"/>
      <c r="O264" s="237"/>
      <c r="P264" s="237"/>
      <c r="Q264" s="237"/>
      <c r="R264" s="237"/>
      <c r="S264" s="237"/>
      <c r="T264" s="238"/>
      <c r="AT264" s="239" t="s">
        <v>339</v>
      </c>
      <c r="AU264" s="239" t="s">
        <v>86</v>
      </c>
      <c r="AV264" s="15" t="s">
        <v>84</v>
      </c>
      <c r="AW264" s="15" t="s">
        <v>31</v>
      </c>
      <c r="AX264" s="15" t="s">
        <v>77</v>
      </c>
      <c r="AY264" s="239" t="s">
        <v>321</v>
      </c>
    </row>
    <row r="265" spans="1:65" s="15" customFormat="1" ht="22.5">
      <c r="B265" s="230"/>
      <c r="C265" s="231"/>
      <c r="D265" s="209" t="s">
        <v>339</v>
      </c>
      <c r="E265" s="232" t="s">
        <v>1</v>
      </c>
      <c r="F265" s="233" t="s">
        <v>2664</v>
      </c>
      <c r="G265" s="231"/>
      <c r="H265" s="232" t="s">
        <v>1</v>
      </c>
      <c r="I265" s="234"/>
      <c r="J265" s="231"/>
      <c r="K265" s="231"/>
      <c r="L265" s="235"/>
      <c r="M265" s="236"/>
      <c r="N265" s="237"/>
      <c r="O265" s="237"/>
      <c r="P265" s="237"/>
      <c r="Q265" s="237"/>
      <c r="R265" s="237"/>
      <c r="S265" s="237"/>
      <c r="T265" s="238"/>
      <c r="AT265" s="239" t="s">
        <v>339</v>
      </c>
      <c r="AU265" s="239" t="s">
        <v>86</v>
      </c>
      <c r="AV265" s="15" t="s">
        <v>84</v>
      </c>
      <c r="AW265" s="15" t="s">
        <v>31</v>
      </c>
      <c r="AX265" s="15" t="s">
        <v>77</v>
      </c>
      <c r="AY265" s="239" t="s">
        <v>321</v>
      </c>
    </row>
    <row r="266" spans="1:65" s="13" customFormat="1" ht="11.25">
      <c r="B266" s="207"/>
      <c r="C266" s="208"/>
      <c r="D266" s="209" t="s">
        <v>339</v>
      </c>
      <c r="E266" s="210" t="s">
        <v>1</v>
      </c>
      <c r="F266" s="211" t="s">
        <v>2665</v>
      </c>
      <c r="G266" s="208"/>
      <c r="H266" s="212">
        <v>30.225663103256998</v>
      </c>
      <c r="I266" s="213"/>
      <c r="J266" s="208"/>
      <c r="K266" s="208"/>
      <c r="L266" s="214"/>
      <c r="M266" s="215"/>
      <c r="N266" s="216"/>
      <c r="O266" s="216"/>
      <c r="P266" s="216"/>
      <c r="Q266" s="216"/>
      <c r="R266" s="216"/>
      <c r="S266" s="216"/>
      <c r="T266" s="217"/>
      <c r="AT266" s="218" t="s">
        <v>339</v>
      </c>
      <c r="AU266" s="218" t="s">
        <v>86</v>
      </c>
      <c r="AV266" s="13" t="s">
        <v>86</v>
      </c>
      <c r="AW266" s="13" t="s">
        <v>31</v>
      </c>
      <c r="AX266" s="13" t="s">
        <v>77</v>
      </c>
      <c r="AY266" s="218" t="s">
        <v>321</v>
      </c>
    </row>
    <row r="267" spans="1:65" s="13" customFormat="1" ht="11.25">
      <c r="B267" s="207"/>
      <c r="C267" s="208"/>
      <c r="D267" s="209" t="s">
        <v>339</v>
      </c>
      <c r="E267" s="210" t="s">
        <v>1</v>
      </c>
      <c r="F267" s="211" t="s">
        <v>2666</v>
      </c>
      <c r="G267" s="208"/>
      <c r="H267" s="212">
        <v>1.4712388980385001</v>
      </c>
      <c r="I267" s="213"/>
      <c r="J267" s="208"/>
      <c r="K267" s="208"/>
      <c r="L267" s="214"/>
      <c r="M267" s="215"/>
      <c r="N267" s="216"/>
      <c r="O267" s="216"/>
      <c r="P267" s="216"/>
      <c r="Q267" s="216"/>
      <c r="R267" s="216"/>
      <c r="S267" s="216"/>
      <c r="T267" s="217"/>
      <c r="AT267" s="218" t="s">
        <v>339</v>
      </c>
      <c r="AU267" s="218" t="s">
        <v>86</v>
      </c>
      <c r="AV267" s="13" t="s">
        <v>86</v>
      </c>
      <c r="AW267" s="13" t="s">
        <v>31</v>
      </c>
      <c r="AX267" s="13" t="s">
        <v>77</v>
      </c>
      <c r="AY267" s="218" t="s">
        <v>321</v>
      </c>
    </row>
    <row r="268" spans="1:65" s="16" customFormat="1" ht="11.25">
      <c r="B268" s="240"/>
      <c r="C268" s="241"/>
      <c r="D268" s="209" t="s">
        <v>339</v>
      </c>
      <c r="E268" s="242" t="s">
        <v>1</v>
      </c>
      <c r="F268" s="243" t="s">
        <v>391</v>
      </c>
      <c r="G268" s="241"/>
      <c r="H268" s="244">
        <v>31.696902001295499</v>
      </c>
      <c r="I268" s="245"/>
      <c r="J268" s="241"/>
      <c r="K268" s="241"/>
      <c r="L268" s="246"/>
      <c r="M268" s="247"/>
      <c r="N268" s="248"/>
      <c r="O268" s="248"/>
      <c r="P268" s="248"/>
      <c r="Q268" s="248"/>
      <c r="R268" s="248"/>
      <c r="S268" s="248"/>
      <c r="T268" s="249"/>
      <c r="AT268" s="250" t="s">
        <v>339</v>
      </c>
      <c r="AU268" s="250" t="s">
        <v>86</v>
      </c>
      <c r="AV268" s="16" t="s">
        <v>334</v>
      </c>
      <c r="AW268" s="16" t="s">
        <v>31</v>
      </c>
      <c r="AX268" s="16" t="s">
        <v>84</v>
      </c>
      <c r="AY268" s="250" t="s">
        <v>321</v>
      </c>
    </row>
    <row r="269" spans="1:65" s="12" customFormat="1" ht="22.9" customHeight="1">
      <c r="B269" s="178"/>
      <c r="C269" s="179"/>
      <c r="D269" s="180" t="s">
        <v>76</v>
      </c>
      <c r="E269" s="192" t="s">
        <v>1163</v>
      </c>
      <c r="F269" s="192" t="s">
        <v>1164</v>
      </c>
      <c r="G269" s="179"/>
      <c r="H269" s="179"/>
      <c r="I269" s="182"/>
      <c r="J269" s="193">
        <f>BK269</f>
        <v>0</v>
      </c>
      <c r="K269" s="179"/>
      <c r="L269" s="184"/>
      <c r="M269" s="185"/>
      <c r="N269" s="186"/>
      <c r="O269" s="186"/>
      <c r="P269" s="187">
        <f>SUM(P270:P279)</f>
        <v>0</v>
      </c>
      <c r="Q269" s="186"/>
      <c r="R269" s="187">
        <f>SUM(R270:R279)</f>
        <v>0</v>
      </c>
      <c r="S269" s="186"/>
      <c r="T269" s="188">
        <f>SUM(T270:T279)</f>
        <v>0</v>
      </c>
      <c r="AR269" s="189" t="s">
        <v>84</v>
      </c>
      <c r="AT269" s="190" t="s">
        <v>76</v>
      </c>
      <c r="AU269" s="190" t="s">
        <v>84</v>
      </c>
      <c r="AY269" s="189" t="s">
        <v>321</v>
      </c>
      <c r="BK269" s="191">
        <f>SUM(BK270:BK279)</f>
        <v>0</v>
      </c>
    </row>
    <row r="270" spans="1:65" s="2" customFormat="1" ht="24.2" customHeight="1">
      <c r="A270" s="35"/>
      <c r="B270" s="36"/>
      <c r="C270" s="194" t="s">
        <v>589</v>
      </c>
      <c r="D270" s="194" t="s">
        <v>323</v>
      </c>
      <c r="E270" s="195" t="s">
        <v>2465</v>
      </c>
      <c r="F270" s="196" t="s">
        <v>2466</v>
      </c>
      <c r="G270" s="197" t="s">
        <v>542</v>
      </c>
      <c r="H270" s="198">
        <v>12.545</v>
      </c>
      <c r="I270" s="199"/>
      <c r="J270" s="200">
        <f>ROUND(I270*H270,2)</f>
        <v>0</v>
      </c>
      <c r="K270" s="196" t="s">
        <v>350</v>
      </c>
      <c r="L270" s="40"/>
      <c r="M270" s="201" t="s">
        <v>1</v>
      </c>
      <c r="N270" s="202" t="s">
        <v>42</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328</v>
      </c>
      <c r="AT270" s="205" t="s">
        <v>323</v>
      </c>
      <c r="AU270" s="205" t="s">
        <v>86</v>
      </c>
      <c r="AY270" s="18" t="s">
        <v>321</v>
      </c>
      <c r="BE270" s="206">
        <f>IF(N270="základní",J270,0)</f>
        <v>0</v>
      </c>
      <c r="BF270" s="206">
        <f>IF(N270="snížená",J270,0)</f>
        <v>0</v>
      </c>
      <c r="BG270" s="206">
        <f>IF(N270="zákl. přenesená",J270,0)</f>
        <v>0</v>
      </c>
      <c r="BH270" s="206">
        <f>IF(N270="sníž. přenesená",J270,0)</f>
        <v>0</v>
      </c>
      <c r="BI270" s="206">
        <f>IF(N270="nulová",J270,0)</f>
        <v>0</v>
      </c>
      <c r="BJ270" s="18" t="s">
        <v>84</v>
      </c>
      <c r="BK270" s="206">
        <f>ROUND(I270*H270,2)</f>
        <v>0</v>
      </c>
      <c r="BL270" s="18" t="s">
        <v>328</v>
      </c>
      <c r="BM270" s="205" t="s">
        <v>2667</v>
      </c>
    </row>
    <row r="271" spans="1:65" s="13" customFormat="1" ht="11.25">
      <c r="B271" s="207"/>
      <c r="C271" s="208"/>
      <c r="D271" s="209" t="s">
        <v>339</v>
      </c>
      <c r="E271" s="210" t="s">
        <v>1</v>
      </c>
      <c r="F271" s="211" t="s">
        <v>2668</v>
      </c>
      <c r="G271" s="208"/>
      <c r="H271" s="212">
        <v>12.545</v>
      </c>
      <c r="I271" s="213"/>
      <c r="J271" s="208"/>
      <c r="K271" s="208"/>
      <c r="L271" s="214"/>
      <c r="M271" s="215"/>
      <c r="N271" s="216"/>
      <c r="O271" s="216"/>
      <c r="P271" s="216"/>
      <c r="Q271" s="216"/>
      <c r="R271" s="216"/>
      <c r="S271" s="216"/>
      <c r="T271" s="217"/>
      <c r="AT271" s="218" t="s">
        <v>339</v>
      </c>
      <c r="AU271" s="218" t="s">
        <v>86</v>
      </c>
      <c r="AV271" s="13" t="s">
        <v>86</v>
      </c>
      <c r="AW271" s="13" t="s">
        <v>31</v>
      </c>
      <c r="AX271" s="13" t="s">
        <v>84</v>
      </c>
      <c r="AY271" s="218" t="s">
        <v>321</v>
      </c>
    </row>
    <row r="272" spans="1:65" s="2" customFormat="1" ht="33" customHeight="1">
      <c r="A272" s="35"/>
      <c r="B272" s="36"/>
      <c r="C272" s="194" t="s">
        <v>595</v>
      </c>
      <c r="D272" s="194" t="s">
        <v>323</v>
      </c>
      <c r="E272" s="195" t="s">
        <v>2470</v>
      </c>
      <c r="F272" s="196" t="s">
        <v>2471</v>
      </c>
      <c r="G272" s="197" t="s">
        <v>542</v>
      </c>
      <c r="H272" s="198">
        <v>35.636000000000003</v>
      </c>
      <c r="I272" s="199"/>
      <c r="J272" s="200">
        <f>ROUND(I272*H272,2)</f>
        <v>0</v>
      </c>
      <c r="K272" s="196" t="s">
        <v>350</v>
      </c>
      <c r="L272" s="40"/>
      <c r="M272" s="201" t="s">
        <v>1</v>
      </c>
      <c r="N272" s="202" t="s">
        <v>42</v>
      </c>
      <c r="O272" s="72"/>
      <c r="P272" s="203">
        <f>O272*H272</f>
        <v>0</v>
      </c>
      <c r="Q272" s="203">
        <v>0</v>
      </c>
      <c r="R272" s="203">
        <f>Q272*H272</f>
        <v>0</v>
      </c>
      <c r="S272" s="203">
        <v>0</v>
      </c>
      <c r="T272" s="204">
        <f>S272*H272</f>
        <v>0</v>
      </c>
      <c r="U272" s="35"/>
      <c r="V272" s="35"/>
      <c r="W272" s="35"/>
      <c r="X272" s="35"/>
      <c r="Y272" s="35"/>
      <c r="Z272" s="35"/>
      <c r="AA272" s="35"/>
      <c r="AB272" s="35"/>
      <c r="AC272" s="35"/>
      <c r="AD272" s="35"/>
      <c r="AE272" s="35"/>
      <c r="AR272" s="205" t="s">
        <v>328</v>
      </c>
      <c r="AT272" s="205" t="s">
        <v>323</v>
      </c>
      <c r="AU272" s="205" t="s">
        <v>86</v>
      </c>
      <c r="AY272" s="18" t="s">
        <v>321</v>
      </c>
      <c r="BE272" s="206">
        <f>IF(N272="základní",J272,0)</f>
        <v>0</v>
      </c>
      <c r="BF272" s="206">
        <f>IF(N272="snížená",J272,0)</f>
        <v>0</v>
      </c>
      <c r="BG272" s="206">
        <f>IF(N272="zákl. přenesená",J272,0)</f>
        <v>0</v>
      </c>
      <c r="BH272" s="206">
        <f>IF(N272="sníž. přenesená",J272,0)</f>
        <v>0</v>
      </c>
      <c r="BI272" s="206">
        <f>IF(N272="nulová",J272,0)</f>
        <v>0</v>
      </c>
      <c r="BJ272" s="18" t="s">
        <v>84</v>
      </c>
      <c r="BK272" s="206">
        <f>ROUND(I272*H272,2)</f>
        <v>0</v>
      </c>
      <c r="BL272" s="18" t="s">
        <v>328</v>
      </c>
      <c r="BM272" s="205" t="s">
        <v>2669</v>
      </c>
    </row>
    <row r="273" spans="1:65" s="13" customFormat="1" ht="22.5">
      <c r="B273" s="207"/>
      <c r="C273" s="208"/>
      <c r="D273" s="209" t="s">
        <v>339</v>
      </c>
      <c r="E273" s="210" t="s">
        <v>1</v>
      </c>
      <c r="F273" s="211" t="s">
        <v>2670</v>
      </c>
      <c r="G273" s="208"/>
      <c r="H273" s="212">
        <v>35.636000000000003</v>
      </c>
      <c r="I273" s="213"/>
      <c r="J273" s="208"/>
      <c r="K273" s="208"/>
      <c r="L273" s="214"/>
      <c r="M273" s="215"/>
      <c r="N273" s="216"/>
      <c r="O273" s="216"/>
      <c r="P273" s="216"/>
      <c r="Q273" s="216"/>
      <c r="R273" s="216"/>
      <c r="S273" s="216"/>
      <c r="T273" s="217"/>
      <c r="AT273" s="218" t="s">
        <v>339</v>
      </c>
      <c r="AU273" s="218" t="s">
        <v>86</v>
      </c>
      <c r="AV273" s="13" t="s">
        <v>86</v>
      </c>
      <c r="AW273" s="13" t="s">
        <v>31</v>
      </c>
      <c r="AX273" s="13" t="s">
        <v>84</v>
      </c>
      <c r="AY273" s="218" t="s">
        <v>321</v>
      </c>
    </row>
    <row r="274" spans="1:65" s="2" customFormat="1" ht="24.2" customHeight="1">
      <c r="A274" s="35"/>
      <c r="B274" s="36"/>
      <c r="C274" s="194" t="s">
        <v>597</v>
      </c>
      <c r="D274" s="194" t="s">
        <v>323</v>
      </c>
      <c r="E274" s="195" t="s">
        <v>2671</v>
      </c>
      <c r="F274" s="196" t="s">
        <v>2672</v>
      </c>
      <c r="G274" s="197" t="s">
        <v>542</v>
      </c>
      <c r="H274" s="198">
        <v>1.0940000000000001</v>
      </c>
      <c r="I274" s="199"/>
      <c r="J274" s="200">
        <f>ROUND(I274*H274,2)</f>
        <v>0</v>
      </c>
      <c r="K274" s="196" t="s">
        <v>350</v>
      </c>
      <c r="L274" s="40"/>
      <c r="M274" s="201" t="s">
        <v>1</v>
      </c>
      <c r="N274" s="202" t="s">
        <v>42</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328</v>
      </c>
      <c r="AT274" s="205" t="s">
        <v>323</v>
      </c>
      <c r="AU274" s="205" t="s">
        <v>86</v>
      </c>
      <c r="AY274" s="18" t="s">
        <v>321</v>
      </c>
      <c r="BE274" s="206">
        <f>IF(N274="základní",J274,0)</f>
        <v>0</v>
      </c>
      <c r="BF274" s="206">
        <f>IF(N274="snížená",J274,0)</f>
        <v>0</v>
      </c>
      <c r="BG274" s="206">
        <f>IF(N274="zákl. přenesená",J274,0)</f>
        <v>0</v>
      </c>
      <c r="BH274" s="206">
        <f>IF(N274="sníž. přenesená",J274,0)</f>
        <v>0</v>
      </c>
      <c r="BI274" s="206">
        <f>IF(N274="nulová",J274,0)</f>
        <v>0</v>
      </c>
      <c r="BJ274" s="18" t="s">
        <v>84</v>
      </c>
      <c r="BK274" s="206">
        <f>ROUND(I274*H274,2)</f>
        <v>0</v>
      </c>
      <c r="BL274" s="18" t="s">
        <v>328</v>
      </c>
      <c r="BM274" s="205" t="s">
        <v>2673</v>
      </c>
    </row>
    <row r="275" spans="1:65" s="13" customFormat="1" ht="11.25">
      <c r="B275" s="207"/>
      <c r="C275" s="208"/>
      <c r="D275" s="209" t="s">
        <v>339</v>
      </c>
      <c r="E275" s="210" t="s">
        <v>1</v>
      </c>
      <c r="F275" s="211" t="s">
        <v>2674</v>
      </c>
      <c r="G275" s="208"/>
      <c r="H275" s="212">
        <v>49.274999999999999</v>
      </c>
      <c r="I275" s="213"/>
      <c r="J275" s="208"/>
      <c r="K275" s="208"/>
      <c r="L275" s="214"/>
      <c r="M275" s="215"/>
      <c r="N275" s="216"/>
      <c r="O275" s="216"/>
      <c r="P275" s="216"/>
      <c r="Q275" s="216"/>
      <c r="R275" s="216"/>
      <c r="S275" s="216"/>
      <c r="T275" s="217"/>
      <c r="AT275" s="218" t="s">
        <v>339</v>
      </c>
      <c r="AU275" s="218" t="s">
        <v>86</v>
      </c>
      <c r="AV275" s="13" t="s">
        <v>86</v>
      </c>
      <c r="AW275" s="13" t="s">
        <v>31</v>
      </c>
      <c r="AX275" s="13" t="s">
        <v>77</v>
      </c>
      <c r="AY275" s="218" t="s">
        <v>321</v>
      </c>
    </row>
    <row r="276" spans="1:65" s="15" customFormat="1" ht="11.25">
      <c r="B276" s="230"/>
      <c r="C276" s="231"/>
      <c r="D276" s="209" t="s">
        <v>339</v>
      </c>
      <c r="E276" s="232" t="s">
        <v>1</v>
      </c>
      <c r="F276" s="233" t="s">
        <v>2675</v>
      </c>
      <c r="G276" s="231"/>
      <c r="H276" s="232" t="s">
        <v>1</v>
      </c>
      <c r="I276" s="234"/>
      <c r="J276" s="231"/>
      <c r="K276" s="231"/>
      <c r="L276" s="235"/>
      <c r="M276" s="236"/>
      <c r="N276" s="237"/>
      <c r="O276" s="237"/>
      <c r="P276" s="237"/>
      <c r="Q276" s="237"/>
      <c r="R276" s="237"/>
      <c r="S276" s="237"/>
      <c r="T276" s="238"/>
      <c r="AT276" s="239" t="s">
        <v>339</v>
      </c>
      <c r="AU276" s="239" t="s">
        <v>86</v>
      </c>
      <c r="AV276" s="15" t="s">
        <v>84</v>
      </c>
      <c r="AW276" s="15" t="s">
        <v>31</v>
      </c>
      <c r="AX276" s="15" t="s">
        <v>77</v>
      </c>
      <c r="AY276" s="239" t="s">
        <v>321</v>
      </c>
    </row>
    <row r="277" spans="1:65" s="13" customFormat="1" ht="11.25">
      <c r="B277" s="207"/>
      <c r="C277" s="208"/>
      <c r="D277" s="209" t="s">
        <v>339</v>
      </c>
      <c r="E277" s="210" t="s">
        <v>1</v>
      </c>
      <c r="F277" s="211" t="s">
        <v>2676</v>
      </c>
      <c r="G277" s="208"/>
      <c r="H277" s="212">
        <v>-12.545</v>
      </c>
      <c r="I277" s="213"/>
      <c r="J277" s="208"/>
      <c r="K277" s="208"/>
      <c r="L277" s="214"/>
      <c r="M277" s="215"/>
      <c r="N277" s="216"/>
      <c r="O277" s="216"/>
      <c r="P277" s="216"/>
      <c r="Q277" s="216"/>
      <c r="R277" s="216"/>
      <c r="S277" s="216"/>
      <c r="T277" s="217"/>
      <c r="AT277" s="218" t="s">
        <v>339</v>
      </c>
      <c r="AU277" s="218" t="s">
        <v>86</v>
      </c>
      <c r="AV277" s="13" t="s">
        <v>86</v>
      </c>
      <c r="AW277" s="13" t="s">
        <v>31</v>
      </c>
      <c r="AX277" s="13" t="s">
        <v>77</v>
      </c>
      <c r="AY277" s="218" t="s">
        <v>321</v>
      </c>
    </row>
    <row r="278" spans="1:65" s="13" customFormat="1" ht="22.5">
      <c r="B278" s="207"/>
      <c r="C278" s="208"/>
      <c r="D278" s="209" t="s">
        <v>339</v>
      </c>
      <c r="E278" s="210" t="s">
        <v>1</v>
      </c>
      <c r="F278" s="211" t="s">
        <v>2677</v>
      </c>
      <c r="G278" s="208"/>
      <c r="H278" s="212">
        <v>-35.636000000000003</v>
      </c>
      <c r="I278" s="213"/>
      <c r="J278" s="208"/>
      <c r="K278" s="208"/>
      <c r="L278" s="214"/>
      <c r="M278" s="215"/>
      <c r="N278" s="216"/>
      <c r="O278" s="216"/>
      <c r="P278" s="216"/>
      <c r="Q278" s="216"/>
      <c r="R278" s="216"/>
      <c r="S278" s="216"/>
      <c r="T278" s="217"/>
      <c r="AT278" s="218" t="s">
        <v>339</v>
      </c>
      <c r="AU278" s="218" t="s">
        <v>86</v>
      </c>
      <c r="AV278" s="13" t="s">
        <v>86</v>
      </c>
      <c r="AW278" s="13" t="s">
        <v>31</v>
      </c>
      <c r="AX278" s="13" t="s">
        <v>77</v>
      </c>
      <c r="AY278" s="218" t="s">
        <v>321</v>
      </c>
    </row>
    <row r="279" spans="1:65" s="14" customFormat="1" ht="11.25">
      <c r="B279" s="219"/>
      <c r="C279" s="220"/>
      <c r="D279" s="209" t="s">
        <v>339</v>
      </c>
      <c r="E279" s="221" t="s">
        <v>1</v>
      </c>
      <c r="F279" s="222" t="s">
        <v>346</v>
      </c>
      <c r="G279" s="220"/>
      <c r="H279" s="223">
        <v>1.0940000000000001</v>
      </c>
      <c r="I279" s="224"/>
      <c r="J279" s="220"/>
      <c r="K279" s="220"/>
      <c r="L279" s="225"/>
      <c r="M279" s="271"/>
      <c r="N279" s="272"/>
      <c r="O279" s="272"/>
      <c r="P279" s="272"/>
      <c r="Q279" s="272"/>
      <c r="R279" s="272"/>
      <c r="S279" s="272"/>
      <c r="T279" s="273"/>
      <c r="AT279" s="229" t="s">
        <v>339</v>
      </c>
      <c r="AU279" s="229" t="s">
        <v>86</v>
      </c>
      <c r="AV279" s="14" t="s">
        <v>328</v>
      </c>
      <c r="AW279" s="14" t="s">
        <v>31</v>
      </c>
      <c r="AX279" s="14" t="s">
        <v>84</v>
      </c>
      <c r="AY279" s="229" t="s">
        <v>321</v>
      </c>
    </row>
    <row r="280" spans="1:65" s="2" customFormat="1" ht="6.95" customHeight="1">
      <c r="A280" s="35"/>
      <c r="B280" s="55"/>
      <c r="C280" s="56"/>
      <c r="D280" s="56"/>
      <c r="E280" s="56"/>
      <c r="F280" s="56"/>
      <c r="G280" s="56"/>
      <c r="H280" s="56"/>
      <c r="I280" s="56"/>
      <c r="J280" s="56"/>
      <c r="K280" s="56"/>
      <c r="L280" s="40"/>
      <c r="M280" s="35"/>
      <c r="O280" s="35"/>
      <c r="P280" s="35"/>
      <c r="Q280" s="35"/>
      <c r="R280" s="35"/>
      <c r="S280" s="35"/>
      <c r="T280" s="35"/>
      <c r="U280" s="35"/>
      <c r="V280" s="35"/>
      <c r="W280" s="35"/>
      <c r="X280" s="35"/>
      <c r="Y280" s="35"/>
      <c r="Z280" s="35"/>
      <c r="AA280" s="35"/>
      <c r="AB280" s="35"/>
      <c r="AC280" s="35"/>
      <c r="AD280" s="35"/>
      <c r="AE280" s="35"/>
    </row>
  </sheetData>
  <sheetProtection algorithmName="SHA-512" hashValue="51rSI+ctSRc8ibYU2Sx0PCYSFGBUZ8KxfH32R45OiK//3M/IKJ7pFn27lPbDhW0zP5Ez1Q6U8supbOSO3rhIBg==" saltValue="GXAnWNRZxmw/G6Xl66S9eHm9yWgUVoAbeZ2BgAdWTQq1W2INL+RW/ub/zRKm/66xtUCUSPMSJUElIFKh684nYw==" spinCount="100000" sheet="1" objects="1" scenarios="1" formatColumns="0" formatRows="0" autoFilter="0"/>
  <autoFilter ref="C125:K279"/>
  <mergeCells count="12">
    <mergeCell ref="E118:H118"/>
    <mergeCell ref="L2:V2"/>
    <mergeCell ref="E85:H85"/>
    <mergeCell ref="E87:H87"/>
    <mergeCell ref="E89:H89"/>
    <mergeCell ref="E114:H114"/>
    <mergeCell ref="E116:H116"/>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107</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200</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2678</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92</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ROUND((SUM(BE125:BE192)),  2)</f>
        <v>0</v>
      </c>
      <c r="G35" s="35"/>
      <c r="H35" s="35"/>
      <c r="I35" s="133">
        <v>0.21</v>
      </c>
      <c r="J35" s="132">
        <f>ROUND(((SUM(BE125:BE192))*I35),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ROUND((SUM(BF125:BF192)),  2)</f>
        <v>0</v>
      </c>
      <c r="G36" s="35"/>
      <c r="H36" s="35"/>
      <c r="I36" s="133">
        <v>0.15</v>
      </c>
      <c r="J36" s="132">
        <f>ROUND(((SUM(BF125:BF192))*I36),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ROUND((SUM(BG125:BG192)),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ROUND((SUM(BH125:BH192)),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ROUND((SUM(BI125:BI192)),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200</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03.5 -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J126</f>
        <v>0</v>
      </c>
      <c r="K99" s="157"/>
      <c r="L99" s="161"/>
    </row>
    <row r="100" spans="1:47" s="10" customFormat="1" ht="19.899999999999999" customHeight="1">
      <c r="B100" s="162"/>
      <c r="C100" s="105"/>
      <c r="D100" s="163" t="s">
        <v>291</v>
      </c>
      <c r="E100" s="164"/>
      <c r="F100" s="164"/>
      <c r="G100" s="164"/>
      <c r="H100" s="164"/>
      <c r="I100" s="164"/>
      <c r="J100" s="165">
        <f>J127</f>
        <v>0</v>
      </c>
      <c r="K100" s="105"/>
      <c r="L100" s="166"/>
    </row>
    <row r="101" spans="1:47" s="10" customFormat="1" ht="19.899999999999999" customHeight="1">
      <c r="B101" s="162"/>
      <c r="C101" s="105"/>
      <c r="D101" s="163" t="s">
        <v>2679</v>
      </c>
      <c r="E101" s="164"/>
      <c r="F101" s="164"/>
      <c r="G101" s="164"/>
      <c r="H101" s="164"/>
      <c r="I101" s="164"/>
      <c r="J101" s="165">
        <f>J137</f>
        <v>0</v>
      </c>
      <c r="K101" s="105"/>
      <c r="L101" s="166"/>
    </row>
    <row r="102" spans="1:47" s="10" customFormat="1" ht="19.899999999999999" customHeight="1">
      <c r="B102" s="162"/>
      <c r="C102" s="105"/>
      <c r="D102" s="163" t="s">
        <v>2680</v>
      </c>
      <c r="E102" s="164"/>
      <c r="F102" s="164"/>
      <c r="G102" s="164"/>
      <c r="H102" s="164"/>
      <c r="I102" s="164"/>
      <c r="J102" s="165">
        <f>J161</f>
        <v>0</v>
      </c>
      <c r="K102" s="105"/>
      <c r="L102" s="166"/>
    </row>
    <row r="103" spans="1:47" s="10" customFormat="1" ht="19.899999999999999" customHeight="1">
      <c r="B103" s="162"/>
      <c r="C103" s="105"/>
      <c r="D103" s="163" t="s">
        <v>295</v>
      </c>
      <c r="E103" s="164"/>
      <c r="F103" s="164"/>
      <c r="G103" s="164"/>
      <c r="H103" s="164"/>
      <c r="I103" s="164"/>
      <c r="J103" s="165">
        <f>J191</f>
        <v>0</v>
      </c>
      <c r="K103" s="105"/>
      <c r="L103" s="166"/>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306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9" t="str">
        <f>E7</f>
        <v>VODOJEM POUZDŘANY</v>
      </c>
      <c r="F113" s="330"/>
      <c r="G113" s="330"/>
      <c r="H113" s="330"/>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197</v>
      </c>
      <c r="D114" s="23"/>
      <c r="E114" s="23"/>
      <c r="F114" s="23"/>
      <c r="G114" s="23"/>
      <c r="H114" s="23"/>
      <c r="I114" s="23"/>
      <c r="J114" s="23"/>
      <c r="K114" s="23"/>
      <c r="L114" s="21"/>
    </row>
    <row r="115" spans="1:65" s="2" customFormat="1" ht="16.5" customHeight="1">
      <c r="A115" s="35"/>
      <c r="B115" s="36"/>
      <c r="C115" s="37"/>
      <c r="D115" s="37"/>
      <c r="E115" s="329" t="s">
        <v>200</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203</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2" t="str">
        <f>E11</f>
        <v>SO 03.5 - rušení stávajících objektů</v>
      </c>
      <c r="F117" s="331"/>
      <c r="G117" s="331"/>
      <c r="H117" s="331"/>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Pouzdřany</v>
      </c>
      <c r="G119" s="37"/>
      <c r="H119" s="37"/>
      <c r="I119" s="30" t="s">
        <v>22</v>
      </c>
      <c r="J119" s="67" t="str">
        <f>IF(J14="","",J14)</f>
        <v>6. 1. 2022</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24</v>
      </c>
      <c r="D121" s="37"/>
      <c r="E121" s="37"/>
      <c r="F121" s="28" t="str">
        <f>E17</f>
        <v>VAK BŘECLAV a.s.</v>
      </c>
      <c r="G121" s="37"/>
      <c r="H121" s="37"/>
      <c r="I121" s="30" t="s">
        <v>30</v>
      </c>
      <c r="J121" s="33" t="str">
        <f>E23</f>
        <v>AQUA PROCON s.r.o.Palackého tř. 12, 612 00 Brno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IF(E20="","",E20)</f>
        <v>Vyplň údaj</v>
      </c>
      <c r="G122" s="37"/>
      <c r="H122" s="37"/>
      <c r="I122" s="30" t="s">
        <v>33</v>
      </c>
      <c r="J122" s="33" t="str">
        <f>E26</f>
        <v>Obrtel M.</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7"/>
      <c r="B124" s="168"/>
      <c r="C124" s="169" t="s">
        <v>307</v>
      </c>
      <c r="D124" s="170" t="s">
        <v>62</v>
      </c>
      <c r="E124" s="170" t="s">
        <v>58</v>
      </c>
      <c r="F124" s="170" t="s">
        <v>59</v>
      </c>
      <c r="G124" s="170" t="s">
        <v>308</v>
      </c>
      <c r="H124" s="170" t="s">
        <v>309</v>
      </c>
      <c r="I124" s="170" t="s">
        <v>310</v>
      </c>
      <c r="J124" s="170" t="s">
        <v>285</v>
      </c>
      <c r="K124" s="171" t="s">
        <v>311</v>
      </c>
      <c r="L124" s="172"/>
      <c r="M124" s="76" t="s">
        <v>1</v>
      </c>
      <c r="N124" s="77" t="s">
        <v>41</v>
      </c>
      <c r="O124" s="77" t="s">
        <v>312</v>
      </c>
      <c r="P124" s="77" t="s">
        <v>313</v>
      </c>
      <c r="Q124" s="77" t="s">
        <v>314</v>
      </c>
      <c r="R124" s="77" t="s">
        <v>315</v>
      </c>
      <c r="S124" s="77" t="s">
        <v>316</v>
      </c>
      <c r="T124" s="78" t="s">
        <v>317</v>
      </c>
      <c r="U124" s="167"/>
      <c r="V124" s="167"/>
      <c r="W124" s="167"/>
      <c r="X124" s="167"/>
      <c r="Y124" s="167"/>
      <c r="Z124" s="167"/>
      <c r="AA124" s="167"/>
      <c r="AB124" s="167"/>
      <c r="AC124" s="167"/>
      <c r="AD124" s="167"/>
      <c r="AE124" s="167"/>
    </row>
    <row r="125" spans="1:65" s="2" customFormat="1" ht="22.9" customHeight="1">
      <c r="A125" s="35"/>
      <c r="B125" s="36"/>
      <c r="C125" s="83" t="s">
        <v>318</v>
      </c>
      <c r="D125" s="37"/>
      <c r="E125" s="37"/>
      <c r="F125" s="37"/>
      <c r="G125" s="37"/>
      <c r="H125" s="37"/>
      <c r="I125" s="37"/>
      <c r="J125" s="173">
        <f>BK125</f>
        <v>0</v>
      </c>
      <c r="K125" s="37"/>
      <c r="L125" s="40"/>
      <c r="M125" s="79"/>
      <c r="N125" s="174"/>
      <c r="O125" s="80"/>
      <c r="P125" s="175">
        <f>P126</f>
        <v>0</v>
      </c>
      <c r="Q125" s="80"/>
      <c r="R125" s="175">
        <f>R126</f>
        <v>2.7894000000000002E-2</v>
      </c>
      <c r="S125" s="80"/>
      <c r="T125" s="176">
        <f>T126</f>
        <v>804.64052000000004</v>
      </c>
      <c r="U125" s="35"/>
      <c r="V125" s="35"/>
      <c r="W125" s="35"/>
      <c r="X125" s="35"/>
      <c r="Y125" s="35"/>
      <c r="Z125" s="35"/>
      <c r="AA125" s="35"/>
      <c r="AB125" s="35"/>
      <c r="AC125" s="35"/>
      <c r="AD125" s="35"/>
      <c r="AE125" s="35"/>
      <c r="AT125" s="18" t="s">
        <v>76</v>
      </c>
      <c r="AU125" s="18" t="s">
        <v>287</v>
      </c>
      <c r="BK125" s="177">
        <f>BK126</f>
        <v>0</v>
      </c>
    </row>
    <row r="126" spans="1:65" s="12" customFormat="1" ht="25.9" customHeight="1">
      <c r="B126" s="178"/>
      <c r="C126" s="179"/>
      <c r="D126" s="180" t="s">
        <v>76</v>
      </c>
      <c r="E126" s="181" t="s">
        <v>319</v>
      </c>
      <c r="F126" s="181" t="s">
        <v>320</v>
      </c>
      <c r="G126" s="179"/>
      <c r="H126" s="179"/>
      <c r="I126" s="182"/>
      <c r="J126" s="183">
        <f>BK126</f>
        <v>0</v>
      </c>
      <c r="K126" s="179"/>
      <c r="L126" s="184"/>
      <c r="M126" s="185"/>
      <c r="N126" s="186"/>
      <c r="O126" s="186"/>
      <c r="P126" s="187">
        <f>P127+P137+P161+P191</f>
        <v>0</v>
      </c>
      <c r="Q126" s="186"/>
      <c r="R126" s="187">
        <f>R127+R137+R161+R191</f>
        <v>2.7894000000000002E-2</v>
      </c>
      <c r="S126" s="186"/>
      <c r="T126" s="188">
        <f>T127+T137+T161+T191</f>
        <v>804.64052000000004</v>
      </c>
      <c r="AR126" s="189" t="s">
        <v>84</v>
      </c>
      <c r="AT126" s="190" t="s">
        <v>76</v>
      </c>
      <c r="AU126" s="190" t="s">
        <v>77</v>
      </c>
      <c r="AY126" s="189" t="s">
        <v>321</v>
      </c>
      <c r="BK126" s="191">
        <f>BK127+BK137+BK161+BK191</f>
        <v>0</v>
      </c>
    </row>
    <row r="127" spans="1:65" s="12" customFormat="1" ht="22.9" customHeight="1">
      <c r="B127" s="178"/>
      <c r="C127" s="179"/>
      <c r="D127" s="180" t="s">
        <v>76</v>
      </c>
      <c r="E127" s="192" t="s">
        <v>334</v>
      </c>
      <c r="F127" s="192" t="s">
        <v>705</v>
      </c>
      <c r="G127" s="179"/>
      <c r="H127" s="179"/>
      <c r="I127" s="182"/>
      <c r="J127" s="193">
        <f>BK127</f>
        <v>0</v>
      </c>
      <c r="K127" s="179"/>
      <c r="L127" s="184"/>
      <c r="M127" s="185"/>
      <c r="N127" s="186"/>
      <c r="O127" s="186"/>
      <c r="P127" s="187">
        <f>SUM(P128:P136)</f>
        <v>0</v>
      </c>
      <c r="Q127" s="186"/>
      <c r="R127" s="187">
        <f>SUM(R128:R136)</f>
        <v>0</v>
      </c>
      <c r="S127" s="186"/>
      <c r="T127" s="188">
        <f>SUM(T128:T136)</f>
        <v>0.70000000000000007</v>
      </c>
      <c r="AR127" s="189" t="s">
        <v>84</v>
      </c>
      <c r="AT127" s="190" t="s">
        <v>76</v>
      </c>
      <c r="AU127" s="190" t="s">
        <v>84</v>
      </c>
      <c r="AY127" s="189" t="s">
        <v>321</v>
      </c>
      <c r="BK127" s="191">
        <f>SUM(BK128:BK136)</f>
        <v>0</v>
      </c>
    </row>
    <row r="128" spans="1:65" s="2" customFormat="1" ht="33" customHeight="1">
      <c r="A128" s="35"/>
      <c r="B128" s="36"/>
      <c r="C128" s="194" t="s">
        <v>84</v>
      </c>
      <c r="D128" s="194" t="s">
        <v>323</v>
      </c>
      <c r="E128" s="195" t="s">
        <v>2681</v>
      </c>
      <c r="F128" s="196" t="s">
        <v>2682</v>
      </c>
      <c r="G128" s="197" t="s">
        <v>355</v>
      </c>
      <c r="H128" s="198">
        <v>7.4029999999999996</v>
      </c>
      <c r="I128" s="199"/>
      <c r="J128" s="200">
        <f>ROUND(I128*H128,2)</f>
        <v>0</v>
      </c>
      <c r="K128" s="196" t="s">
        <v>327</v>
      </c>
      <c r="L128" s="40"/>
      <c r="M128" s="201" t="s">
        <v>1</v>
      </c>
      <c r="N128" s="202" t="s">
        <v>42</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328</v>
      </c>
      <c r="AT128" s="205" t="s">
        <v>323</v>
      </c>
      <c r="AU128" s="205" t="s">
        <v>86</v>
      </c>
      <c r="AY128" s="18" t="s">
        <v>321</v>
      </c>
      <c r="BE128" s="206">
        <f>IF(N128="základní",J128,0)</f>
        <v>0</v>
      </c>
      <c r="BF128" s="206">
        <f>IF(N128="snížená",J128,0)</f>
        <v>0</v>
      </c>
      <c r="BG128" s="206">
        <f>IF(N128="zákl. přenesená",J128,0)</f>
        <v>0</v>
      </c>
      <c r="BH128" s="206">
        <f>IF(N128="sníž. přenesená",J128,0)</f>
        <v>0</v>
      </c>
      <c r="BI128" s="206">
        <f>IF(N128="nulová",J128,0)</f>
        <v>0</v>
      </c>
      <c r="BJ128" s="18" t="s">
        <v>84</v>
      </c>
      <c r="BK128" s="206">
        <f>ROUND(I128*H128,2)</f>
        <v>0</v>
      </c>
      <c r="BL128" s="18" t="s">
        <v>328</v>
      </c>
      <c r="BM128" s="205" t="s">
        <v>2683</v>
      </c>
    </row>
    <row r="129" spans="1:65" s="13" customFormat="1" ht="22.5">
      <c r="B129" s="207"/>
      <c r="C129" s="208"/>
      <c r="D129" s="209" t="s">
        <v>339</v>
      </c>
      <c r="E129" s="210" t="s">
        <v>1</v>
      </c>
      <c r="F129" s="211" t="s">
        <v>2684</v>
      </c>
      <c r="G129" s="208"/>
      <c r="H129" s="212">
        <v>7.4034576124961102</v>
      </c>
      <c r="I129" s="213"/>
      <c r="J129" s="208"/>
      <c r="K129" s="208"/>
      <c r="L129" s="214"/>
      <c r="M129" s="215"/>
      <c r="N129" s="216"/>
      <c r="O129" s="216"/>
      <c r="P129" s="216"/>
      <c r="Q129" s="216"/>
      <c r="R129" s="216"/>
      <c r="S129" s="216"/>
      <c r="T129" s="217"/>
      <c r="AT129" s="218" t="s">
        <v>339</v>
      </c>
      <c r="AU129" s="218" t="s">
        <v>86</v>
      </c>
      <c r="AV129" s="13" t="s">
        <v>86</v>
      </c>
      <c r="AW129" s="13" t="s">
        <v>31</v>
      </c>
      <c r="AX129" s="13" t="s">
        <v>84</v>
      </c>
      <c r="AY129" s="218" t="s">
        <v>321</v>
      </c>
    </row>
    <row r="130" spans="1:65" s="2" customFormat="1" ht="24.2" customHeight="1">
      <c r="A130" s="35"/>
      <c r="B130" s="36"/>
      <c r="C130" s="194" t="s">
        <v>86</v>
      </c>
      <c r="D130" s="194" t="s">
        <v>323</v>
      </c>
      <c r="E130" s="195" t="s">
        <v>2685</v>
      </c>
      <c r="F130" s="196" t="s">
        <v>2686</v>
      </c>
      <c r="G130" s="197" t="s">
        <v>628</v>
      </c>
      <c r="H130" s="198">
        <v>20</v>
      </c>
      <c r="I130" s="199"/>
      <c r="J130" s="200">
        <f>ROUND(I130*H130,2)</f>
        <v>0</v>
      </c>
      <c r="K130" s="196" t="s">
        <v>350</v>
      </c>
      <c r="L130" s="40"/>
      <c r="M130" s="201" t="s">
        <v>1</v>
      </c>
      <c r="N130" s="202" t="s">
        <v>42</v>
      </c>
      <c r="O130" s="72"/>
      <c r="P130" s="203">
        <f>O130*H130</f>
        <v>0</v>
      </c>
      <c r="Q130" s="203">
        <v>0</v>
      </c>
      <c r="R130" s="203">
        <f>Q130*H130</f>
        <v>0</v>
      </c>
      <c r="S130" s="203">
        <v>3.5000000000000003E-2</v>
      </c>
      <c r="T130" s="204">
        <f>S130*H130</f>
        <v>0.70000000000000007</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2687</v>
      </c>
    </row>
    <row r="131" spans="1:65" s="13" customFormat="1" ht="11.25">
      <c r="B131" s="207"/>
      <c r="C131" s="208"/>
      <c r="D131" s="209" t="s">
        <v>339</v>
      </c>
      <c r="E131" s="210" t="s">
        <v>1</v>
      </c>
      <c r="F131" s="211" t="s">
        <v>2688</v>
      </c>
      <c r="G131" s="208"/>
      <c r="H131" s="212">
        <v>20</v>
      </c>
      <c r="I131" s="213"/>
      <c r="J131" s="208"/>
      <c r="K131" s="208"/>
      <c r="L131" s="214"/>
      <c r="M131" s="215"/>
      <c r="N131" s="216"/>
      <c r="O131" s="216"/>
      <c r="P131" s="216"/>
      <c r="Q131" s="216"/>
      <c r="R131" s="216"/>
      <c r="S131" s="216"/>
      <c r="T131" s="217"/>
      <c r="AT131" s="218" t="s">
        <v>339</v>
      </c>
      <c r="AU131" s="218" t="s">
        <v>86</v>
      </c>
      <c r="AV131" s="13" t="s">
        <v>86</v>
      </c>
      <c r="AW131" s="13" t="s">
        <v>31</v>
      </c>
      <c r="AX131" s="13" t="s">
        <v>84</v>
      </c>
      <c r="AY131" s="218" t="s">
        <v>321</v>
      </c>
    </row>
    <row r="132" spans="1:65" s="2" customFormat="1" ht="24.2" customHeight="1">
      <c r="A132" s="35"/>
      <c r="B132" s="36"/>
      <c r="C132" s="194" t="s">
        <v>334</v>
      </c>
      <c r="D132" s="194" t="s">
        <v>323</v>
      </c>
      <c r="E132" s="195" t="s">
        <v>2689</v>
      </c>
      <c r="F132" s="196" t="s">
        <v>2690</v>
      </c>
      <c r="G132" s="197" t="s">
        <v>542</v>
      </c>
      <c r="H132" s="198">
        <v>0.7</v>
      </c>
      <c r="I132" s="199"/>
      <c r="J132" s="200">
        <f>ROUND(I132*H132,2)</f>
        <v>0</v>
      </c>
      <c r="K132" s="196" t="s">
        <v>350</v>
      </c>
      <c r="L132" s="40"/>
      <c r="M132" s="201" t="s">
        <v>1</v>
      </c>
      <c r="N132" s="202" t="s">
        <v>42</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2691</v>
      </c>
    </row>
    <row r="133" spans="1:65" s="2" customFormat="1" ht="24.2" customHeight="1">
      <c r="A133" s="35"/>
      <c r="B133" s="36"/>
      <c r="C133" s="194" t="s">
        <v>328</v>
      </c>
      <c r="D133" s="194" t="s">
        <v>323</v>
      </c>
      <c r="E133" s="195" t="s">
        <v>2692</v>
      </c>
      <c r="F133" s="196" t="s">
        <v>2693</v>
      </c>
      <c r="G133" s="197" t="s">
        <v>542</v>
      </c>
      <c r="H133" s="198">
        <v>0.7</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2694</v>
      </c>
    </row>
    <row r="134" spans="1:65" s="2" customFormat="1" ht="24.2" customHeight="1">
      <c r="A134" s="35"/>
      <c r="B134" s="36"/>
      <c r="C134" s="194" t="s">
        <v>347</v>
      </c>
      <c r="D134" s="194" t="s">
        <v>323</v>
      </c>
      <c r="E134" s="195" t="s">
        <v>2695</v>
      </c>
      <c r="F134" s="196" t="s">
        <v>2696</v>
      </c>
      <c r="G134" s="197" t="s">
        <v>542</v>
      </c>
      <c r="H134" s="198">
        <v>13.3</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2697</v>
      </c>
    </row>
    <row r="135" spans="1:65" s="13" customFormat="1" ht="11.25">
      <c r="B135" s="207"/>
      <c r="C135" s="208"/>
      <c r="D135" s="209" t="s">
        <v>339</v>
      </c>
      <c r="E135" s="208"/>
      <c r="F135" s="211" t="s">
        <v>2698</v>
      </c>
      <c r="G135" s="208"/>
      <c r="H135" s="212">
        <v>13.3</v>
      </c>
      <c r="I135" s="213"/>
      <c r="J135" s="208"/>
      <c r="K135" s="208"/>
      <c r="L135" s="214"/>
      <c r="M135" s="215"/>
      <c r="N135" s="216"/>
      <c r="O135" s="216"/>
      <c r="P135" s="216"/>
      <c r="Q135" s="216"/>
      <c r="R135" s="216"/>
      <c r="S135" s="216"/>
      <c r="T135" s="217"/>
      <c r="AT135" s="218" t="s">
        <v>339</v>
      </c>
      <c r="AU135" s="218" t="s">
        <v>86</v>
      </c>
      <c r="AV135" s="13" t="s">
        <v>86</v>
      </c>
      <c r="AW135" s="13" t="s">
        <v>4</v>
      </c>
      <c r="AX135" s="13" t="s">
        <v>84</v>
      </c>
      <c r="AY135" s="218" t="s">
        <v>321</v>
      </c>
    </row>
    <row r="136" spans="1:65" s="2" customFormat="1" ht="24.2" customHeight="1">
      <c r="A136" s="35"/>
      <c r="B136" s="36"/>
      <c r="C136" s="194" t="s">
        <v>352</v>
      </c>
      <c r="D136" s="194" t="s">
        <v>323</v>
      </c>
      <c r="E136" s="195" t="s">
        <v>2699</v>
      </c>
      <c r="F136" s="196" t="s">
        <v>2700</v>
      </c>
      <c r="G136" s="197" t="s">
        <v>542</v>
      </c>
      <c r="H136" s="198">
        <v>0.7</v>
      </c>
      <c r="I136" s="199"/>
      <c r="J136" s="200">
        <f>ROUND(I136*H136,2)</f>
        <v>0</v>
      </c>
      <c r="K136" s="196" t="s">
        <v>327</v>
      </c>
      <c r="L136" s="40"/>
      <c r="M136" s="201" t="s">
        <v>1</v>
      </c>
      <c r="N136" s="202" t="s">
        <v>42</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328</v>
      </c>
      <c r="AT136" s="205" t="s">
        <v>323</v>
      </c>
      <c r="AU136" s="205" t="s">
        <v>86</v>
      </c>
      <c r="AY136" s="18" t="s">
        <v>321</v>
      </c>
      <c r="BE136" s="206">
        <f>IF(N136="základní",J136,0)</f>
        <v>0</v>
      </c>
      <c r="BF136" s="206">
        <f>IF(N136="snížená",J136,0)</f>
        <v>0</v>
      </c>
      <c r="BG136" s="206">
        <f>IF(N136="zákl. přenesená",J136,0)</f>
        <v>0</v>
      </c>
      <c r="BH136" s="206">
        <f>IF(N136="sníž. přenesená",J136,0)</f>
        <v>0</v>
      </c>
      <c r="BI136" s="206">
        <f>IF(N136="nulová",J136,0)</f>
        <v>0</v>
      </c>
      <c r="BJ136" s="18" t="s">
        <v>84</v>
      </c>
      <c r="BK136" s="206">
        <f>ROUND(I136*H136,2)</f>
        <v>0</v>
      </c>
      <c r="BL136" s="18" t="s">
        <v>328</v>
      </c>
      <c r="BM136" s="205" t="s">
        <v>2701</v>
      </c>
    </row>
    <row r="137" spans="1:65" s="12" customFormat="1" ht="22.9" customHeight="1">
      <c r="B137" s="178"/>
      <c r="C137" s="179"/>
      <c r="D137" s="180" t="s">
        <v>76</v>
      </c>
      <c r="E137" s="192" t="s">
        <v>998</v>
      </c>
      <c r="F137" s="192" t="s">
        <v>2702</v>
      </c>
      <c r="G137" s="179"/>
      <c r="H137" s="179"/>
      <c r="I137" s="182"/>
      <c r="J137" s="193">
        <f>BK137</f>
        <v>0</v>
      </c>
      <c r="K137" s="179"/>
      <c r="L137" s="184"/>
      <c r="M137" s="185"/>
      <c r="N137" s="186"/>
      <c r="O137" s="186"/>
      <c r="P137" s="187">
        <f>SUM(P138:P160)</f>
        <v>0</v>
      </c>
      <c r="Q137" s="186"/>
      <c r="R137" s="187">
        <f>SUM(R138:R160)</f>
        <v>0</v>
      </c>
      <c r="S137" s="186"/>
      <c r="T137" s="188">
        <f>SUM(T138:T160)</f>
        <v>11.942</v>
      </c>
      <c r="AR137" s="189" t="s">
        <v>84</v>
      </c>
      <c r="AT137" s="190" t="s">
        <v>76</v>
      </c>
      <c r="AU137" s="190" t="s">
        <v>84</v>
      </c>
      <c r="AY137" s="189" t="s">
        <v>321</v>
      </c>
      <c r="BK137" s="191">
        <f>SUM(BK138:BK160)</f>
        <v>0</v>
      </c>
    </row>
    <row r="138" spans="1:65" s="2" customFormat="1" ht="24.2" customHeight="1">
      <c r="A138" s="35"/>
      <c r="B138" s="36"/>
      <c r="C138" s="194" t="s">
        <v>359</v>
      </c>
      <c r="D138" s="194" t="s">
        <v>323</v>
      </c>
      <c r="E138" s="195" t="s">
        <v>2703</v>
      </c>
      <c r="F138" s="196" t="s">
        <v>2704</v>
      </c>
      <c r="G138" s="197" t="s">
        <v>692</v>
      </c>
      <c r="H138" s="198">
        <v>48</v>
      </c>
      <c r="I138" s="199"/>
      <c r="J138" s="200">
        <f>ROUND(I138*H138,2)</f>
        <v>0</v>
      </c>
      <c r="K138" s="196" t="s">
        <v>350</v>
      </c>
      <c r="L138" s="40"/>
      <c r="M138" s="201" t="s">
        <v>1</v>
      </c>
      <c r="N138" s="202" t="s">
        <v>42</v>
      </c>
      <c r="O138" s="72"/>
      <c r="P138" s="203">
        <f>O138*H138</f>
        <v>0</v>
      </c>
      <c r="Q138" s="203">
        <v>0</v>
      </c>
      <c r="R138" s="203">
        <f>Q138*H138</f>
        <v>0</v>
      </c>
      <c r="S138" s="203">
        <v>0.16800000000000001</v>
      </c>
      <c r="T138" s="204">
        <f>S138*H138</f>
        <v>8.0640000000000001</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2705</v>
      </c>
    </row>
    <row r="139" spans="1:65" s="15" customFormat="1" ht="11.25">
      <c r="B139" s="230"/>
      <c r="C139" s="231"/>
      <c r="D139" s="209" t="s">
        <v>339</v>
      </c>
      <c r="E139" s="232" t="s">
        <v>1</v>
      </c>
      <c r="F139" s="233" t="s">
        <v>2706</v>
      </c>
      <c r="G139" s="231"/>
      <c r="H139" s="232" t="s">
        <v>1</v>
      </c>
      <c r="I139" s="234"/>
      <c r="J139" s="231"/>
      <c r="K139" s="231"/>
      <c r="L139" s="235"/>
      <c r="M139" s="236"/>
      <c r="N139" s="237"/>
      <c r="O139" s="237"/>
      <c r="P139" s="237"/>
      <c r="Q139" s="237"/>
      <c r="R139" s="237"/>
      <c r="S139" s="237"/>
      <c r="T139" s="238"/>
      <c r="AT139" s="239" t="s">
        <v>339</v>
      </c>
      <c r="AU139" s="239" t="s">
        <v>86</v>
      </c>
      <c r="AV139" s="15" t="s">
        <v>84</v>
      </c>
      <c r="AW139" s="15" t="s">
        <v>31</v>
      </c>
      <c r="AX139" s="15" t="s">
        <v>77</v>
      </c>
      <c r="AY139" s="239" t="s">
        <v>321</v>
      </c>
    </row>
    <row r="140" spans="1:65" s="13" customFormat="1" ht="11.25">
      <c r="B140" s="207"/>
      <c r="C140" s="208"/>
      <c r="D140" s="209" t="s">
        <v>339</v>
      </c>
      <c r="E140" s="210" t="s">
        <v>1</v>
      </c>
      <c r="F140" s="211" t="s">
        <v>2707</v>
      </c>
      <c r="G140" s="208"/>
      <c r="H140" s="212">
        <v>34</v>
      </c>
      <c r="I140" s="213"/>
      <c r="J140" s="208"/>
      <c r="K140" s="208"/>
      <c r="L140" s="214"/>
      <c r="M140" s="215"/>
      <c r="N140" s="216"/>
      <c r="O140" s="216"/>
      <c r="P140" s="216"/>
      <c r="Q140" s="216"/>
      <c r="R140" s="216"/>
      <c r="S140" s="216"/>
      <c r="T140" s="217"/>
      <c r="AT140" s="218" t="s">
        <v>339</v>
      </c>
      <c r="AU140" s="218" t="s">
        <v>86</v>
      </c>
      <c r="AV140" s="13" t="s">
        <v>86</v>
      </c>
      <c r="AW140" s="13" t="s">
        <v>31</v>
      </c>
      <c r="AX140" s="13" t="s">
        <v>77</v>
      </c>
      <c r="AY140" s="218" t="s">
        <v>321</v>
      </c>
    </row>
    <row r="141" spans="1:65" s="13" customFormat="1" ht="11.25">
      <c r="B141" s="207"/>
      <c r="C141" s="208"/>
      <c r="D141" s="209" t="s">
        <v>339</v>
      </c>
      <c r="E141" s="210" t="s">
        <v>1</v>
      </c>
      <c r="F141" s="211" t="s">
        <v>2708</v>
      </c>
      <c r="G141" s="208"/>
      <c r="H141" s="212">
        <v>14</v>
      </c>
      <c r="I141" s="213"/>
      <c r="J141" s="208"/>
      <c r="K141" s="208"/>
      <c r="L141" s="214"/>
      <c r="M141" s="215"/>
      <c r="N141" s="216"/>
      <c r="O141" s="216"/>
      <c r="P141" s="216"/>
      <c r="Q141" s="216"/>
      <c r="R141" s="216"/>
      <c r="S141" s="216"/>
      <c r="T141" s="217"/>
      <c r="AT141" s="218" t="s">
        <v>339</v>
      </c>
      <c r="AU141" s="218" t="s">
        <v>86</v>
      </c>
      <c r="AV141" s="13" t="s">
        <v>86</v>
      </c>
      <c r="AW141" s="13" t="s">
        <v>31</v>
      </c>
      <c r="AX141" s="13" t="s">
        <v>77</v>
      </c>
      <c r="AY141" s="218" t="s">
        <v>321</v>
      </c>
    </row>
    <row r="142" spans="1:65" s="14" customFormat="1" ht="11.25">
      <c r="B142" s="219"/>
      <c r="C142" s="220"/>
      <c r="D142" s="209" t="s">
        <v>339</v>
      </c>
      <c r="E142" s="221" t="s">
        <v>1</v>
      </c>
      <c r="F142" s="222" t="s">
        <v>346</v>
      </c>
      <c r="G142" s="220"/>
      <c r="H142" s="223">
        <v>48</v>
      </c>
      <c r="I142" s="224"/>
      <c r="J142" s="220"/>
      <c r="K142" s="220"/>
      <c r="L142" s="225"/>
      <c r="M142" s="226"/>
      <c r="N142" s="227"/>
      <c r="O142" s="227"/>
      <c r="P142" s="227"/>
      <c r="Q142" s="227"/>
      <c r="R142" s="227"/>
      <c r="S142" s="227"/>
      <c r="T142" s="228"/>
      <c r="AT142" s="229" t="s">
        <v>339</v>
      </c>
      <c r="AU142" s="229" t="s">
        <v>86</v>
      </c>
      <c r="AV142" s="14" t="s">
        <v>328</v>
      </c>
      <c r="AW142" s="14" t="s">
        <v>31</v>
      </c>
      <c r="AX142" s="14" t="s">
        <v>84</v>
      </c>
      <c r="AY142" s="229" t="s">
        <v>321</v>
      </c>
    </row>
    <row r="143" spans="1:65" s="2" customFormat="1" ht="24.2" customHeight="1">
      <c r="A143" s="35"/>
      <c r="B143" s="36"/>
      <c r="C143" s="194" t="s">
        <v>364</v>
      </c>
      <c r="D143" s="194" t="s">
        <v>323</v>
      </c>
      <c r="E143" s="195" t="s">
        <v>2709</v>
      </c>
      <c r="F143" s="196" t="s">
        <v>2710</v>
      </c>
      <c r="G143" s="197" t="s">
        <v>692</v>
      </c>
      <c r="H143" s="198">
        <v>4</v>
      </c>
      <c r="I143" s="199"/>
      <c r="J143" s="200">
        <f>ROUND(I143*H143,2)</f>
        <v>0</v>
      </c>
      <c r="K143" s="196" t="s">
        <v>350</v>
      </c>
      <c r="L143" s="40"/>
      <c r="M143" s="201" t="s">
        <v>1</v>
      </c>
      <c r="N143" s="202" t="s">
        <v>42</v>
      </c>
      <c r="O143" s="72"/>
      <c r="P143" s="203">
        <f>O143*H143</f>
        <v>0</v>
      </c>
      <c r="Q143" s="203">
        <v>0</v>
      </c>
      <c r="R143" s="203">
        <f>Q143*H143</f>
        <v>0</v>
      </c>
      <c r="S143" s="203">
        <v>0.16500000000000001</v>
      </c>
      <c r="T143" s="204">
        <f>S143*H143</f>
        <v>0.66</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2711</v>
      </c>
    </row>
    <row r="144" spans="1:65" s="15" customFormat="1" ht="11.25">
      <c r="B144" s="230"/>
      <c r="C144" s="231"/>
      <c r="D144" s="209" t="s">
        <v>339</v>
      </c>
      <c r="E144" s="232" t="s">
        <v>1</v>
      </c>
      <c r="F144" s="233" t="s">
        <v>2712</v>
      </c>
      <c r="G144" s="231"/>
      <c r="H144" s="232" t="s">
        <v>1</v>
      </c>
      <c r="I144" s="234"/>
      <c r="J144" s="231"/>
      <c r="K144" s="231"/>
      <c r="L144" s="235"/>
      <c r="M144" s="236"/>
      <c r="N144" s="237"/>
      <c r="O144" s="237"/>
      <c r="P144" s="237"/>
      <c r="Q144" s="237"/>
      <c r="R144" s="237"/>
      <c r="S144" s="237"/>
      <c r="T144" s="238"/>
      <c r="AT144" s="239" t="s">
        <v>339</v>
      </c>
      <c r="AU144" s="239" t="s">
        <v>86</v>
      </c>
      <c r="AV144" s="15" t="s">
        <v>84</v>
      </c>
      <c r="AW144" s="15" t="s">
        <v>31</v>
      </c>
      <c r="AX144" s="15" t="s">
        <v>77</v>
      </c>
      <c r="AY144" s="239" t="s">
        <v>321</v>
      </c>
    </row>
    <row r="145" spans="1:65" s="13" customFormat="1" ht="11.25">
      <c r="B145" s="207"/>
      <c r="C145" s="208"/>
      <c r="D145" s="209" t="s">
        <v>339</v>
      </c>
      <c r="E145" s="210" t="s">
        <v>1</v>
      </c>
      <c r="F145" s="211" t="s">
        <v>2713</v>
      </c>
      <c r="G145" s="208"/>
      <c r="H145" s="212">
        <v>2</v>
      </c>
      <c r="I145" s="213"/>
      <c r="J145" s="208"/>
      <c r="K145" s="208"/>
      <c r="L145" s="214"/>
      <c r="M145" s="215"/>
      <c r="N145" s="216"/>
      <c r="O145" s="216"/>
      <c r="P145" s="216"/>
      <c r="Q145" s="216"/>
      <c r="R145" s="216"/>
      <c r="S145" s="216"/>
      <c r="T145" s="217"/>
      <c r="AT145" s="218" t="s">
        <v>339</v>
      </c>
      <c r="AU145" s="218" t="s">
        <v>86</v>
      </c>
      <c r="AV145" s="13" t="s">
        <v>86</v>
      </c>
      <c r="AW145" s="13" t="s">
        <v>31</v>
      </c>
      <c r="AX145" s="13" t="s">
        <v>77</v>
      </c>
      <c r="AY145" s="218" t="s">
        <v>321</v>
      </c>
    </row>
    <row r="146" spans="1:65" s="13" customFormat="1" ht="11.25">
      <c r="B146" s="207"/>
      <c r="C146" s="208"/>
      <c r="D146" s="209" t="s">
        <v>339</v>
      </c>
      <c r="E146" s="210" t="s">
        <v>1</v>
      </c>
      <c r="F146" s="211" t="s">
        <v>2714</v>
      </c>
      <c r="G146" s="208"/>
      <c r="H146" s="212">
        <v>2</v>
      </c>
      <c r="I146" s="213"/>
      <c r="J146" s="208"/>
      <c r="K146" s="208"/>
      <c r="L146" s="214"/>
      <c r="M146" s="215"/>
      <c r="N146" s="216"/>
      <c r="O146" s="216"/>
      <c r="P146" s="216"/>
      <c r="Q146" s="216"/>
      <c r="R146" s="216"/>
      <c r="S146" s="216"/>
      <c r="T146" s="217"/>
      <c r="AT146" s="218" t="s">
        <v>339</v>
      </c>
      <c r="AU146" s="218" t="s">
        <v>86</v>
      </c>
      <c r="AV146" s="13" t="s">
        <v>86</v>
      </c>
      <c r="AW146" s="13" t="s">
        <v>31</v>
      </c>
      <c r="AX146" s="13" t="s">
        <v>77</v>
      </c>
      <c r="AY146" s="218" t="s">
        <v>321</v>
      </c>
    </row>
    <row r="147" spans="1:65" s="14" customFormat="1" ht="11.25">
      <c r="B147" s="219"/>
      <c r="C147" s="220"/>
      <c r="D147" s="209" t="s">
        <v>339</v>
      </c>
      <c r="E147" s="221" t="s">
        <v>1</v>
      </c>
      <c r="F147" s="222" t="s">
        <v>346</v>
      </c>
      <c r="G147" s="220"/>
      <c r="H147" s="223">
        <v>4</v>
      </c>
      <c r="I147" s="224"/>
      <c r="J147" s="220"/>
      <c r="K147" s="220"/>
      <c r="L147" s="225"/>
      <c r="M147" s="226"/>
      <c r="N147" s="227"/>
      <c r="O147" s="227"/>
      <c r="P147" s="227"/>
      <c r="Q147" s="227"/>
      <c r="R147" s="227"/>
      <c r="S147" s="227"/>
      <c r="T147" s="228"/>
      <c r="AT147" s="229" t="s">
        <v>339</v>
      </c>
      <c r="AU147" s="229" t="s">
        <v>86</v>
      </c>
      <c r="AV147" s="14" t="s">
        <v>328</v>
      </c>
      <c r="AW147" s="14" t="s">
        <v>31</v>
      </c>
      <c r="AX147" s="14" t="s">
        <v>84</v>
      </c>
      <c r="AY147" s="229" t="s">
        <v>321</v>
      </c>
    </row>
    <row r="148" spans="1:65" s="2" customFormat="1" ht="16.5" customHeight="1">
      <c r="A148" s="35"/>
      <c r="B148" s="36"/>
      <c r="C148" s="194" t="s">
        <v>407</v>
      </c>
      <c r="D148" s="194" t="s">
        <v>323</v>
      </c>
      <c r="E148" s="195" t="s">
        <v>2715</v>
      </c>
      <c r="F148" s="196" t="s">
        <v>2716</v>
      </c>
      <c r="G148" s="197" t="s">
        <v>628</v>
      </c>
      <c r="H148" s="198">
        <v>33</v>
      </c>
      <c r="I148" s="199"/>
      <c r="J148" s="200">
        <f>ROUND(I148*H148,2)</f>
        <v>0</v>
      </c>
      <c r="K148" s="196" t="s">
        <v>327</v>
      </c>
      <c r="L148" s="40"/>
      <c r="M148" s="201" t="s">
        <v>1</v>
      </c>
      <c r="N148" s="202" t="s">
        <v>42</v>
      </c>
      <c r="O148" s="72"/>
      <c r="P148" s="203">
        <f>O148*H148</f>
        <v>0</v>
      </c>
      <c r="Q148" s="203">
        <v>0</v>
      </c>
      <c r="R148" s="203">
        <f>Q148*H148</f>
        <v>0</v>
      </c>
      <c r="S148" s="203">
        <v>7.0000000000000007E-2</v>
      </c>
      <c r="T148" s="204">
        <f>S148*H148</f>
        <v>2.31</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664</v>
      </c>
    </row>
    <row r="149" spans="1:65" s="13" customFormat="1" ht="11.25">
      <c r="B149" s="207"/>
      <c r="C149" s="208"/>
      <c r="D149" s="209" t="s">
        <v>339</v>
      </c>
      <c r="E149" s="210" t="s">
        <v>1</v>
      </c>
      <c r="F149" s="211" t="s">
        <v>2717</v>
      </c>
      <c r="G149" s="208"/>
      <c r="H149" s="212">
        <v>33</v>
      </c>
      <c r="I149" s="213"/>
      <c r="J149" s="208"/>
      <c r="K149" s="208"/>
      <c r="L149" s="214"/>
      <c r="M149" s="215"/>
      <c r="N149" s="216"/>
      <c r="O149" s="216"/>
      <c r="P149" s="216"/>
      <c r="Q149" s="216"/>
      <c r="R149" s="216"/>
      <c r="S149" s="216"/>
      <c r="T149" s="217"/>
      <c r="AT149" s="218" t="s">
        <v>339</v>
      </c>
      <c r="AU149" s="218" t="s">
        <v>86</v>
      </c>
      <c r="AV149" s="13" t="s">
        <v>86</v>
      </c>
      <c r="AW149" s="13" t="s">
        <v>31</v>
      </c>
      <c r="AX149" s="13" t="s">
        <v>84</v>
      </c>
      <c r="AY149" s="218" t="s">
        <v>321</v>
      </c>
    </row>
    <row r="150" spans="1:65" s="2" customFormat="1" ht="24.2" customHeight="1">
      <c r="A150" s="35"/>
      <c r="B150" s="36"/>
      <c r="C150" s="194" t="s">
        <v>412</v>
      </c>
      <c r="D150" s="194" t="s">
        <v>323</v>
      </c>
      <c r="E150" s="195" t="s">
        <v>2718</v>
      </c>
      <c r="F150" s="196" t="s">
        <v>2719</v>
      </c>
      <c r="G150" s="197" t="s">
        <v>628</v>
      </c>
      <c r="H150" s="198">
        <v>100</v>
      </c>
      <c r="I150" s="199"/>
      <c r="J150" s="200">
        <f>ROUND(I150*H150,2)</f>
        <v>0</v>
      </c>
      <c r="K150" s="196" t="s">
        <v>350</v>
      </c>
      <c r="L150" s="40"/>
      <c r="M150" s="201" t="s">
        <v>1</v>
      </c>
      <c r="N150" s="202" t="s">
        <v>42</v>
      </c>
      <c r="O150" s="72"/>
      <c r="P150" s="203">
        <f>O150*H150</f>
        <v>0</v>
      </c>
      <c r="Q150" s="203">
        <v>0</v>
      </c>
      <c r="R150" s="203">
        <f>Q150*H150</f>
        <v>0</v>
      </c>
      <c r="S150" s="203">
        <v>2.48E-3</v>
      </c>
      <c r="T150" s="204">
        <f>S150*H150</f>
        <v>0.248</v>
      </c>
      <c r="U150" s="35"/>
      <c r="V150" s="35"/>
      <c r="W150" s="35"/>
      <c r="X150" s="35"/>
      <c r="Y150" s="35"/>
      <c r="Z150" s="35"/>
      <c r="AA150" s="35"/>
      <c r="AB150" s="35"/>
      <c r="AC150" s="35"/>
      <c r="AD150" s="35"/>
      <c r="AE150" s="35"/>
      <c r="AR150" s="205" t="s">
        <v>328</v>
      </c>
      <c r="AT150" s="205" t="s">
        <v>323</v>
      </c>
      <c r="AU150" s="205" t="s">
        <v>86</v>
      </c>
      <c r="AY150" s="18" t="s">
        <v>321</v>
      </c>
      <c r="BE150" s="206">
        <f>IF(N150="základní",J150,0)</f>
        <v>0</v>
      </c>
      <c r="BF150" s="206">
        <f>IF(N150="snížená",J150,0)</f>
        <v>0</v>
      </c>
      <c r="BG150" s="206">
        <f>IF(N150="zákl. přenesená",J150,0)</f>
        <v>0</v>
      </c>
      <c r="BH150" s="206">
        <f>IF(N150="sníž. přenesená",J150,0)</f>
        <v>0</v>
      </c>
      <c r="BI150" s="206">
        <f>IF(N150="nulová",J150,0)</f>
        <v>0</v>
      </c>
      <c r="BJ150" s="18" t="s">
        <v>84</v>
      </c>
      <c r="BK150" s="206">
        <f>ROUND(I150*H150,2)</f>
        <v>0</v>
      </c>
      <c r="BL150" s="18" t="s">
        <v>328</v>
      </c>
      <c r="BM150" s="205" t="s">
        <v>674</v>
      </c>
    </row>
    <row r="151" spans="1:65" s="13" customFormat="1" ht="11.25">
      <c r="B151" s="207"/>
      <c r="C151" s="208"/>
      <c r="D151" s="209" t="s">
        <v>339</v>
      </c>
      <c r="E151" s="210" t="s">
        <v>1</v>
      </c>
      <c r="F151" s="211" t="s">
        <v>2720</v>
      </c>
      <c r="G151" s="208"/>
      <c r="H151" s="212">
        <v>100</v>
      </c>
      <c r="I151" s="213"/>
      <c r="J151" s="208"/>
      <c r="K151" s="208"/>
      <c r="L151" s="214"/>
      <c r="M151" s="215"/>
      <c r="N151" s="216"/>
      <c r="O151" s="216"/>
      <c r="P151" s="216"/>
      <c r="Q151" s="216"/>
      <c r="R151" s="216"/>
      <c r="S151" s="216"/>
      <c r="T151" s="217"/>
      <c r="AT151" s="218" t="s">
        <v>339</v>
      </c>
      <c r="AU151" s="218" t="s">
        <v>86</v>
      </c>
      <c r="AV151" s="13" t="s">
        <v>86</v>
      </c>
      <c r="AW151" s="13" t="s">
        <v>31</v>
      </c>
      <c r="AX151" s="13" t="s">
        <v>84</v>
      </c>
      <c r="AY151" s="218" t="s">
        <v>321</v>
      </c>
    </row>
    <row r="152" spans="1:65" s="2" customFormat="1" ht="21.75" customHeight="1">
      <c r="A152" s="35"/>
      <c r="B152" s="36"/>
      <c r="C152" s="194" t="s">
        <v>424</v>
      </c>
      <c r="D152" s="194" t="s">
        <v>323</v>
      </c>
      <c r="E152" s="195" t="s">
        <v>2721</v>
      </c>
      <c r="F152" s="196" t="s">
        <v>2722</v>
      </c>
      <c r="G152" s="197" t="s">
        <v>692</v>
      </c>
      <c r="H152" s="198">
        <v>1</v>
      </c>
      <c r="I152" s="199"/>
      <c r="J152" s="200">
        <f>ROUND(I152*H152,2)</f>
        <v>0</v>
      </c>
      <c r="K152" s="196" t="s">
        <v>350</v>
      </c>
      <c r="L152" s="40"/>
      <c r="M152" s="201" t="s">
        <v>1</v>
      </c>
      <c r="N152" s="202" t="s">
        <v>42</v>
      </c>
      <c r="O152" s="72"/>
      <c r="P152" s="203">
        <f>O152*H152</f>
        <v>0</v>
      </c>
      <c r="Q152" s="203">
        <v>0</v>
      </c>
      <c r="R152" s="203">
        <f>Q152*H152</f>
        <v>0</v>
      </c>
      <c r="S152" s="203">
        <v>0.21</v>
      </c>
      <c r="T152" s="204">
        <f>S152*H152</f>
        <v>0.21</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2723</v>
      </c>
    </row>
    <row r="153" spans="1:65" s="13" customFormat="1" ht="11.25">
      <c r="B153" s="207"/>
      <c r="C153" s="208"/>
      <c r="D153" s="209" t="s">
        <v>339</v>
      </c>
      <c r="E153" s="210" t="s">
        <v>1</v>
      </c>
      <c r="F153" s="211" t="s">
        <v>2724</v>
      </c>
      <c r="G153" s="208"/>
      <c r="H153" s="212">
        <v>1</v>
      </c>
      <c r="I153" s="213"/>
      <c r="J153" s="208"/>
      <c r="K153" s="208"/>
      <c r="L153" s="214"/>
      <c r="M153" s="215"/>
      <c r="N153" s="216"/>
      <c r="O153" s="216"/>
      <c r="P153" s="216"/>
      <c r="Q153" s="216"/>
      <c r="R153" s="216"/>
      <c r="S153" s="216"/>
      <c r="T153" s="217"/>
      <c r="AT153" s="218" t="s">
        <v>339</v>
      </c>
      <c r="AU153" s="218" t="s">
        <v>86</v>
      </c>
      <c r="AV153" s="13" t="s">
        <v>86</v>
      </c>
      <c r="AW153" s="13" t="s">
        <v>31</v>
      </c>
      <c r="AX153" s="13" t="s">
        <v>84</v>
      </c>
      <c r="AY153" s="218" t="s">
        <v>321</v>
      </c>
    </row>
    <row r="154" spans="1:65" s="2" customFormat="1" ht="24.2" customHeight="1">
      <c r="A154" s="35"/>
      <c r="B154" s="36"/>
      <c r="C154" s="194" t="s">
        <v>429</v>
      </c>
      <c r="D154" s="194" t="s">
        <v>323</v>
      </c>
      <c r="E154" s="195" t="s">
        <v>2725</v>
      </c>
      <c r="F154" s="196" t="s">
        <v>2726</v>
      </c>
      <c r="G154" s="197" t="s">
        <v>1253</v>
      </c>
      <c r="H154" s="198">
        <v>450</v>
      </c>
      <c r="I154" s="199"/>
      <c r="J154" s="200">
        <f>ROUND(I154*H154,2)</f>
        <v>0</v>
      </c>
      <c r="K154" s="196" t="s">
        <v>350</v>
      </c>
      <c r="L154" s="40"/>
      <c r="M154" s="201" t="s">
        <v>1</v>
      </c>
      <c r="N154" s="202" t="s">
        <v>42</v>
      </c>
      <c r="O154" s="72"/>
      <c r="P154" s="203">
        <f>O154*H154</f>
        <v>0</v>
      </c>
      <c r="Q154" s="203">
        <v>0</v>
      </c>
      <c r="R154" s="203">
        <f>Q154*H154</f>
        <v>0</v>
      </c>
      <c r="S154" s="203">
        <v>1E-3</v>
      </c>
      <c r="T154" s="204">
        <f>S154*H154</f>
        <v>0.45</v>
      </c>
      <c r="U154" s="35"/>
      <c r="V154" s="35"/>
      <c r="W154" s="35"/>
      <c r="X154" s="35"/>
      <c r="Y154" s="35"/>
      <c r="Z154" s="35"/>
      <c r="AA154" s="35"/>
      <c r="AB154" s="35"/>
      <c r="AC154" s="35"/>
      <c r="AD154" s="35"/>
      <c r="AE154" s="35"/>
      <c r="AR154" s="205" t="s">
        <v>328</v>
      </c>
      <c r="AT154" s="205" t="s">
        <v>323</v>
      </c>
      <c r="AU154" s="205" t="s">
        <v>86</v>
      </c>
      <c r="AY154" s="18" t="s">
        <v>321</v>
      </c>
      <c r="BE154" s="206">
        <f>IF(N154="základní",J154,0)</f>
        <v>0</v>
      </c>
      <c r="BF154" s="206">
        <f>IF(N154="snížená",J154,0)</f>
        <v>0</v>
      </c>
      <c r="BG154" s="206">
        <f>IF(N154="zákl. přenesená",J154,0)</f>
        <v>0</v>
      </c>
      <c r="BH154" s="206">
        <f>IF(N154="sníž. přenesená",J154,0)</f>
        <v>0</v>
      </c>
      <c r="BI154" s="206">
        <f>IF(N154="nulová",J154,0)</f>
        <v>0</v>
      </c>
      <c r="BJ154" s="18" t="s">
        <v>84</v>
      </c>
      <c r="BK154" s="206">
        <f>ROUND(I154*H154,2)</f>
        <v>0</v>
      </c>
      <c r="BL154" s="18" t="s">
        <v>328</v>
      </c>
      <c r="BM154" s="205" t="s">
        <v>694</v>
      </c>
    </row>
    <row r="155" spans="1:65" s="13" customFormat="1" ht="11.25">
      <c r="B155" s="207"/>
      <c r="C155" s="208"/>
      <c r="D155" s="209" t="s">
        <v>339</v>
      </c>
      <c r="E155" s="210" t="s">
        <v>1</v>
      </c>
      <c r="F155" s="211" t="s">
        <v>2727</v>
      </c>
      <c r="G155" s="208"/>
      <c r="H155" s="212">
        <v>450</v>
      </c>
      <c r="I155" s="213"/>
      <c r="J155" s="208"/>
      <c r="K155" s="208"/>
      <c r="L155" s="214"/>
      <c r="M155" s="215"/>
      <c r="N155" s="216"/>
      <c r="O155" s="216"/>
      <c r="P155" s="216"/>
      <c r="Q155" s="216"/>
      <c r="R155" s="216"/>
      <c r="S155" s="216"/>
      <c r="T155" s="217"/>
      <c r="AT155" s="218" t="s">
        <v>339</v>
      </c>
      <c r="AU155" s="218" t="s">
        <v>86</v>
      </c>
      <c r="AV155" s="13" t="s">
        <v>86</v>
      </c>
      <c r="AW155" s="13" t="s">
        <v>31</v>
      </c>
      <c r="AX155" s="13" t="s">
        <v>84</v>
      </c>
      <c r="AY155" s="218" t="s">
        <v>321</v>
      </c>
    </row>
    <row r="156" spans="1:65" s="2" customFormat="1" ht="24.2" customHeight="1">
      <c r="A156" s="35"/>
      <c r="B156" s="36"/>
      <c r="C156" s="194" t="s">
        <v>436</v>
      </c>
      <c r="D156" s="194" t="s">
        <v>323</v>
      </c>
      <c r="E156" s="195" t="s">
        <v>2689</v>
      </c>
      <c r="F156" s="196" t="s">
        <v>2690</v>
      </c>
      <c r="G156" s="197" t="s">
        <v>542</v>
      </c>
      <c r="H156" s="198">
        <v>11.942</v>
      </c>
      <c r="I156" s="199"/>
      <c r="J156" s="200">
        <f>ROUND(I156*H156,2)</f>
        <v>0</v>
      </c>
      <c r="K156" s="196" t="s">
        <v>350</v>
      </c>
      <c r="L156" s="40"/>
      <c r="M156" s="201" t="s">
        <v>1</v>
      </c>
      <c r="N156" s="202" t="s">
        <v>42</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328</v>
      </c>
      <c r="AT156" s="205" t="s">
        <v>323</v>
      </c>
      <c r="AU156" s="205" t="s">
        <v>86</v>
      </c>
      <c r="AY156" s="18" t="s">
        <v>321</v>
      </c>
      <c r="BE156" s="206">
        <f>IF(N156="základní",J156,0)</f>
        <v>0</v>
      </c>
      <c r="BF156" s="206">
        <f>IF(N156="snížená",J156,0)</f>
        <v>0</v>
      </c>
      <c r="BG156" s="206">
        <f>IF(N156="zákl. přenesená",J156,0)</f>
        <v>0</v>
      </c>
      <c r="BH156" s="206">
        <f>IF(N156="sníž. přenesená",J156,0)</f>
        <v>0</v>
      </c>
      <c r="BI156" s="206">
        <f>IF(N156="nulová",J156,0)</f>
        <v>0</v>
      </c>
      <c r="BJ156" s="18" t="s">
        <v>84</v>
      </c>
      <c r="BK156" s="206">
        <f>ROUND(I156*H156,2)</f>
        <v>0</v>
      </c>
      <c r="BL156" s="18" t="s">
        <v>328</v>
      </c>
      <c r="BM156" s="205" t="s">
        <v>2728</v>
      </c>
    </row>
    <row r="157" spans="1:65" s="2" customFormat="1" ht="24.2" customHeight="1">
      <c r="A157" s="35"/>
      <c r="B157" s="36"/>
      <c r="C157" s="194" t="s">
        <v>443</v>
      </c>
      <c r="D157" s="194" t="s">
        <v>323</v>
      </c>
      <c r="E157" s="195" t="s">
        <v>2692</v>
      </c>
      <c r="F157" s="196" t="s">
        <v>2693</v>
      </c>
      <c r="G157" s="197" t="s">
        <v>542</v>
      </c>
      <c r="H157" s="198">
        <v>11.942</v>
      </c>
      <c r="I157" s="199"/>
      <c r="J157" s="200">
        <f>ROUND(I157*H157,2)</f>
        <v>0</v>
      </c>
      <c r="K157" s="196" t="s">
        <v>350</v>
      </c>
      <c r="L157" s="40"/>
      <c r="M157" s="201" t="s">
        <v>1</v>
      </c>
      <c r="N157" s="202" t="s">
        <v>42</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328</v>
      </c>
      <c r="AT157" s="205" t="s">
        <v>323</v>
      </c>
      <c r="AU157" s="205" t="s">
        <v>86</v>
      </c>
      <c r="AY157" s="18" t="s">
        <v>321</v>
      </c>
      <c r="BE157" s="206">
        <f>IF(N157="základní",J157,0)</f>
        <v>0</v>
      </c>
      <c r="BF157" s="206">
        <f>IF(N157="snížená",J157,0)</f>
        <v>0</v>
      </c>
      <c r="BG157" s="206">
        <f>IF(N157="zákl. přenesená",J157,0)</f>
        <v>0</v>
      </c>
      <c r="BH157" s="206">
        <f>IF(N157="sníž. přenesená",J157,0)</f>
        <v>0</v>
      </c>
      <c r="BI157" s="206">
        <f>IF(N157="nulová",J157,0)</f>
        <v>0</v>
      </c>
      <c r="BJ157" s="18" t="s">
        <v>84</v>
      </c>
      <c r="BK157" s="206">
        <f>ROUND(I157*H157,2)</f>
        <v>0</v>
      </c>
      <c r="BL157" s="18" t="s">
        <v>328</v>
      </c>
      <c r="BM157" s="205" t="s">
        <v>2729</v>
      </c>
    </row>
    <row r="158" spans="1:65" s="2" customFormat="1" ht="24.2" customHeight="1">
      <c r="A158" s="35"/>
      <c r="B158" s="36"/>
      <c r="C158" s="194" t="s">
        <v>8</v>
      </c>
      <c r="D158" s="194" t="s">
        <v>323</v>
      </c>
      <c r="E158" s="195" t="s">
        <v>2695</v>
      </c>
      <c r="F158" s="196" t="s">
        <v>2696</v>
      </c>
      <c r="G158" s="197" t="s">
        <v>542</v>
      </c>
      <c r="H158" s="198">
        <v>226.898</v>
      </c>
      <c r="I158" s="199"/>
      <c r="J158" s="200">
        <f>ROUND(I158*H158,2)</f>
        <v>0</v>
      </c>
      <c r="K158" s="196" t="s">
        <v>350</v>
      </c>
      <c r="L158" s="40"/>
      <c r="M158" s="201" t="s">
        <v>1</v>
      </c>
      <c r="N158" s="202" t="s">
        <v>42</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328</v>
      </c>
      <c r="AT158" s="205" t="s">
        <v>323</v>
      </c>
      <c r="AU158" s="205" t="s">
        <v>86</v>
      </c>
      <c r="AY158" s="18" t="s">
        <v>321</v>
      </c>
      <c r="BE158" s="206">
        <f>IF(N158="základní",J158,0)</f>
        <v>0</v>
      </c>
      <c r="BF158" s="206">
        <f>IF(N158="snížená",J158,0)</f>
        <v>0</v>
      </c>
      <c r="BG158" s="206">
        <f>IF(N158="zákl. přenesená",J158,0)</f>
        <v>0</v>
      </c>
      <c r="BH158" s="206">
        <f>IF(N158="sníž. přenesená",J158,0)</f>
        <v>0</v>
      </c>
      <c r="BI158" s="206">
        <f>IF(N158="nulová",J158,0)</f>
        <v>0</v>
      </c>
      <c r="BJ158" s="18" t="s">
        <v>84</v>
      </c>
      <c r="BK158" s="206">
        <f>ROUND(I158*H158,2)</f>
        <v>0</v>
      </c>
      <c r="BL158" s="18" t="s">
        <v>328</v>
      </c>
      <c r="BM158" s="205" t="s">
        <v>2730</v>
      </c>
    </row>
    <row r="159" spans="1:65" s="13" customFormat="1" ht="11.25">
      <c r="B159" s="207"/>
      <c r="C159" s="208"/>
      <c r="D159" s="209" t="s">
        <v>339</v>
      </c>
      <c r="E159" s="208"/>
      <c r="F159" s="211" t="s">
        <v>2731</v>
      </c>
      <c r="G159" s="208"/>
      <c r="H159" s="212">
        <v>226.898</v>
      </c>
      <c r="I159" s="213"/>
      <c r="J159" s="208"/>
      <c r="K159" s="208"/>
      <c r="L159" s="214"/>
      <c r="M159" s="215"/>
      <c r="N159" s="216"/>
      <c r="O159" s="216"/>
      <c r="P159" s="216"/>
      <c r="Q159" s="216"/>
      <c r="R159" s="216"/>
      <c r="S159" s="216"/>
      <c r="T159" s="217"/>
      <c r="AT159" s="218" t="s">
        <v>339</v>
      </c>
      <c r="AU159" s="218" t="s">
        <v>86</v>
      </c>
      <c r="AV159" s="13" t="s">
        <v>86</v>
      </c>
      <c r="AW159" s="13" t="s">
        <v>4</v>
      </c>
      <c r="AX159" s="13" t="s">
        <v>84</v>
      </c>
      <c r="AY159" s="218" t="s">
        <v>321</v>
      </c>
    </row>
    <row r="160" spans="1:65" s="2" customFormat="1" ht="24.2" customHeight="1">
      <c r="A160" s="35"/>
      <c r="B160" s="36"/>
      <c r="C160" s="194" t="s">
        <v>453</v>
      </c>
      <c r="D160" s="194" t="s">
        <v>323</v>
      </c>
      <c r="E160" s="195" t="s">
        <v>2699</v>
      </c>
      <c r="F160" s="196" t="s">
        <v>2700</v>
      </c>
      <c r="G160" s="197" t="s">
        <v>542</v>
      </c>
      <c r="H160" s="198">
        <v>11.942</v>
      </c>
      <c r="I160" s="199"/>
      <c r="J160" s="200">
        <f>ROUND(I160*H160,2)</f>
        <v>0</v>
      </c>
      <c r="K160" s="196" t="s">
        <v>327</v>
      </c>
      <c r="L160" s="40"/>
      <c r="M160" s="201" t="s">
        <v>1</v>
      </c>
      <c r="N160" s="202" t="s">
        <v>42</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328</v>
      </c>
      <c r="AT160" s="205" t="s">
        <v>323</v>
      </c>
      <c r="AU160" s="205" t="s">
        <v>86</v>
      </c>
      <c r="AY160" s="18" t="s">
        <v>321</v>
      </c>
      <c r="BE160" s="206">
        <f>IF(N160="základní",J160,0)</f>
        <v>0</v>
      </c>
      <c r="BF160" s="206">
        <f>IF(N160="snížená",J160,0)</f>
        <v>0</v>
      </c>
      <c r="BG160" s="206">
        <f>IF(N160="zákl. přenesená",J160,0)</f>
        <v>0</v>
      </c>
      <c r="BH160" s="206">
        <f>IF(N160="sníž. přenesená",J160,0)</f>
        <v>0</v>
      </c>
      <c r="BI160" s="206">
        <f>IF(N160="nulová",J160,0)</f>
        <v>0</v>
      </c>
      <c r="BJ160" s="18" t="s">
        <v>84</v>
      </c>
      <c r="BK160" s="206">
        <f>ROUND(I160*H160,2)</f>
        <v>0</v>
      </c>
      <c r="BL160" s="18" t="s">
        <v>328</v>
      </c>
      <c r="BM160" s="205" t="s">
        <v>2732</v>
      </c>
    </row>
    <row r="161" spans="1:65" s="12" customFormat="1" ht="22.9" customHeight="1">
      <c r="B161" s="178"/>
      <c r="C161" s="179"/>
      <c r="D161" s="180" t="s">
        <v>76</v>
      </c>
      <c r="E161" s="192" t="s">
        <v>1017</v>
      </c>
      <c r="F161" s="192" t="s">
        <v>2733</v>
      </c>
      <c r="G161" s="179"/>
      <c r="H161" s="179"/>
      <c r="I161" s="182"/>
      <c r="J161" s="193">
        <f>BK161</f>
        <v>0</v>
      </c>
      <c r="K161" s="179"/>
      <c r="L161" s="184"/>
      <c r="M161" s="185"/>
      <c r="N161" s="186"/>
      <c r="O161" s="186"/>
      <c r="P161" s="187">
        <f>SUM(P162:P190)</f>
        <v>0</v>
      </c>
      <c r="Q161" s="186"/>
      <c r="R161" s="187">
        <f>SUM(R162:R190)</f>
        <v>2.7894000000000002E-2</v>
      </c>
      <c r="S161" s="186"/>
      <c r="T161" s="188">
        <f>SUM(T162:T190)</f>
        <v>791.99851999999998</v>
      </c>
      <c r="AR161" s="189" t="s">
        <v>84</v>
      </c>
      <c r="AT161" s="190" t="s">
        <v>76</v>
      </c>
      <c r="AU161" s="190" t="s">
        <v>84</v>
      </c>
      <c r="AY161" s="189" t="s">
        <v>321</v>
      </c>
      <c r="BK161" s="191">
        <f>SUM(BK162:BK190)</f>
        <v>0</v>
      </c>
    </row>
    <row r="162" spans="1:65" s="2" customFormat="1" ht="24.2" customHeight="1">
      <c r="A162" s="35"/>
      <c r="B162" s="36"/>
      <c r="C162" s="194" t="s">
        <v>459</v>
      </c>
      <c r="D162" s="194" t="s">
        <v>323</v>
      </c>
      <c r="E162" s="195" t="s">
        <v>2734</v>
      </c>
      <c r="F162" s="196" t="s">
        <v>2735</v>
      </c>
      <c r="G162" s="197" t="s">
        <v>355</v>
      </c>
      <c r="H162" s="198">
        <v>69.263999999999996</v>
      </c>
      <c r="I162" s="199"/>
      <c r="J162" s="200">
        <f>ROUND(I162*H162,2)</f>
        <v>0</v>
      </c>
      <c r="K162" s="196" t="s">
        <v>327</v>
      </c>
      <c r="L162" s="40"/>
      <c r="M162" s="201" t="s">
        <v>1</v>
      </c>
      <c r="N162" s="202" t="s">
        <v>42</v>
      </c>
      <c r="O162" s="72"/>
      <c r="P162" s="203">
        <f>O162*H162</f>
        <v>0</v>
      </c>
      <c r="Q162" s="203">
        <v>0</v>
      </c>
      <c r="R162" s="203">
        <f>Q162*H162</f>
        <v>0</v>
      </c>
      <c r="S162" s="203">
        <v>0.78</v>
      </c>
      <c r="T162" s="204">
        <f>S162*H162</f>
        <v>54.025919999999999</v>
      </c>
      <c r="U162" s="35"/>
      <c r="V162" s="35"/>
      <c r="W162" s="35"/>
      <c r="X162" s="35"/>
      <c r="Y162" s="35"/>
      <c r="Z162" s="35"/>
      <c r="AA162" s="35"/>
      <c r="AB162" s="35"/>
      <c r="AC162" s="35"/>
      <c r="AD162" s="35"/>
      <c r="AE162" s="35"/>
      <c r="AR162" s="205" t="s">
        <v>328</v>
      </c>
      <c r="AT162" s="205" t="s">
        <v>323</v>
      </c>
      <c r="AU162" s="205" t="s">
        <v>86</v>
      </c>
      <c r="AY162" s="18" t="s">
        <v>321</v>
      </c>
      <c r="BE162" s="206">
        <f>IF(N162="základní",J162,0)</f>
        <v>0</v>
      </c>
      <c r="BF162" s="206">
        <f>IF(N162="snížená",J162,0)</f>
        <v>0</v>
      </c>
      <c r="BG162" s="206">
        <f>IF(N162="zákl. přenesená",J162,0)</f>
        <v>0</v>
      </c>
      <c r="BH162" s="206">
        <f>IF(N162="sníž. přenesená",J162,0)</f>
        <v>0</v>
      </c>
      <c r="BI162" s="206">
        <f>IF(N162="nulová",J162,0)</f>
        <v>0</v>
      </c>
      <c r="BJ162" s="18" t="s">
        <v>84</v>
      </c>
      <c r="BK162" s="206">
        <f>ROUND(I162*H162,2)</f>
        <v>0</v>
      </c>
      <c r="BL162" s="18" t="s">
        <v>328</v>
      </c>
      <c r="BM162" s="205" t="s">
        <v>807</v>
      </c>
    </row>
    <row r="163" spans="1:65" s="15" customFormat="1" ht="11.25">
      <c r="B163" s="230"/>
      <c r="C163" s="231"/>
      <c r="D163" s="209" t="s">
        <v>339</v>
      </c>
      <c r="E163" s="232" t="s">
        <v>1</v>
      </c>
      <c r="F163" s="233" t="s">
        <v>2736</v>
      </c>
      <c r="G163" s="231"/>
      <c r="H163" s="232" t="s">
        <v>1</v>
      </c>
      <c r="I163" s="234"/>
      <c r="J163" s="231"/>
      <c r="K163" s="231"/>
      <c r="L163" s="235"/>
      <c r="M163" s="236"/>
      <c r="N163" s="237"/>
      <c r="O163" s="237"/>
      <c r="P163" s="237"/>
      <c r="Q163" s="237"/>
      <c r="R163" s="237"/>
      <c r="S163" s="237"/>
      <c r="T163" s="238"/>
      <c r="AT163" s="239" t="s">
        <v>339</v>
      </c>
      <c r="AU163" s="239" t="s">
        <v>86</v>
      </c>
      <c r="AV163" s="15" t="s">
        <v>84</v>
      </c>
      <c r="AW163" s="15" t="s">
        <v>31</v>
      </c>
      <c r="AX163" s="15" t="s">
        <v>77</v>
      </c>
      <c r="AY163" s="239" t="s">
        <v>321</v>
      </c>
    </row>
    <row r="164" spans="1:65" s="13" customFormat="1" ht="11.25">
      <c r="B164" s="207"/>
      <c r="C164" s="208"/>
      <c r="D164" s="209" t="s">
        <v>339</v>
      </c>
      <c r="E164" s="210" t="s">
        <v>1</v>
      </c>
      <c r="F164" s="211" t="s">
        <v>2737</v>
      </c>
      <c r="G164" s="208"/>
      <c r="H164" s="212">
        <v>69.263999999999996</v>
      </c>
      <c r="I164" s="213"/>
      <c r="J164" s="208"/>
      <c r="K164" s="208"/>
      <c r="L164" s="214"/>
      <c r="M164" s="215"/>
      <c r="N164" s="216"/>
      <c r="O164" s="216"/>
      <c r="P164" s="216"/>
      <c r="Q164" s="216"/>
      <c r="R164" s="216"/>
      <c r="S164" s="216"/>
      <c r="T164" s="217"/>
      <c r="AT164" s="218" t="s">
        <v>339</v>
      </c>
      <c r="AU164" s="218" t="s">
        <v>86</v>
      </c>
      <c r="AV164" s="13" t="s">
        <v>86</v>
      </c>
      <c r="AW164" s="13" t="s">
        <v>31</v>
      </c>
      <c r="AX164" s="13" t="s">
        <v>84</v>
      </c>
      <c r="AY164" s="218" t="s">
        <v>321</v>
      </c>
    </row>
    <row r="165" spans="1:65" s="2" customFormat="1" ht="24.2" customHeight="1">
      <c r="A165" s="35"/>
      <c r="B165" s="36"/>
      <c r="C165" s="194" t="s">
        <v>466</v>
      </c>
      <c r="D165" s="194" t="s">
        <v>323</v>
      </c>
      <c r="E165" s="195" t="s">
        <v>2738</v>
      </c>
      <c r="F165" s="196" t="s">
        <v>2739</v>
      </c>
      <c r="G165" s="197" t="s">
        <v>355</v>
      </c>
      <c r="H165" s="198">
        <v>29.876000000000001</v>
      </c>
      <c r="I165" s="199"/>
      <c r="J165" s="200">
        <f>ROUND(I165*H165,2)</f>
        <v>0</v>
      </c>
      <c r="K165" s="196" t="s">
        <v>350</v>
      </c>
      <c r="L165" s="40"/>
      <c r="M165" s="201" t="s">
        <v>1</v>
      </c>
      <c r="N165" s="202" t="s">
        <v>42</v>
      </c>
      <c r="O165" s="72"/>
      <c r="P165" s="203">
        <f>O165*H165</f>
        <v>0</v>
      </c>
      <c r="Q165" s="203">
        <v>0</v>
      </c>
      <c r="R165" s="203">
        <f>Q165*H165</f>
        <v>0</v>
      </c>
      <c r="S165" s="203">
        <v>2.2000000000000002</v>
      </c>
      <c r="T165" s="204">
        <f>S165*H165</f>
        <v>65.727200000000011</v>
      </c>
      <c r="U165" s="35"/>
      <c r="V165" s="35"/>
      <c r="W165" s="35"/>
      <c r="X165" s="35"/>
      <c r="Y165" s="35"/>
      <c r="Z165" s="35"/>
      <c r="AA165" s="35"/>
      <c r="AB165" s="35"/>
      <c r="AC165" s="35"/>
      <c r="AD165" s="35"/>
      <c r="AE165" s="35"/>
      <c r="AR165" s="205" t="s">
        <v>328</v>
      </c>
      <c r="AT165" s="205" t="s">
        <v>323</v>
      </c>
      <c r="AU165" s="205" t="s">
        <v>86</v>
      </c>
      <c r="AY165" s="18" t="s">
        <v>321</v>
      </c>
      <c r="BE165" s="206">
        <f>IF(N165="základní",J165,0)</f>
        <v>0</v>
      </c>
      <c r="BF165" s="206">
        <f>IF(N165="snížená",J165,0)</f>
        <v>0</v>
      </c>
      <c r="BG165" s="206">
        <f>IF(N165="zákl. přenesená",J165,0)</f>
        <v>0</v>
      </c>
      <c r="BH165" s="206">
        <f>IF(N165="sníž. přenesená",J165,0)</f>
        <v>0</v>
      </c>
      <c r="BI165" s="206">
        <f>IF(N165="nulová",J165,0)</f>
        <v>0</v>
      </c>
      <c r="BJ165" s="18" t="s">
        <v>84</v>
      </c>
      <c r="BK165" s="206">
        <f>ROUND(I165*H165,2)</f>
        <v>0</v>
      </c>
      <c r="BL165" s="18" t="s">
        <v>328</v>
      </c>
      <c r="BM165" s="205" t="s">
        <v>817</v>
      </c>
    </row>
    <row r="166" spans="1:65" s="15" customFormat="1" ht="11.25">
      <c r="B166" s="230"/>
      <c r="C166" s="231"/>
      <c r="D166" s="209" t="s">
        <v>339</v>
      </c>
      <c r="E166" s="232" t="s">
        <v>1</v>
      </c>
      <c r="F166" s="233" t="s">
        <v>2740</v>
      </c>
      <c r="G166" s="231"/>
      <c r="H166" s="232" t="s">
        <v>1</v>
      </c>
      <c r="I166" s="234"/>
      <c r="J166" s="231"/>
      <c r="K166" s="231"/>
      <c r="L166" s="235"/>
      <c r="M166" s="236"/>
      <c r="N166" s="237"/>
      <c r="O166" s="237"/>
      <c r="P166" s="237"/>
      <c r="Q166" s="237"/>
      <c r="R166" s="237"/>
      <c r="S166" s="237"/>
      <c r="T166" s="238"/>
      <c r="AT166" s="239" t="s">
        <v>339</v>
      </c>
      <c r="AU166" s="239" t="s">
        <v>86</v>
      </c>
      <c r="AV166" s="15" t="s">
        <v>84</v>
      </c>
      <c r="AW166" s="15" t="s">
        <v>31</v>
      </c>
      <c r="AX166" s="15" t="s">
        <v>77</v>
      </c>
      <c r="AY166" s="239" t="s">
        <v>321</v>
      </c>
    </row>
    <row r="167" spans="1:65" s="13" customFormat="1" ht="11.25">
      <c r="B167" s="207"/>
      <c r="C167" s="208"/>
      <c r="D167" s="209" t="s">
        <v>339</v>
      </c>
      <c r="E167" s="210" t="s">
        <v>1</v>
      </c>
      <c r="F167" s="211" t="s">
        <v>2741</v>
      </c>
      <c r="G167" s="208"/>
      <c r="H167" s="212">
        <v>2.7</v>
      </c>
      <c r="I167" s="213"/>
      <c r="J167" s="208"/>
      <c r="K167" s="208"/>
      <c r="L167" s="214"/>
      <c r="M167" s="215"/>
      <c r="N167" s="216"/>
      <c r="O167" s="216"/>
      <c r="P167" s="216"/>
      <c r="Q167" s="216"/>
      <c r="R167" s="216"/>
      <c r="S167" s="216"/>
      <c r="T167" s="217"/>
      <c r="AT167" s="218" t="s">
        <v>339</v>
      </c>
      <c r="AU167" s="218" t="s">
        <v>86</v>
      </c>
      <c r="AV167" s="13" t="s">
        <v>86</v>
      </c>
      <c r="AW167" s="13" t="s">
        <v>31</v>
      </c>
      <c r="AX167" s="13" t="s">
        <v>77</v>
      </c>
      <c r="AY167" s="218" t="s">
        <v>321</v>
      </c>
    </row>
    <row r="168" spans="1:65" s="13" customFormat="1" ht="11.25">
      <c r="B168" s="207"/>
      <c r="C168" s="208"/>
      <c r="D168" s="209" t="s">
        <v>339</v>
      </c>
      <c r="E168" s="210" t="s">
        <v>1</v>
      </c>
      <c r="F168" s="211" t="s">
        <v>2742</v>
      </c>
      <c r="G168" s="208"/>
      <c r="H168" s="212">
        <v>1.8</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1:65" s="13" customFormat="1" ht="11.25">
      <c r="B169" s="207"/>
      <c r="C169" s="208"/>
      <c r="D169" s="209" t="s">
        <v>339</v>
      </c>
      <c r="E169" s="210" t="s">
        <v>1</v>
      </c>
      <c r="F169" s="211" t="s">
        <v>2743</v>
      </c>
      <c r="G169" s="208"/>
      <c r="H169" s="212">
        <v>14.476458947742699</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1:65" s="13" customFormat="1" ht="11.25">
      <c r="B170" s="207"/>
      <c r="C170" s="208"/>
      <c r="D170" s="209" t="s">
        <v>339</v>
      </c>
      <c r="E170" s="210" t="s">
        <v>1</v>
      </c>
      <c r="F170" s="211" t="s">
        <v>2744</v>
      </c>
      <c r="G170" s="208"/>
      <c r="H170" s="212">
        <v>10.9</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1:65" s="14" customFormat="1" ht="11.25">
      <c r="B171" s="219"/>
      <c r="C171" s="220"/>
      <c r="D171" s="209" t="s">
        <v>339</v>
      </c>
      <c r="E171" s="221" t="s">
        <v>1</v>
      </c>
      <c r="F171" s="222" t="s">
        <v>346</v>
      </c>
      <c r="G171" s="220"/>
      <c r="H171" s="223">
        <v>29.876458947742702</v>
      </c>
      <c r="I171" s="224"/>
      <c r="J171" s="220"/>
      <c r="K171" s="220"/>
      <c r="L171" s="225"/>
      <c r="M171" s="226"/>
      <c r="N171" s="227"/>
      <c r="O171" s="227"/>
      <c r="P171" s="227"/>
      <c r="Q171" s="227"/>
      <c r="R171" s="227"/>
      <c r="S171" s="227"/>
      <c r="T171" s="228"/>
      <c r="AT171" s="229" t="s">
        <v>339</v>
      </c>
      <c r="AU171" s="229" t="s">
        <v>86</v>
      </c>
      <c r="AV171" s="14" t="s">
        <v>328</v>
      </c>
      <c r="AW171" s="14" t="s">
        <v>31</v>
      </c>
      <c r="AX171" s="14" t="s">
        <v>84</v>
      </c>
      <c r="AY171" s="229" t="s">
        <v>321</v>
      </c>
    </row>
    <row r="172" spans="1:65" s="2" customFormat="1" ht="24.2" customHeight="1">
      <c r="A172" s="35"/>
      <c r="B172" s="36"/>
      <c r="C172" s="194" t="s">
        <v>471</v>
      </c>
      <c r="D172" s="194" t="s">
        <v>323</v>
      </c>
      <c r="E172" s="195" t="s">
        <v>2745</v>
      </c>
      <c r="F172" s="196" t="s">
        <v>2746</v>
      </c>
      <c r="G172" s="197" t="s">
        <v>355</v>
      </c>
      <c r="H172" s="198">
        <v>278.94</v>
      </c>
      <c r="I172" s="199"/>
      <c r="J172" s="200">
        <f>ROUND(I172*H172,2)</f>
        <v>0</v>
      </c>
      <c r="K172" s="196" t="s">
        <v>350</v>
      </c>
      <c r="L172" s="40"/>
      <c r="M172" s="201" t="s">
        <v>1</v>
      </c>
      <c r="N172" s="202" t="s">
        <v>42</v>
      </c>
      <c r="O172" s="72"/>
      <c r="P172" s="203">
        <f>O172*H172</f>
        <v>0</v>
      </c>
      <c r="Q172" s="203">
        <v>1E-4</v>
      </c>
      <c r="R172" s="203">
        <f>Q172*H172</f>
        <v>2.7894000000000002E-2</v>
      </c>
      <c r="S172" s="203">
        <v>2.41</v>
      </c>
      <c r="T172" s="204">
        <f>S172*H172</f>
        <v>672.24540000000002</v>
      </c>
      <c r="U172" s="35"/>
      <c r="V172" s="35"/>
      <c r="W172" s="35"/>
      <c r="X172" s="35"/>
      <c r="Y172" s="35"/>
      <c r="Z172" s="35"/>
      <c r="AA172" s="35"/>
      <c r="AB172" s="35"/>
      <c r="AC172" s="35"/>
      <c r="AD172" s="35"/>
      <c r="AE172" s="35"/>
      <c r="AR172" s="205" t="s">
        <v>328</v>
      </c>
      <c r="AT172" s="205" t="s">
        <v>323</v>
      </c>
      <c r="AU172" s="205" t="s">
        <v>86</v>
      </c>
      <c r="AY172" s="18" t="s">
        <v>321</v>
      </c>
      <c r="BE172" s="206">
        <f>IF(N172="základní",J172,0)</f>
        <v>0</v>
      </c>
      <c r="BF172" s="206">
        <f>IF(N172="snížená",J172,0)</f>
        <v>0</v>
      </c>
      <c r="BG172" s="206">
        <f>IF(N172="zákl. přenesená",J172,0)</f>
        <v>0</v>
      </c>
      <c r="BH172" s="206">
        <f>IF(N172="sníž. přenesená",J172,0)</f>
        <v>0</v>
      </c>
      <c r="BI172" s="206">
        <f>IF(N172="nulová",J172,0)</f>
        <v>0</v>
      </c>
      <c r="BJ172" s="18" t="s">
        <v>84</v>
      </c>
      <c r="BK172" s="206">
        <f>ROUND(I172*H172,2)</f>
        <v>0</v>
      </c>
      <c r="BL172" s="18" t="s">
        <v>328</v>
      </c>
      <c r="BM172" s="205" t="s">
        <v>830</v>
      </c>
    </row>
    <row r="173" spans="1:65" s="15" customFormat="1" ht="11.25">
      <c r="B173" s="230"/>
      <c r="C173" s="231"/>
      <c r="D173" s="209" t="s">
        <v>339</v>
      </c>
      <c r="E173" s="232" t="s">
        <v>1</v>
      </c>
      <c r="F173" s="233" t="s">
        <v>2747</v>
      </c>
      <c r="G173" s="231"/>
      <c r="H173" s="232" t="s">
        <v>1</v>
      </c>
      <c r="I173" s="234"/>
      <c r="J173" s="231"/>
      <c r="K173" s="231"/>
      <c r="L173" s="235"/>
      <c r="M173" s="236"/>
      <c r="N173" s="237"/>
      <c r="O173" s="237"/>
      <c r="P173" s="237"/>
      <c r="Q173" s="237"/>
      <c r="R173" s="237"/>
      <c r="S173" s="237"/>
      <c r="T173" s="238"/>
      <c r="AT173" s="239" t="s">
        <v>339</v>
      </c>
      <c r="AU173" s="239" t="s">
        <v>86</v>
      </c>
      <c r="AV173" s="15" t="s">
        <v>84</v>
      </c>
      <c r="AW173" s="15" t="s">
        <v>31</v>
      </c>
      <c r="AX173" s="15" t="s">
        <v>77</v>
      </c>
      <c r="AY173" s="239" t="s">
        <v>321</v>
      </c>
    </row>
    <row r="174" spans="1:65" s="13" customFormat="1" ht="11.25">
      <c r="B174" s="207"/>
      <c r="C174" s="208"/>
      <c r="D174" s="209" t="s">
        <v>339</v>
      </c>
      <c r="E174" s="210" t="s">
        <v>1</v>
      </c>
      <c r="F174" s="211" t="s">
        <v>2748</v>
      </c>
      <c r="G174" s="208"/>
      <c r="H174" s="212">
        <v>8.1445000000000007</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1:65" s="15" customFormat="1" ht="11.25">
      <c r="B175" s="230"/>
      <c r="C175" s="231"/>
      <c r="D175" s="209" t="s">
        <v>339</v>
      </c>
      <c r="E175" s="232" t="s">
        <v>1</v>
      </c>
      <c r="F175" s="233" t="s">
        <v>2749</v>
      </c>
      <c r="G175" s="231"/>
      <c r="H175" s="232" t="s">
        <v>1</v>
      </c>
      <c r="I175" s="234"/>
      <c r="J175" s="231"/>
      <c r="K175" s="231"/>
      <c r="L175" s="235"/>
      <c r="M175" s="236"/>
      <c r="N175" s="237"/>
      <c r="O175" s="237"/>
      <c r="P175" s="237"/>
      <c r="Q175" s="237"/>
      <c r="R175" s="237"/>
      <c r="S175" s="237"/>
      <c r="T175" s="238"/>
      <c r="AT175" s="239" t="s">
        <v>339</v>
      </c>
      <c r="AU175" s="239" t="s">
        <v>86</v>
      </c>
      <c r="AV175" s="15" t="s">
        <v>84</v>
      </c>
      <c r="AW175" s="15" t="s">
        <v>31</v>
      </c>
      <c r="AX175" s="15" t="s">
        <v>77</v>
      </c>
      <c r="AY175" s="239" t="s">
        <v>321</v>
      </c>
    </row>
    <row r="176" spans="1:65" s="13" customFormat="1" ht="11.25">
      <c r="B176" s="207"/>
      <c r="C176" s="208"/>
      <c r="D176" s="209" t="s">
        <v>339</v>
      </c>
      <c r="E176" s="210" t="s">
        <v>1</v>
      </c>
      <c r="F176" s="211" t="s">
        <v>2750</v>
      </c>
      <c r="G176" s="208"/>
      <c r="H176" s="212">
        <v>4.6539999999999999</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1:65" s="13" customFormat="1" ht="11.25">
      <c r="B177" s="207"/>
      <c r="C177" s="208"/>
      <c r="D177" s="209" t="s">
        <v>339</v>
      </c>
      <c r="E177" s="210" t="s">
        <v>1</v>
      </c>
      <c r="F177" s="211" t="s">
        <v>2751</v>
      </c>
      <c r="G177" s="208"/>
      <c r="H177" s="212">
        <v>34.92</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11.25">
      <c r="B178" s="207"/>
      <c r="C178" s="208"/>
      <c r="D178" s="209" t="s">
        <v>339</v>
      </c>
      <c r="E178" s="210" t="s">
        <v>1</v>
      </c>
      <c r="F178" s="211" t="s">
        <v>2752</v>
      </c>
      <c r="G178" s="208"/>
      <c r="H178" s="212">
        <v>39.269908169875002</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3" customFormat="1" ht="11.25">
      <c r="B179" s="207"/>
      <c r="C179" s="208"/>
      <c r="D179" s="209" t="s">
        <v>339</v>
      </c>
      <c r="E179" s="210" t="s">
        <v>1</v>
      </c>
      <c r="F179" s="211" t="s">
        <v>2753</v>
      </c>
      <c r="G179" s="208"/>
      <c r="H179" s="212">
        <v>38.013271108439</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1:65" s="13" customFormat="1" ht="11.25">
      <c r="B180" s="207"/>
      <c r="C180" s="208"/>
      <c r="D180" s="209" t="s">
        <v>339</v>
      </c>
      <c r="E180" s="210" t="s">
        <v>1</v>
      </c>
      <c r="F180" s="211" t="s">
        <v>2754</v>
      </c>
      <c r="G180" s="208"/>
      <c r="H180" s="212">
        <v>70.686000000000007</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3" customFormat="1" ht="11.25">
      <c r="B181" s="207"/>
      <c r="C181" s="208"/>
      <c r="D181" s="209" t="s">
        <v>339</v>
      </c>
      <c r="E181" s="210" t="s">
        <v>1</v>
      </c>
      <c r="F181" s="211" t="s">
        <v>2755</v>
      </c>
      <c r="G181" s="208"/>
      <c r="H181" s="212">
        <v>69.272118011659501</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1:65" s="13" customFormat="1" ht="11.25">
      <c r="B182" s="207"/>
      <c r="C182" s="208"/>
      <c r="D182" s="209" t="s">
        <v>339</v>
      </c>
      <c r="E182" s="210" t="s">
        <v>1</v>
      </c>
      <c r="F182" s="211" t="s">
        <v>2756</v>
      </c>
      <c r="G182" s="208"/>
      <c r="H182" s="212">
        <v>4.4800000000000004</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1:65" s="13" customFormat="1" ht="11.25">
      <c r="B183" s="207"/>
      <c r="C183" s="208"/>
      <c r="D183" s="209" t="s">
        <v>339</v>
      </c>
      <c r="E183" s="210" t="s">
        <v>1</v>
      </c>
      <c r="F183" s="211" t="s">
        <v>2757</v>
      </c>
      <c r="G183" s="208"/>
      <c r="H183" s="212">
        <v>4.5</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1:65" s="15" customFormat="1" ht="11.25">
      <c r="B184" s="230"/>
      <c r="C184" s="231"/>
      <c r="D184" s="209" t="s">
        <v>339</v>
      </c>
      <c r="E184" s="232" t="s">
        <v>1</v>
      </c>
      <c r="F184" s="233" t="s">
        <v>2758</v>
      </c>
      <c r="G184" s="231"/>
      <c r="H184" s="232" t="s">
        <v>1</v>
      </c>
      <c r="I184" s="234"/>
      <c r="J184" s="231"/>
      <c r="K184" s="231"/>
      <c r="L184" s="235"/>
      <c r="M184" s="236"/>
      <c r="N184" s="237"/>
      <c r="O184" s="237"/>
      <c r="P184" s="237"/>
      <c r="Q184" s="237"/>
      <c r="R184" s="237"/>
      <c r="S184" s="237"/>
      <c r="T184" s="238"/>
      <c r="AT184" s="239" t="s">
        <v>339</v>
      </c>
      <c r="AU184" s="239" t="s">
        <v>86</v>
      </c>
      <c r="AV184" s="15" t="s">
        <v>84</v>
      </c>
      <c r="AW184" s="15" t="s">
        <v>31</v>
      </c>
      <c r="AX184" s="15" t="s">
        <v>77</v>
      </c>
      <c r="AY184" s="239" t="s">
        <v>321</v>
      </c>
    </row>
    <row r="185" spans="1:65" s="13" customFormat="1" ht="11.25">
      <c r="B185" s="207"/>
      <c r="C185" s="208"/>
      <c r="D185" s="209" t="s">
        <v>339</v>
      </c>
      <c r="E185" s="210" t="s">
        <v>1</v>
      </c>
      <c r="F185" s="211" t="s">
        <v>2759</v>
      </c>
      <c r="G185" s="208"/>
      <c r="H185" s="212">
        <v>5</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1:65" s="14" customFormat="1" ht="11.25">
      <c r="B186" s="219"/>
      <c r="C186" s="220"/>
      <c r="D186" s="209" t="s">
        <v>339</v>
      </c>
      <c r="E186" s="221" t="s">
        <v>1</v>
      </c>
      <c r="F186" s="222" t="s">
        <v>346</v>
      </c>
      <c r="G186" s="220"/>
      <c r="H186" s="223">
        <v>278.93979728997402</v>
      </c>
      <c r="I186" s="224"/>
      <c r="J186" s="220"/>
      <c r="K186" s="220"/>
      <c r="L186" s="225"/>
      <c r="M186" s="226"/>
      <c r="N186" s="227"/>
      <c r="O186" s="227"/>
      <c r="P186" s="227"/>
      <c r="Q186" s="227"/>
      <c r="R186" s="227"/>
      <c r="S186" s="227"/>
      <c r="T186" s="228"/>
      <c r="AT186" s="229" t="s">
        <v>339</v>
      </c>
      <c r="AU186" s="229" t="s">
        <v>86</v>
      </c>
      <c r="AV186" s="14" t="s">
        <v>328</v>
      </c>
      <c r="AW186" s="14" t="s">
        <v>31</v>
      </c>
      <c r="AX186" s="14" t="s">
        <v>84</v>
      </c>
      <c r="AY186" s="229" t="s">
        <v>321</v>
      </c>
    </row>
    <row r="187" spans="1:65" s="2" customFormat="1" ht="24.2" customHeight="1">
      <c r="A187" s="35"/>
      <c r="B187" s="36"/>
      <c r="C187" s="194" t="s">
        <v>476</v>
      </c>
      <c r="D187" s="194" t="s">
        <v>323</v>
      </c>
      <c r="E187" s="195" t="s">
        <v>2760</v>
      </c>
      <c r="F187" s="196" t="s">
        <v>2761</v>
      </c>
      <c r="G187" s="197" t="s">
        <v>542</v>
      </c>
      <c r="H187" s="198">
        <v>791.99900000000002</v>
      </c>
      <c r="I187" s="199"/>
      <c r="J187" s="200">
        <f>ROUND(I187*H187,2)</f>
        <v>0</v>
      </c>
      <c r="K187" s="196" t="s">
        <v>350</v>
      </c>
      <c r="L187" s="40"/>
      <c r="M187" s="201" t="s">
        <v>1</v>
      </c>
      <c r="N187" s="202" t="s">
        <v>42</v>
      </c>
      <c r="O187" s="72"/>
      <c r="P187" s="203">
        <f>O187*H187</f>
        <v>0</v>
      </c>
      <c r="Q187" s="203">
        <v>0</v>
      </c>
      <c r="R187" s="203">
        <f>Q187*H187</f>
        <v>0</v>
      </c>
      <c r="S187" s="203">
        <v>0</v>
      </c>
      <c r="T187" s="204">
        <f>S187*H187</f>
        <v>0</v>
      </c>
      <c r="U187" s="35"/>
      <c r="V187" s="35"/>
      <c r="W187" s="35"/>
      <c r="X187" s="35"/>
      <c r="Y187" s="35"/>
      <c r="Z187" s="35"/>
      <c r="AA187" s="35"/>
      <c r="AB187" s="35"/>
      <c r="AC187" s="35"/>
      <c r="AD187" s="35"/>
      <c r="AE187" s="35"/>
      <c r="AR187" s="205" t="s">
        <v>328</v>
      </c>
      <c r="AT187" s="205" t="s">
        <v>323</v>
      </c>
      <c r="AU187" s="205" t="s">
        <v>86</v>
      </c>
      <c r="AY187" s="18" t="s">
        <v>321</v>
      </c>
      <c r="BE187" s="206">
        <f>IF(N187="základní",J187,0)</f>
        <v>0</v>
      </c>
      <c r="BF187" s="206">
        <f>IF(N187="snížená",J187,0)</f>
        <v>0</v>
      </c>
      <c r="BG187" s="206">
        <f>IF(N187="zákl. přenesená",J187,0)</f>
        <v>0</v>
      </c>
      <c r="BH187" s="206">
        <f>IF(N187="sníž. přenesená",J187,0)</f>
        <v>0</v>
      </c>
      <c r="BI187" s="206">
        <f>IF(N187="nulová",J187,0)</f>
        <v>0</v>
      </c>
      <c r="BJ187" s="18" t="s">
        <v>84</v>
      </c>
      <c r="BK187" s="206">
        <f>ROUND(I187*H187,2)</f>
        <v>0</v>
      </c>
      <c r="BL187" s="18" t="s">
        <v>328</v>
      </c>
      <c r="BM187" s="205" t="s">
        <v>2762</v>
      </c>
    </row>
    <row r="188" spans="1:65" s="2" customFormat="1" ht="24.2" customHeight="1">
      <c r="A188" s="35"/>
      <c r="B188" s="36"/>
      <c r="C188" s="194" t="s">
        <v>7</v>
      </c>
      <c r="D188" s="194" t="s">
        <v>323</v>
      </c>
      <c r="E188" s="195" t="s">
        <v>2763</v>
      </c>
      <c r="F188" s="196" t="s">
        <v>2764</v>
      </c>
      <c r="G188" s="197" t="s">
        <v>542</v>
      </c>
      <c r="H188" s="198">
        <v>15047.981</v>
      </c>
      <c r="I188" s="199"/>
      <c r="J188" s="200">
        <f>ROUND(I188*H188,2)</f>
        <v>0</v>
      </c>
      <c r="K188" s="196" t="s">
        <v>350</v>
      </c>
      <c r="L188" s="40"/>
      <c r="M188" s="201" t="s">
        <v>1</v>
      </c>
      <c r="N188" s="202" t="s">
        <v>42</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328</v>
      </c>
      <c r="AT188" s="205" t="s">
        <v>323</v>
      </c>
      <c r="AU188" s="205" t="s">
        <v>86</v>
      </c>
      <c r="AY188" s="18" t="s">
        <v>321</v>
      </c>
      <c r="BE188" s="206">
        <f>IF(N188="základní",J188,0)</f>
        <v>0</v>
      </c>
      <c r="BF188" s="206">
        <f>IF(N188="snížená",J188,0)</f>
        <v>0</v>
      </c>
      <c r="BG188" s="206">
        <f>IF(N188="zákl. přenesená",J188,0)</f>
        <v>0</v>
      </c>
      <c r="BH188" s="206">
        <f>IF(N188="sníž. přenesená",J188,0)</f>
        <v>0</v>
      </c>
      <c r="BI188" s="206">
        <f>IF(N188="nulová",J188,0)</f>
        <v>0</v>
      </c>
      <c r="BJ188" s="18" t="s">
        <v>84</v>
      </c>
      <c r="BK188" s="206">
        <f>ROUND(I188*H188,2)</f>
        <v>0</v>
      </c>
      <c r="BL188" s="18" t="s">
        <v>328</v>
      </c>
      <c r="BM188" s="205" t="s">
        <v>2765</v>
      </c>
    </row>
    <row r="189" spans="1:65" s="13" customFormat="1" ht="11.25">
      <c r="B189" s="207"/>
      <c r="C189" s="208"/>
      <c r="D189" s="209" t="s">
        <v>339</v>
      </c>
      <c r="E189" s="208"/>
      <c r="F189" s="211" t="s">
        <v>2766</v>
      </c>
      <c r="G189" s="208"/>
      <c r="H189" s="212">
        <v>15047.981</v>
      </c>
      <c r="I189" s="213"/>
      <c r="J189" s="208"/>
      <c r="K189" s="208"/>
      <c r="L189" s="214"/>
      <c r="M189" s="215"/>
      <c r="N189" s="216"/>
      <c r="O189" s="216"/>
      <c r="P189" s="216"/>
      <c r="Q189" s="216"/>
      <c r="R189" s="216"/>
      <c r="S189" s="216"/>
      <c r="T189" s="217"/>
      <c r="AT189" s="218" t="s">
        <v>339</v>
      </c>
      <c r="AU189" s="218" t="s">
        <v>86</v>
      </c>
      <c r="AV189" s="13" t="s">
        <v>86</v>
      </c>
      <c r="AW189" s="13" t="s">
        <v>4</v>
      </c>
      <c r="AX189" s="13" t="s">
        <v>84</v>
      </c>
      <c r="AY189" s="218" t="s">
        <v>321</v>
      </c>
    </row>
    <row r="190" spans="1:65" s="2" customFormat="1" ht="24.2" customHeight="1">
      <c r="A190" s="35"/>
      <c r="B190" s="36"/>
      <c r="C190" s="194" t="s">
        <v>485</v>
      </c>
      <c r="D190" s="194" t="s">
        <v>323</v>
      </c>
      <c r="E190" s="195" t="s">
        <v>2767</v>
      </c>
      <c r="F190" s="196" t="s">
        <v>2768</v>
      </c>
      <c r="G190" s="197" t="s">
        <v>542</v>
      </c>
      <c r="H190" s="198">
        <v>803.94100000000003</v>
      </c>
      <c r="I190" s="199"/>
      <c r="J190" s="200">
        <f>ROUND(I190*H190,2)</f>
        <v>0</v>
      </c>
      <c r="K190" s="196" t="s">
        <v>327</v>
      </c>
      <c r="L190" s="40"/>
      <c r="M190" s="201" t="s">
        <v>1</v>
      </c>
      <c r="N190" s="202" t="s">
        <v>42</v>
      </c>
      <c r="O190" s="72"/>
      <c r="P190" s="203">
        <f>O190*H190</f>
        <v>0</v>
      </c>
      <c r="Q190" s="203">
        <v>0</v>
      </c>
      <c r="R190" s="203">
        <f>Q190*H190</f>
        <v>0</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2769</v>
      </c>
    </row>
    <row r="191" spans="1:65" s="12" customFormat="1" ht="22.9" customHeight="1">
      <c r="B191" s="178"/>
      <c r="C191" s="179"/>
      <c r="D191" s="180" t="s">
        <v>76</v>
      </c>
      <c r="E191" s="192" t="s">
        <v>1163</v>
      </c>
      <c r="F191" s="192" t="s">
        <v>1164</v>
      </c>
      <c r="G191" s="179"/>
      <c r="H191" s="179"/>
      <c r="I191" s="182"/>
      <c r="J191" s="193">
        <f>BK191</f>
        <v>0</v>
      </c>
      <c r="K191" s="179"/>
      <c r="L191" s="184"/>
      <c r="M191" s="185"/>
      <c r="N191" s="186"/>
      <c r="O191" s="186"/>
      <c r="P191" s="187">
        <f>P192</f>
        <v>0</v>
      </c>
      <c r="Q191" s="186"/>
      <c r="R191" s="187">
        <f>R192</f>
        <v>0</v>
      </c>
      <c r="S191" s="186"/>
      <c r="T191" s="188">
        <f>T192</f>
        <v>0</v>
      </c>
      <c r="AR191" s="189" t="s">
        <v>84</v>
      </c>
      <c r="AT191" s="190" t="s">
        <v>76</v>
      </c>
      <c r="AU191" s="190" t="s">
        <v>84</v>
      </c>
      <c r="AY191" s="189" t="s">
        <v>321</v>
      </c>
      <c r="BK191" s="191">
        <f>BK192</f>
        <v>0</v>
      </c>
    </row>
    <row r="192" spans="1:65" s="2" customFormat="1" ht="16.5" customHeight="1">
      <c r="A192" s="35"/>
      <c r="B192" s="36"/>
      <c r="C192" s="194" t="s">
        <v>515</v>
      </c>
      <c r="D192" s="194" t="s">
        <v>323</v>
      </c>
      <c r="E192" s="195" t="s">
        <v>2770</v>
      </c>
      <c r="F192" s="196" t="s">
        <v>2771</v>
      </c>
      <c r="G192" s="197" t="s">
        <v>542</v>
      </c>
      <c r="H192" s="198">
        <v>2.8000000000000001E-2</v>
      </c>
      <c r="I192" s="199"/>
      <c r="J192" s="200">
        <f>ROUND(I192*H192,2)</f>
        <v>0</v>
      </c>
      <c r="K192" s="196" t="s">
        <v>350</v>
      </c>
      <c r="L192" s="40"/>
      <c r="M192" s="266" t="s">
        <v>1</v>
      </c>
      <c r="N192" s="267" t="s">
        <v>42</v>
      </c>
      <c r="O192" s="268"/>
      <c r="P192" s="269">
        <f>O192*H192</f>
        <v>0</v>
      </c>
      <c r="Q192" s="269">
        <v>0</v>
      </c>
      <c r="R192" s="269">
        <f>Q192*H192</f>
        <v>0</v>
      </c>
      <c r="S192" s="269">
        <v>0</v>
      </c>
      <c r="T192" s="270">
        <f>S192*H192</f>
        <v>0</v>
      </c>
      <c r="U192" s="35"/>
      <c r="V192" s="35"/>
      <c r="W192" s="35"/>
      <c r="X192" s="35"/>
      <c r="Y192" s="35"/>
      <c r="Z192" s="35"/>
      <c r="AA192" s="35"/>
      <c r="AB192" s="35"/>
      <c r="AC192" s="35"/>
      <c r="AD192" s="35"/>
      <c r="AE192" s="35"/>
      <c r="AR192" s="205" t="s">
        <v>328</v>
      </c>
      <c r="AT192" s="205" t="s">
        <v>323</v>
      </c>
      <c r="AU192" s="205" t="s">
        <v>86</v>
      </c>
      <c r="AY192" s="18" t="s">
        <v>321</v>
      </c>
      <c r="BE192" s="206">
        <f>IF(N192="základní",J192,0)</f>
        <v>0</v>
      </c>
      <c r="BF192" s="206">
        <f>IF(N192="snížená",J192,0)</f>
        <v>0</v>
      </c>
      <c r="BG192" s="206">
        <f>IF(N192="zákl. přenesená",J192,0)</f>
        <v>0</v>
      </c>
      <c r="BH192" s="206">
        <f>IF(N192="sníž. přenesená",J192,0)</f>
        <v>0</v>
      </c>
      <c r="BI192" s="206">
        <f>IF(N192="nulová",J192,0)</f>
        <v>0</v>
      </c>
      <c r="BJ192" s="18" t="s">
        <v>84</v>
      </c>
      <c r="BK192" s="206">
        <f>ROUND(I192*H192,2)</f>
        <v>0</v>
      </c>
      <c r="BL192" s="18" t="s">
        <v>328</v>
      </c>
      <c r="BM192" s="205" t="s">
        <v>2772</v>
      </c>
    </row>
    <row r="193" spans="1:31" s="2" customFormat="1" ht="6.95" customHeight="1">
      <c r="A193" s="35"/>
      <c r="B193" s="55"/>
      <c r="C193" s="56"/>
      <c r="D193" s="56"/>
      <c r="E193" s="56"/>
      <c r="F193" s="56"/>
      <c r="G193" s="56"/>
      <c r="H193" s="56"/>
      <c r="I193" s="56"/>
      <c r="J193" s="56"/>
      <c r="K193" s="56"/>
      <c r="L193" s="40"/>
      <c r="M193" s="35"/>
      <c r="O193" s="35"/>
      <c r="P193" s="35"/>
      <c r="Q193" s="35"/>
      <c r="R193" s="35"/>
      <c r="S193" s="35"/>
      <c r="T193" s="35"/>
      <c r="U193" s="35"/>
      <c r="V193" s="35"/>
      <c r="W193" s="35"/>
      <c r="X193" s="35"/>
      <c r="Y193" s="35"/>
      <c r="Z193" s="35"/>
      <c r="AA193" s="35"/>
      <c r="AB193" s="35"/>
      <c r="AC193" s="35"/>
      <c r="AD193" s="35"/>
      <c r="AE193" s="35"/>
    </row>
  </sheetData>
  <sheetProtection algorithmName="SHA-512" hashValue="xtqTnWiiSh776emvkaaA10jYV0xjCFYM86JOkFUQZEzGiHx5pKpVFMqZDT8yA66vJUp06GRIJHG0fi8vkLLMvg==" saltValue="day9MJOaeh7+1HQPWjZvmPTfYkyNwhDzr58jv8mBKCnFfgUjHzDzZP5Mh4DrC/E/Tc4E3gHIIrF9pJ03FUFUQw==" spinCount="100000" sheet="1" objects="1" scenarios="1" formatColumns="0" formatRows="0" autoFilter="0"/>
  <autoFilter ref="C124:K192"/>
  <mergeCells count="12">
    <mergeCell ref="E117:H117"/>
    <mergeCell ref="L2:V2"/>
    <mergeCell ref="E85:H85"/>
    <mergeCell ref="E87:H87"/>
    <mergeCell ref="E89:H89"/>
    <mergeCell ref="E113:H113"/>
    <mergeCell ref="E115:H115"/>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5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113</v>
      </c>
      <c r="AZ2" s="116" t="s">
        <v>198</v>
      </c>
      <c r="BA2" s="116" t="s">
        <v>1</v>
      </c>
      <c r="BB2" s="116" t="s">
        <v>1</v>
      </c>
      <c r="BC2" s="116" t="s">
        <v>2773</v>
      </c>
      <c r="BD2" s="116" t="s">
        <v>86</v>
      </c>
    </row>
    <row r="3" spans="1:56" s="1" customFormat="1" ht="6.95" customHeight="1">
      <c r="B3" s="117"/>
      <c r="C3" s="118"/>
      <c r="D3" s="118"/>
      <c r="E3" s="118"/>
      <c r="F3" s="118"/>
      <c r="G3" s="118"/>
      <c r="H3" s="118"/>
      <c r="I3" s="118"/>
      <c r="J3" s="118"/>
      <c r="K3" s="118"/>
      <c r="L3" s="21"/>
      <c r="AT3" s="18" t="s">
        <v>86</v>
      </c>
      <c r="AZ3" s="116" t="s">
        <v>2774</v>
      </c>
      <c r="BA3" s="116" t="s">
        <v>1</v>
      </c>
      <c r="BB3" s="116" t="s">
        <v>1</v>
      </c>
      <c r="BC3" s="116" t="s">
        <v>2775</v>
      </c>
      <c r="BD3" s="116" t="s">
        <v>86</v>
      </c>
    </row>
    <row r="4" spans="1:56" s="1" customFormat="1" ht="24.95" customHeight="1">
      <c r="B4" s="21"/>
      <c r="D4" s="119" t="s">
        <v>189</v>
      </c>
      <c r="L4" s="21"/>
      <c r="M4" s="120" t="s">
        <v>10</v>
      </c>
      <c r="AT4" s="18" t="s">
        <v>4</v>
      </c>
      <c r="AZ4" s="116" t="s">
        <v>1599</v>
      </c>
      <c r="BA4" s="116" t="s">
        <v>1</v>
      </c>
      <c r="BB4" s="116" t="s">
        <v>1</v>
      </c>
      <c r="BC4" s="116" t="s">
        <v>2776</v>
      </c>
      <c r="BD4" s="116" t="s">
        <v>86</v>
      </c>
    </row>
    <row r="5" spans="1:56" s="1" customFormat="1" ht="6.95" customHeight="1">
      <c r="B5" s="21"/>
      <c r="L5" s="21"/>
      <c r="AZ5" s="116" t="s">
        <v>2777</v>
      </c>
      <c r="BA5" s="116" t="s">
        <v>1</v>
      </c>
      <c r="BB5" s="116" t="s">
        <v>1</v>
      </c>
      <c r="BC5" s="116" t="s">
        <v>2778</v>
      </c>
      <c r="BD5" s="116" t="s">
        <v>86</v>
      </c>
    </row>
    <row r="6" spans="1:56" s="1" customFormat="1" ht="12" customHeight="1">
      <c r="B6" s="21"/>
      <c r="D6" s="121" t="s">
        <v>16</v>
      </c>
      <c r="L6" s="21"/>
      <c r="AZ6" s="116" t="s">
        <v>2779</v>
      </c>
      <c r="BA6" s="116" t="s">
        <v>1</v>
      </c>
      <c r="BB6" s="116" t="s">
        <v>1</v>
      </c>
      <c r="BC6" s="116" t="s">
        <v>2780</v>
      </c>
      <c r="BD6" s="116" t="s">
        <v>86</v>
      </c>
    </row>
    <row r="7" spans="1:56" s="1" customFormat="1" ht="16.5" customHeight="1">
      <c r="B7" s="21"/>
      <c r="E7" s="322" t="str">
        <f>'Rekapitulace stavby'!K6</f>
        <v>VODOJEM POUZDŘANY</v>
      </c>
      <c r="F7" s="323"/>
      <c r="G7" s="323"/>
      <c r="H7" s="323"/>
      <c r="L7" s="21"/>
      <c r="AZ7" s="116" t="s">
        <v>1601</v>
      </c>
      <c r="BA7" s="116" t="s">
        <v>1</v>
      </c>
      <c r="BB7" s="116" t="s">
        <v>1</v>
      </c>
      <c r="BC7" s="116" t="s">
        <v>2781</v>
      </c>
      <c r="BD7" s="116" t="s">
        <v>86</v>
      </c>
    </row>
    <row r="8" spans="1:56" s="1" customFormat="1" ht="12" customHeight="1">
      <c r="B8" s="21"/>
      <c r="D8" s="121" t="s">
        <v>197</v>
      </c>
      <c r="L8" s="21"/>
      <c r="AZ8" s="116" t="s">
        <v>227</v>
      </c>
      <c r="BA8" s="116" t="s">
        <v>1</v>
      </c>
      <c r="BB8" s="116" t="s">
        <v>1</v>
      </c>
      <c r="BC8" s="116" t="s">
        <v>2773</v>
      </c>
      <c r="BD8" s="116" t="s">
        <v>86</v>
      </c>
    </row>
    <row r="9" spans="1:56" s="2" customFormat="1" ht="16.5" customHeight="1">
      <c r="A9" s="35"/>
      <c r="B9" s="40"/>
      <c r="C9" s="35"/>
      <c r="D9" s="35"/>
      <c r="E9" s="322" t="s">
        <v>2782</v>
      </c>
      <c r="F9" s="324"/>
      <c r="G9" s="324"/>
      <c r="H9" s="324"/>
      <c r="I9" s="35"/>
      <c r="J9" s="35"/>
      <c r="K9" s="35"/>
      <c r="L9" s="52"/>
      <c r="S9" s="35"/>
      <c r="T9" s="35"/>
      <c r="U9" s="35"/>
      <c r="V9" s="35"/>
      <c r="W9" s="35"/>
      <c r="X9" s="35"/>
      <c r="Y9" s="35"/>
      <c r="Z9" s="35"/>
      <c r="AA9" s="35"/>
      <c r="AB9" s="35"/>
      <c r="AC9" s="35"/>
      <c r="AD9" s="35"/>
      <c r="AE9" s="35"/>
      <c r="AZ9" s="116" t="s">
        <v>2783</v>
      </c>
      <c r="BA9" s="116" t="s">
        <v>1</v>
      </c>
      <c r="BB9" s="116" t="s">
        <v>1</v>
      </c>
      <c r="BC9" s="116" t="s">
        <v>2784</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2785</v>
      </c>
      <c r="BA10" s="116" t="s">
        <v>1</v>
      </c>
      <c r="BB10" s="116" t="s">
        <v>1</v>
      </c>
      <c r="BC10" s="116" t="s">
        <v>2784</v>
      </c>
      <c r="BD10" s="116" t="s">
        <v>86</v>
      </c>
    </row>
    <row r="11" spans="1:56" s="2" customFormat="1" ht="16.5" customHeight="1">
      <c r="A11" s="35"/>
      <c r="B11" s="40"/>
      <c r="C11" s="35"/>
      <c r="D11" s="35"/>
      <c r="E11" s="325" t="s">
        <v>2786</v>
      </c>
      <c r="F11" s="324"/>
      <c r="G11" s="324"/>
      <c r="H11" s="324"/>
      <c r="I11" s="35"/>
      <c r="J11" s="35"/>
      <c r="K11" s="35"/>
      <c r="L11" s="52"/>
      <c r="S11" s="35"/>
      <c r="T11" s="35"/>
      <c r="U11" s="35"/>
      <c r="V11" s="35"/>
      <c r="W11" s="35"/>
      <c r="X11" s="35"/>
      <c r="Y11" s="35"/>
      <c r="Z11" s="35"/>
      <c r="AA11" s="35"/>
      <c r="AB11" s="35"/>
      <c r="AC11" s="35"/>
      <c r="AD11" s="35"/>
      <c r="AE11" s="35"/>
      <c r="AZ11" s="116" t="s">
        <v>1609</v>
      </c>
      <c r="BA11" s="116" t="s">
        <v>1</v>
      </c>
      <c r="BB11" s="116" t="s">
        <v>1</v>
      </c>
      <c r="BC11" s="116" t="s">
        <v>2787</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262</v>
      </c>
      <c r="BA12" s="116" t="s">
        <v>1</v>
      </c>
      <c r="BB12" s="116" t="s">
        <v>1</v>
      </c>
      <c r="BC12" s="116" t="s">
        <v>2788</v>
      </c>
      <c r="BD12" s="116" t="s">
        <v>86</v>
      </c>
    </row>
    <row r="13" spans="1:5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c r="AZ13" s="116" t="s">
        <v>390</v>
      </c>
      <c r="BA13" s="116" t="s">
        <v>1</v>
      </c>
      <c r="BB13" s="116" t="s">
        <v>1</v>
      </c>
      <c r="BC13" s="116" t="s">
        <v>2789</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c r="AZ14" s="116" t="s">
        <v>2790</v>
      </c>
      <c r="BA14" s="116" t="s">
        <v>1</v>
      </c>
      <c r="BB14" s="116" t="s">
        <v>1</v>
      </c>
      <c r="BC14" s="116" t="s">
        <v>2791</v>
      </c>
      <c r="BD14" s="116" t="s">
        <v>86</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116" t="s">
        <v>2792</v>
      </c>
      <c r="BA15" s="116" t="s">
        <v>1</v>
      </c>
      <c r="BB15" s="116" t="s">
        <v>1</v>
      </c>
      <c r="BC15" s="116" t="s">
        <v>2793</v>
      </c>
      <c r="BD15" s="116" t="s">
        <v>86</v>
      </c>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c r="AZ16" s="116" t="s">
        <v>275</v>
      </c>
      <c r="BA16" s="116" t="s">
        <v>1</v>
      </c>
      <c r="BB16" s="116" t="s">
        <v>1</v>
      </c>
      <c r="BC16" s="116" t="s">
        <v>2794</v>
      </c>
      <c r="BD16" s="116" t="s">
        <v>86</v>
      </c>
    </row>
    <row r="17" spans="1:56"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c r="AZ17" s="116" t="s">
        <v>277</v>
      </c>
      <c r="BA17" s="116" t="s">
        <v>1</v>
      </c>
      <c r="BB17" s="116" t="s">
        <v>1</v>
      </c>
      <c r="BC17" s="116" t="s">
        <v>2795</v>
      </c>
      <c r="BD17" s="116" t="s">
        <v>86</v>
      </c>
    </row>
    <row r="18" spans="1:56"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56"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56"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56"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56"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56"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56"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56"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56"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56"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56"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56"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56"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56"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56" s="2" customFormat="1" ht="25.35" customHeight="1">
      <c r="A32" s="35"/>
      <c r="B32" s="40"/>
      <c r="C32" s="35"/>
      <c r="D32" s="128" t="s">
        <v>37</v>
      </c>
      <c r="E32" s="35"/>
      <c r="F32" s="35"/>
      <c r="G32" s="35"/>
      <c r="H32" s="35"/>
      <c r="I32" s="35"/>
      <c r="J32" s="129">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ROUND((SUM(BE129:BE548)),  2)</f>
        <v>0</v>
      </c>
      <c r="G35" s="35"/>
      <c r="H35" s="35"/>
      <c r="I35" s="133">
        <v>0.21</v>
      </c>
      <c r="J35" s="132">
        <f>ROUND(((SUM(BE129:BE548))*I35),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ROUND((SUM(BF129:BF548)),  2)</f>
        <v>0</v>
      </c>
      <c r="G36" s="35"/>
      <c r="H36" s="35"/>
      <c r="I36" s="133">
        <v>0.15</v>
      </c>
      <c r="J36" s="132">
        <f>ROUND(((SUM(BF129:BF548))*I36),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ROUND((SUM(BG129:BG548)),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ROUND((SUM(BH129:BH548)),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ROUND((SUM(BI129:BI548)),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2782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08.3 - obchvat Pouzdřan</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J130</f>
        <v>0</v>
      </c>
      <c r="K99" s="157"/>
      <c r="L99" s="161"/>
    </row>
    <row r="100" spans="1:47" s="10" customFormat="1" ht="19.899999999999999" customHeight="1">
      <c r="B100" s="162"/>
      <c r="C100" s="105"/>
      <c r="D100" s="163" t="s">
        <v>289</v>
      </c>
      <c r="E100" s="164"/>
      <c r="F100" s="164"/>
      <c r="G100" s="164"/>
      <c r="H100" s="164"/>
      <c r="I100" s="164"/>
      <c r="J100" s="165">
        <f>J131</f>
        <v>0</v>
      </c>
      <c r="K100" s="105"/>
      <c r="L100" s="166"/>
    </row>
    <row r="101" spans="1:47" s="10" customFormat="1" ht="19.899999999999999" customHeight="1">
      <c r="B101" s="162"/>
      <c r="C101" s="105"/>
      <c r="D101" s="163" t="s">
        <v>291</v>
      </c>
      <c r="E101" s="164"/>
      <c r="F101" s="164"/>
      <c r="G101" s="164"/>
      <c r="H101" s="164"/>
      <c r="I101" s="164"/>
      <c r="J101" s="165">
        <f>J416</f>
        <v>0</v>
      </c>
      <c r="K101" s="105"/>
      <c r="L101" s="166"/>
    </row>
    <row r="102" spans="1:47" s="10" customFormat="1" ht="19.899999999999999" customHeight="1">
      <c r="B102" s="162"/>
      <c r="C102" s="105"/>
      <c r="D102" s="163" t="s">
        <v>1615</v>
      </c>
      <c r="E102" s="164"/>
      <c r="F102" s="164"/>
      <c r="G102" s="164"/>
      <c r="H102" s="164"/>
      <c r="I102" s="164"/>
      <c r="J102" s="165">
        <f>J422</f>
        <v>0</v>
      </c>
      <c r="K102" s="105"/>
      <c r="L102" s="166"/>
    </row>
    <row r="103" spans="1:47" s="10" customFormat="1" ht="19.899999999999999" customHeight="1">
      <c r="B103" s="162"/>
      <c r="C103" s="105"/>
      <c r="D103" s="163" t="s">
        <v>1616</v>
      </c>
      <c r="E103" s="164"/>
      <c r="F103" s="164"/>
      <c r="G103" s="164"/>
      <c r="H103" s="164"/>
      <c r="I103" s="164"/>
      <c r="J103" s="165">
        <f>J439</f>
        <v>0</v>
      </c>
      <c r="K103" s="105"/>
      <c r="L103" s="166"/>
    </row>
    <row r="104" spans="1:47" s="10" customFormat="1" ht="19.899999999999999" customHeight="1">
      <c r="B104" s="162"/>
      <c r="C104" s="105"/>
      <c r="D104" s="163" t="s">
        <v>295</v>
      </c>
      <c r="E104" s="164"/>
      <c r="F104" s="164"/>
      <c r="G104" s="164"/>
      <c r="H104" s="164"/>
      <c r="I104" s="164"/>
      <c r="J104" s="165">
        <f>J539</f>
        <v>0</v>
      </c>
      <c r="K104" s="105"/>
      <c r="L104" s="166"/>
    </row>
    <row r="105" spans="1:47" s="9" customFormat="1" ht="24.95" customHeight="1">
      <c r="B105" s="156"/>
      <c r="C105" s="157"/>
      <c r="D105" s="158" t="s">
        <v>2796</v>
      </c>
      <c r="E105" s="159"/>
      <c r="F105" s="159"/>
      <c r="G105" s="159"/>
      <c r="H105" s="159"/>
      <c r="I105" s="159"/>
      <c r="J105" s="160">
        <f>J542</f>
        <v>0</v>
      </c>
      <c r="K105" s="157"/>
      <c r="L105" s="161"/>
    </row>
    <row r="106" spans="1:47" s="10" customFormat="1" ht="19.899999999999999" customHeight="1">
      <c r="B106" s="162"/>
      <c r="C106" s="105"/>
      <c r="D106" s="163" t="s">
        <v>2797</v>
      </c>
      <c r="E106" s="164"/>
      <c r="F106" s="164"/>
      <c r="G106" s="164"/>
      <c r="H106" s="164"/>
      <c r="I106" s="164"/>
      <c r="J106" s="165">
        <f>J543</f>
        <v>0</v>
      </c>
      <c r="K106" s="105"/>
      <c r="L106" s="166"/>
    </row>
    <row r="107" spans="1:47" s="10" customFormat="1" ht="19.899999999999999" customHeight="1">
      <c r="B107" s="162"/>
      <c r="C107" s="105"/>
      <c r="D107" s="163" t="s">
        <v>2798</v>
      </c>
      <c r="E107" s="164"/>
      <c r="F107" s="164"/>
      <c r="G107" s="164"/>
      <c r="H107" s="164"/>
      <c r="I107" s="164"/>
      <c r="J107" s="165">
        <f>J545</f>
        <v>0</v>
      </c>
      <c r="K107" s="105"/>
      <c r="L107" s="166"/>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306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9" t="str">
        <f>E7</f>
        <v>VODOJEM POUZDŘANY</v>
      </c>
      <c r="F117" s="330"/>
      <c r="G117" s="330"/>
      <c r="H117" s="330"/>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197</v>
      </c>
      <c r="D118" s="23"/>
      <c r="E118" s="23"/>
      <c r="F118" s="23"/>
      <c r="G118" s="23"/>
      <c r="H118" s="23"/>
      <c r="I118" s="23"/>
      <c r="J118" s="23"/>
      <c r="K118" s="23"/>
      <c r="L118" s="21"/>
    </row>
    <row r="119" spans="1:31" s="2" customFormat="1" ht="16.5" customHeight="1">
      <c r="A119" s="35"/>
      <c r="B119" s="36"/>
      <c r="C119" s="37"/>
      <c r="D119" s="37"/>
      <c r="E119" s="329" t="s">
        <v>2782</v>
      </c>
      <c r="F119" s="331"/>
      <c r="G119" s="331"/>
      <c r="H119" s="331"/>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203</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02" t="str">
        <f>E11</f>
        <v>SO 08.3 - obchvat Pouzdřan</v>
      </c>
      <c r="F121" s="331"/>
      <c r="G121" s="331"/>
      <c r="H121" s="331"/>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Pouzdřany</v>
      </c>
      <c r="G123" s="37"/>
      <c r="H123" s="37"/>
      <c r="I123" s="30" t="s">
        <v>22</v>
      </c>
      <c r="J123" s="67" t="str">
        <f>IF(J14="","",J14)</f>
        <v>6. 1. 2022</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24</v>
      </c>
      <c r="D125" s="37"/>
      <c r="E125" s="37"/>
      <c r="F125" s="28" t="str">
        <f>E17</f>
        <v>VAK BŘECLAV a.s.</v>
      </c>
      <c r="G125" s="37"/>
      <c r="H125" s="37"/>
      <c r="I125" s="30" t="s">
        <v>30</v>
      </c>
      <c r="J125" s="33" t="str">
        <f>E23</f>
        <v>AQUA PROCON s.r.o.Palackého tř. 12, 612 00 Brno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IF(E20="","",E20)</f>
        <v>Vyplň údaj</v>
      </c>
      <c r="G126" s="37"/>
      <c r="H126" s="37"/>
      <c r="I126" s="30" t="s">
        <v>33</v>
      </c>
      <c r="J126" s="33" t="str">
        <f>E26</f>
        <v>Obrtel M.</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7"/>
      <c r="B128" s="168"/>
      <c r="C128" s="169" t="s">
        <v>307</v>
      </c>
      <c r="D128" s="170" t="s">
        <v>62</v>
      </c>
      <c r="E128" s="170" t="s">
        <v>58</v>
      </c>
      <c r="F128" s="170" t="s">
        <v>59</v>
      </c>
      <c r="G128" s="170" t="s">
        <v>308</v>
      </c>
      <c r="H128" s="170" t="s">
        <v>309</v>
      </c>
      <c r="I128" s="170" t="s">
        <v>310</v>
      </c>
      <c r="J128" s="170" t="s">
        <v>285</v>
      </c>
      <c r="K128" s="171" t="s">
        <v>311</v>
      </c>
      <c r="L128" s="172"/>
      <c r="M128" s="76" t="s">
        <v>1</v>
      </c>
      <c r="N128" s="77" t="s">
        <v>41</v>
      </c>
      <c r="O128" s="77" t="s">
        <v>312</v>
      </c>
      <c r="P128" s="77" t="s">
        <v>313</v>
      </c>
      <c r="Q128" s="77" t="s">
        <v>314</v>
      </c>
      <c r="R128" s="77" t="s">
        <v>315</v>
      </c>
      <c r="S128" s="77" t="s">
        <v>316</v>
      </c>
      <c r="T128" s="78" t="s">
        <v>317</v>
      </c>
      <c r="U128" s="167"/>
      <c r="V128" s="167"/>
      <c r="W128" s="167"/>
      <c r="X128" s="167"/>
      <c r="Y128" s="167"/>
      <c r="Z128" s="167"/>
      <c r="AA128" s="167"/>
      <c r="AB128" s="167"/>
      <c r="AC128" s="167"/>
      <c r="AD128" s="167"/>
      <c r="AE128" s="167"/>
    </row>
    <row r="129" spans="1:65" s="2" customFormat="1" ht="22.9" customHeight="1">
      <c r="A129" s="35"/>
      <c r="B129" s="36"/>
      <c r="C129" s="83" t="s">
        <v>318</v>
      </c>
      <c r="D129" s="37"/>
      <c r="E129" s="37"/>
      <c r="F129" s="37"/>
      <c r="G129" s="37"/>
      <c r="H129" s="37"/>
      <c r="I129" s="37"/>
      <c r="J129" s="173">
        <f>BK129</f>
        <v>0</v>
      </c>
      <c r="K129" s="37"/>
      <c r="L129" s="40"/>
      <c r="M129" s="79"/>
      <c r="N129" s="174"/>
      <c r="O129" s="80"/>
      <c r="P129" s="175">
        <f>P130+P542</f>
        <v>0</v>
      </c>
      <c r="Q129" s="80"/>
      <c r="R129" s="175">
        <f>R130+R542</f>
        <v>105.33113843999999</v>
      </c>
      <c r="S129" s="80"/>
      <c r="T129" s="176">
        <f>T130+T542</f>
        <v>3.3035600000000001</v>
      </c>
      <c r="U129" s="35"/>
      <c r="V129" s="35"/>
      <c r="W129" s="35"/>
      <c r="X129" s="35"/>
      <c r="Y129" s="35"/>
      <c r="Z129" s="35"/>
      <c r="AA129" s="35"/>
      <c r="AB129" s="35"/>
      <c r="AC129" s="35"/>
      <c r="AD129" s="35"/>
      <c r="AE129" s="35"/>
      <c r="AT129" s="18" t="s">
        <v>76</v>
      </c>
      <c r="AU129" s="18" t="s">
        <v>287</v>
      </c>
      <c r="BK129" s="177">
        <f>BK130+BK542</f>
        <v>0</v>
      </c>
    </row>
    <row r="130" spans="1:65" s="12" customFormat="1" ht="25.9" customHeight="1">
      <c r="B130" s="178"/>
      <c r="C130" s="179"/>
      <c r="D130" s="180" t="s">
        <v>76</v>
      </c>
      <c r="E130" s="181" t="s">
        <v>319</v>
      </c>
      <c r="F130" s="181" t="s">
        <v>320</v>
      </c>
      <c r="G130" s="179"/>
      <c r="H130" s="179"/>
      <c r="I130" s="182"/>
      <c r="J130" s="183">
        <f>BK130</f>
        <v>0</v>
      </c>
      <c r="K130" s="179"/>
      <c r="L130" s="184"/>
      <c r="M130" s="185"/>
      <c r="N130" s="186"/>
      <c r="O130" s="186"/>
      <c r="P130" s="187">
        <f>P131+P416+P422+P439+P539</f>
        <v>0</v>
      </c>
      <c r="Q130" s="186"/>
      <c r="R130" s="187">
        <f>R131+R416+R422+R439+R539</f>
        <v>105.23770493999999</v>
      </c>
      <c r="S130" s="186"/>
      <c r="T130" s="188">
        <f>T131+T416+T422+T439+T539</f>
        <v>3.3035600000000001</v>
      </c>
      <c r="AR130" s="189" t="s">
        <v>84</v>
      </c>
      <c r="AT130" s="190" t="s">
        <v>76</v>
      </c>
      <c r="AU130" s="190" t="s">
        <v>77</v>
      </c>
      <c r="AY130" s="189" t="s">
        <v>321</v>
      </c>
      <c r="BK130" s="191">
        <f>BK131+BK416+BK422+BK439+BK539</f>
        <v>0</v>
      </c>
    </row>
    <row r="131" spans="1:65" s="12" customFormat="1" ht="22.9" customHeight="1">
      <c r="B131" s="178"/>
      <c r="C131" s="179"/>
      <c r="D131" s="180" t="s">
        <v>76</v>
      </c>
      <c r="E131" s="192" t="s">
        <v>84</v>
      </c>
      <c r="F131" s="192" t="s">
        <v>322</v>
      </c>
      <c r="G131" s="179"/>
      <c r="H131" s="179"/>
      <c r="I131" s="182"/>
      <c r="J131" s="193">
        <f>BK131</f>
        <v>0</v>
      </c>
      <c r="K131" s="179"/>
      <c r="L131" s="184"/>
      <c r="M131" s="185"/>
      <c r="N131" s="186"/>
      <c r="O131" s="186"/>
      <c r="P131" s="187">
        <f>SUM(P132:P415)</f>
        <v>0</v>
      </c>
      <c r="Q131" s="186"/>
      <c r="R131" s="187">
        <f>SUM(R132:R415)</f>
        <v>3.9338977000000002</v>
      </c>
      <c r="S131" s="186"/>
      <c r="T131" s="188">
        <f>SUM(T132:T415)</f>
        <v>0</v>
      </c>
      <c r="AR131" s="189" t="s">
        <v>84</v>
      </c>
      <c r="AT131" s="190" t="s">
        <v>76</v>
      </c>
      <c r="AU131" s="190" t="s">
        <v>84</v>
      </c>
      <c r="AY131" s="189" t="s">
        <v>321</v>
      </c>
      <c r="BK131" s="191">
        <f>SUM(BK132:BK415)</f>
        <v>0</v>
      </c>
    </row>
    <row r="132" spans="1:65" s="2" customFormat="1" ht="44.25" customHeight="1">
      <c r="A132" s="35"/>
      <c r="B132" s="36"/>
      <c r="C132" s="194" t="s">
        <v>84</v>
      </c>
      <c r="D132" s="194" t="s">
        <v>323</v>
      </c>
      <c r="E132" s="195" t="s">
        <v>2799</v>
      </c>
      <c r="F132" s="196" t="s">
        <v>2800</v>
      </c>
      <c r="G132" s="197" t="s">
        <v>337</v>
      </c>
      <c r="H132" s="198">
        <v>990</v>
      </c>
      <c r="I132" s="199"/>
      <c r="J132" s="200">
        <f>ROUND(I132*H132,2)</f>
        <v>0</v>
      </c>
      <c r="K132" s="196" t="s">
        <v>327</v>
      </c>
      <c r="L132" s="40"/>
      <c r="M132" s="201" t="s">
        <v>1</v>
      </c>
      <c r="N132" s="202" t="s">
        <v>42</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2801</v>
      </c>
    </row>
    <row r="133" spans="1:65" s="15" customFormat="1" ht="11.25">
      <c r="B133" s="230"/>
      <c r="C133" s="231"/>
      <c r="D133" s="209" t="s">
        <v>339</v>
      </c>
      <c r="E133" s="232" t="s">
        <v>1</v>
      </c>
      <c r="F133" s="233" t="s">
        <v>2802</v>
      </c>
      <c r="G133" s="231"/>
      <c r="H133" s="232" t="s">
        <v>1</v>
      </c>
      <c r="I133" s="234"/>
      <c r="J133" s="231"/>
      <c r="K133" s="231"/>
      <c r="L133" s="235"/>
      <c r="M133" s="236"/>
      <c r="N133" s="237"/>
      <c r="O133" s="237"/>
      <c r="P133" s="237"/>
      <c r="Q133" s="237"/>
      <c r="R133" s="237"/>
      <c r="S133" s="237"/>
      <c r="T133" s="238"/>
      <c r="AT133" s="239" t="s">
        <v>339</v>
      </c>
      <c r="AU133" s="239" t="s">
        <v>86</v>
      </c>
      <c r="AV133" s="15" t="s">
        <v>84</v>
      </c>
      <c r="AW133" s="15" t="s">
        <v>31</v>
      </c>
      <c r="AX133" s="15" t="s">
        <v>77</v>
      </c>
      <c r="AY133" s="239" t="s">
        <v>321</v>
      </c>
    </row>
    <row r="134" spans="1:65" s="13" customFormat="1" ht="11.25">
      <c r="B134" s="207"/>
      <c r="C134" s="208"/>
      <c r="D134" s="209" t="s">
        <v>339</v>
      </c>
      <c r="E134" s="210" t="s">
        <v>1</v>
      </c>
      <c r="F134" s="211" t="s">
        <v>2803</v>
      </c>
      <c r="G134" s="208"/>
      <c r="H134" s="212">
        <v>330</v>
      </c>
      <c r="I134" s="213"/>
      <c r="J134" s="208"/>
      <c r="K134" s="208"/>
      <c r="L134" s="214"/>
      <c r="M134" s="215"/>
      <c r="N134" s="216"/>
      <c r="O134" s="216"/>
      <c r="P134" s="216"/>
      <c r="Q134" s="216"/>
      <c r="R134" s="216"/>
      <c r="S134" s="216"/>
      <c r="T134" s="217"/>
      <c r="AT134" s="218" t="s">
        <v>339</v>
      </c>
      <c r="AU134" s="218" t="s">
        <v>86</v>
      </c>
      <c r="AV134" s="13" t="s">
        <v>86</v>
      </c>
      <c r="AW134" s="13" t="s">
        <v>31</v>
      </c>
      <c r="AX134" s="13" t="s">
        <v>77</v>
      </c>
      <c r="AY134" s="218" t="s">
        <v>321</v>
      </c>
    </row>
    <row r="135" spans="1:65" s="13" customFormat="1" ht="11.25">
      <c r="B135" s="207"/>
      <c r="C135" s="208"/>
      <c r="D135" s="209" t="s">
        <v>339</v>
      </c>
      <c r="E135" s="210" t="s">
        <v>1</v>
      </c>
      <c r="F135" s="211" t="s">
        <v>2804</v>
      </c>
      <c r="G135" s="208"/>
      <c r="H135" s="212">
        <v>660</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4" customFormat="1" ht="11.25">
      <c r="B136" s="219"/>
      <c r="C136" s="220"/>
      <c r="D136" s="209" t="s">
        <v>339</v>
      </c>
      <c r="E136" s="221" t="s">
        <v>1</v>
      </c>
      <c r="F136" s="222" t="s">
        <v>346</v>
      </c>
      <c r="G136" s="220"/>
      <c r="H136" s="223">
        <v>990</v>
      </c>
      <c r="I136" s="224"/>
      <c r="J136" s="220"/>
      <c r="K136" s="220"/>
      <c r="L136" s="225"/>
      <c r="M136" s="226"/>
      <c r="N136" s="227"/>
      <c r="O136" s="227"/>
      <c r="P136" s="227"/>
      <c r="Q136" s="227"/>
      <c r="R136" s="227"/>
      <c r="S136" s="227"/>
      <c r="T136" s="228"/>
      <c r="AT136" s="229" t="s">
        <v>339</v>
      </c>
      <c r="AU136" s="229" t="s">
        <v>86</v>
      </c>
      <c r="AV136" s="14" t="s">
        <v>328</v>
      </c>
      <c r="AW136" s="14" t="s">
        <v>31</v>
      </c>
      <c r="AX136" s="14" t="s">
        <v>84</v>
      </c>
      <c r="AY136" s="229" t="s">
        <v>321</v>
      </c>
    </row>
    <row r="137" spans="1:65" s="2" customFormat="1" ht="24.2" customHeight="1">
      <c r="A137" s="35"/>
      <c r="B137" s="36"/>
      <c r="C137" s="194" t="s">
        <v>86</v>
      </c>
      <c r="D137" s="194" t="s">
        <v>323</v>
      </c>
      <c r="E137" s="195" t="s">
        <v>1617</v>
      </c>
      <c r="F137" s="196" t="s">
        <v>1618</v>
      </c>
      <c r="G137" s="197" t="s">
        <v>337</v>
      </c>
      <c r="H137" s="198">
        <v>1576.635</v>
      </c>
      <c r="I137" s="199"/>
      <c r="J137" s="200">
        <f>ROUND(I137*H137,2)</f>
        <v>0</v>
      </c>
      <c r="K137" s="196" t="s">
        <v>350</v>
      </c>
      <c r="L137" s="40"/>
      <c r="M137" s="201" t="s">
        <v>1</v>
      </c>
      <c r="N137" s="202" t="s">
        <v>42</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1619</v>
      </c>
    </row>
    <row r="138" spans="1:65" s="13" customFormat="1" ht="11.25">
      <c r="B138" s="207"/>
      <c r="C138" s="208"/>
      <c r="D138" s="209" t="s">
        <v>339</v>
      </c>
      <c r="E138" s="210" t="s">
        <v>1</v>
      </c>
      <c r="F138" s="211" t="s">
        <v>2805</v>
      </c>
      <c r="G138" s="208"/>
      <c r="H138" s="212">
        <v>1561.7</v>
      </c>
      <c r="I138" s="213"/>
      <c r="J138" s="208"/>
      <c r="K138" s="208"/>
      <c r="L138" s="214"/>
      <c r="M138" s="215"/>
      <c r="N138" s="216"/>
      <c r="O138" s="216"/>
      <c r="P138" s="216"/>
      <c r="Q138" s="216"/>
      <c r="R138" s="216"/>
      <c r="S138" s="216"/>
      <c r="T138" s="217"/>
      <c r="AT138" s="218" t="s">
        <v>339</v>
      </c>
      <c r="AU138" s="218" t="s">
        <v>86</v>
      </c>
      <c r="AV138" s="13" t="s">
        <v>86</v>
      </c>
      <c r="AW138" s="13" t="s">
        <v>31</v>
      </c>
      <c r="AX138" s="13" t="s">
        <v>77</v>
      </c>
      <c r="AY138" s="218" t="s">
        <v>321</v>
      </c>
    </row>
    <row r="139" spans="1:65" s="13" customFormat="1" ht="11.25">
      <c r="B139" s="207"/>
      <c r="C139" s="208"/>
      <c r="D139" s="209" t="s">
        <v>339</v>
      </c>
      <c r="E139" s="210" t="s">
        <v>1</v>
      </c>
      <c r="F139" s="211" t="s">
        <v>2806</v>
      </c>
      <c r="G139" s="208"/>
      <c r="H139" s="212">
        <v>13.8</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3" customFormat="1" ht="11.25">
      <c r="B140" s="207"/>
      <c r="C140" s="208"/>
      <c r="D140" s="209" t="s">
        <v>339</v>
      </c>
      <c r="E140" s="210" t="s">
        <v>1</v>
      </c>
      <c r="F140" s="211" t="s">
        <v>2807</v>
      </c>
      <c r="G140" s="208"/>
      <c r="H140" s="212">
        <v>7</v>
      </c>
      <c r="I140" s="213"/>
      <c r="J140" s="208"/>
      <c r="K140" s="208"/>
      <c r="L140" s="214"/>
      <c r="M140" s="215"/>
      <c r="N140" s="216"/>
      <c r="O140" s="216"/>
      <c r="P140" s="216"/>
      <c r="Q140" s="216"/>
      <c r="R140" s="216"/>
      <c r="S140" s="216"/>
      <c r="T140" s="217"/>
      <c r="AT140" s="218" t="s">
        <v>339</v>
      </c>
      <c r="AU140" s="218" t="s">
        <v>86</v>
      </c>
      <c r="AV140" s="13" t="s">
        <v>86</v>
      </c>
      <c r="AW140" s="13" t="s">
        <v>31</v>
      </c>
      <c r="AX140" s="13" t="s">
        <v>77</v>
      </c>
      <c r="AY140" s="218" t="s">
        <v>321</v>
      </c>
    </row>
    <row r="141" spans="1:65" s="15" customFormat="1" ht="11.25">
      <c r="B141" s="230"/>
      <c r="C141" s="231"/>
      <c r="D141" s="209" t="s">
        <v>339</v>
      </c>
      <c r="E141" s="232" t="s">
        <v>1</v>
      </c>
      <c r="F141" s="233" t="s">
        <v>2808</v>
      </c>
      <c r="G141" s="231"/>
      <c r="H141" s="232" t="s">
        <v>1</v>
      </c>
      <c r="I141" s="234"/>
      <c r="J141" s="231"/>
      <c r="K141" s="231"/>
      <c r="L141" s="235"/>
      <c r="M141" s="236"/>
      <c r="N141" s="237"/>
      <c r="O141" s="237"/>
      <c r="P141" s="237"/>
      <c r="Q141" s="237"/>
      <c r="R141" s="237"/>
      <c r="S141" s="237"/>
      <c r="T141" s="238"/>
      <c r="AT141" s="239" t="s">
        <v>339</v>
      </c>
      <c r="AU141" s="239" t="s">
        <v>86</v>
      </c>
      <c r="AV141" s="15" t="s">
        <v>84</v>
      </c>
      <c r="AW141" s="15" t="s">
        <v>31</v>
      </c>
      <c r="AX141" s="15" t="s">
        <v>77</v>
      </c>
      <c r="AY141" s="239" t="s">
        <v>321</v>
      </c>
    </row>
    <row r="142" spans="1:65" s="13" customFormat="1" ht="11.25">
      <c r="B142" s="207"/>
      <c r="C142" s="208"/>
      <c r="D142" s="209" t="s">
        <v>339</v>
      </c>
      <c r="E142" s="210" t="s">
        <v>1</v>
      </c>
      <c r="F142" s="211" t="s">
        <v>2809</v>
      </c>
      <c r="G142" s="208"/>
      <c r="H142" s="212">
        <v>-5.8650000000000002</v>
      </c>
      <c r="I142" s="213"/>
      <c r="J142" s="208"/>
      <c r="K142" s="208"/>
      <c r="L142" s="214"/>
      <c r="M142" s="215"/>
      <c r="N142" s="216"/>
      <c r="O142" s="216"/>
      <c r="P142" s="216"/>
      <c r="Q142" s="216"/>
      <c r="R142" s="216"/>
      <c r="S142" s="216"/>
      <c r="T142" s="217"/>
      <c r="AT142" s="218" t="s">
        <v>339</v>
      </c>
      <c r="AU142" s="218" t="s">
        <v>86</v>
      </c>
      <c r="AV142" s="13" t="s">
        <v>86</v>
      </c>
      <c r="AW142" s="13" t="s">
        <v>31</v>
      </c>
      <c r="AX142" s="13" t="s">
        <v>77</v>
      </c>
      <c r="AY142" s="218" t="s">
        <v>321</v>
      </c>
    </row>
    <row r="143" spans="1:65" s="14" customFormat="1" ht="11.25">
      <c r="B143" s="219"/>
      <c r="C143" s="220"/>
      <c r="D143" s="209" t="s">
        <v>339</v>
      </c>
      <c r="E143" s="221" t="s">
        <v>198</v>
      </c>
      <c r="F143" s="222" t="s">
        <v>346</v>
      </c>
      <c r="G143" s="220"/>
      <c r="H143" s="223">
        <v>1576.635</v>
      </c>
      <c r="I143" s="224"/>
      <c r="J143" s="220"/>
      <c r="K143" s="220"/>
      <c r="L143" s="225"/>
      <c r="M143" s="226"/>
      <c r="N143" s="227"/>
      <c r="O143" s="227"/>
      <c r="P143" s="227"/>
      <c r="Q143" s="227"/>
      <c r="R143" s="227"/>
      <c r="S143" s="227"/>
      <c r="T143" s="228"/>
      <c r="AT143" s="229" t="s">
        <v>339</v>
      </c>
      <c r="AU143" s="229" t="s">
        <v>86</v>
      </c>
      <c r="AV143" s="14" t="s">
        <v>328</v>
      </c>
      <c r="AW143" s="14" t="s">
        <v>31</v>
      </c>
      <c r="AX143" s="14" t="s">
        <v>84</v>
      </c>
      <c r="AY143" s="229" t="s">
        <v>321</v>
      </c>
    </row>
    <row r="144" spans="1:65" s="2" customFormat="1" ht="24.2" customHeight="1">
      <c r="A144" s="35"/>
      <c r="B144" s="36"/>
      <c r="C144" s="194" t="s">
        <v>334</v>
      </c>
      <c r="D144" s="194" t="s">
        <v>323</v>
      </c>
      <c r="E144" s="195" t="s">
        <v>348</v>
      </c>
      <c r="F144" s="196" t="s">
        <v>349</v>
      </c>
      <c r="G144" s="197" t="s">
        <v>337</v>
      </c>
      <c r="H144" s="198">
        <v>1576.635</v>
      </c>
      <c r="I144" s="199"/>
      <c r="J144" s="200">
        <f>ROUND(I144*H144,2)</f>
        <v>0</v>
      </c>
      <c r="K144" s="196" t="s">
        <v>350</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1624</v>
      </c>
    </row>
    <row r="145" spans="1:65" s="13" customFormat="1" ht="11.25">
      <c r="B145" s="207"/>
      <c r="C145" s="208"/>
      <c r="D145" s="209" t="s">
        <v>339</v>
      </c>
      <c r="E145" s="210" t="s">
        <v>1</v>
      </c>
      <c r="F145" s="211" t="s">
        <v>198</v>
      </c>
      <c r="G145" s="208"/>
      <c r="H145" s="212">
        <v>1576.635</v>
      </c>
      <c r="I145" s="213"/>
      <c r="J145" s="208"/>
      <c r="K145" s="208"/>
      <c r="L145" s="214"/>
      <c r="M145" s="215"/>
      <c r="N145" s="216"/>
      <c r="O145" s="216"/>
      <c r="P145" s="216"/>
      <c r="Q145" s="216"/>
      <c r="R145" s="216"/>
      <c r="S145" s="216"/>
      <c r="T145" s="217"/>
      <c r="AT145" s="218" t="s">
        <v>339</v>
      </c>
      <c r="AU145" s="218" t="s">
        <v>86</v>
      </c>
      <c r="AV145" s="13" t="s">
        <v>86</v>
      </c>
      <c r="AW145" s="13" t="s">
        <v>31</v>
      </c>
      <c r="AX145" s="13" t="s">
        <v>77</v>
      </c>
      <c r="AY145" s="218" t="s">
        <v>321</v>
      </c>
    </row>
    <row r="146" spans="1:65" s="16" customFormat="1" ht="11.25">
      <c r="B146" s="240"/>
      <c r="C146" s="241"/>
      <c r="D146" s="209" t="s">
        <v>339</v>
      </c>
      <c r="E146" s="242" t="s">
        <v>227</v>
      </c>
      <c r="F146" s="243" t="s">
        <v>391</v>
      </c>
      <c r="G146" s="241"/>
      <c r="H146" s="244">
        <v>1576.635</v>
      </c>
      <c r="I146" s="245"/>
      <c r="J146" s="241"/>
      <c r="K146" s="241"/>
      <c r="L146" s="246"/>
      <c r="M146" s="247"/>
      <c r="N146" s="248"/>
      <c r="O146" s="248"/>
      <c r="P146" s="248"/>
      <c r="Q146" s="248"/>
      <c r="R146" s="248"/>
      <c r="S146" s="248"/>
      <c r="T146" s="249"/>
      <c r="AT146" s="250" t="s">
        <v>339</v>
      </c>
      <c r="AU146" s="250" t="s">
        <v>86</v>
      </c>
      <c r="AV146" s="16" t="s">
        <v>334</v>
      </c>
      <c r="AW146" s="16" t="s">
        <v>31</v>
      </c>
      <c r="AX146" s="16" t="s">
        <v>77</v>
      </c>
      <c r="AY146" s="250" t="s">
        <v>321</v>
      </c>
    </row>
    <row r="147" spans="1:65" s="14" customFormat="1" ht="11.25">
      <c r="B147" s="219"/>
      <c r="C147" s="220"/>
      <c r="D147" s="209" t="s">
        <v>339</v>
      </c>
      <c r="E147" s="221" t="s">
        <v>1</v>
      </c>
      <c r="F147" s="222" t="s">
        <v>346</v>
      </c>
      <c r="G147" s="220"/>
      <c r="H147" s="223">
        <v>1576.635</v>
      </c>
      <c r="I147" s="224"/>
      <c r="J147" s="220"/>
      <c r="K147" s="220"/>
      <c r="L147" s="225"/>
      <c r="M147" s="226"/>
      <c r="N147" s="227"/>
      <c r="O147" s="227"/>
      <c r="P147" s="227"/>
      <c r="Q147" s="227"/>
      <c r="R147" s="227"/>
      <c r="S147" s="227"/>
      <c r="T147" s="228"/>
      <c r="AT147" s="229" t="s">
        <v>339</v>
      </c>
      <c r="AU147" s="229" t="s">
        <v>86</v>
      </c>
      <c r="AV147" s="14" t="s">
        <v>328</v>
      </c>
      <c r="AW147" s="14" t="s">
        <v>31</v>
      </c>
      <c r="AX147" s="14" t="s">
        <v>84</v>
      </c>
      <c r="AY147" s="229" t="s">
        <v>321</v>
      </c>
    </row>
    <row r="148" spans="1:65" s="2" customFormat="1" ht="37.9" customHeight="1">
      <c r="A148" s="35"/>
      <c r="B148" s="36"/>
      <c r="C148" s="194" t="s">
        <v>328</v>
      </c>
      <c r="D148" s="194" t="s">
        <v>323</v>
      </c>
      <c r="E148" s="195" t="s">
        <v>2810</v>
      </c>
      <c r="F148" s="196" t="s">
        <v>2811</v>
      </c>
      <c r="G148" s="197" t="s">
        <v>355</v>
      </c>
      <c r="H148" s="198">
        <v>394.15899999999999</v>
      </c>
      <c r="I148" s="199"/>
      <c r="J148" s="200">
        <f>ROUND(I148*H148,2)</f>
        <v>0</v>
      </c>
      <c r="K148" s="196" t="s">
        <v>350</v>
      </c>
      <c r="L148" s="40"/>
      <c r="M148" s="201" t="s">
        <v>1</v>
      </c>
      <c r="N148" s="202" t="s">
        <v>42</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2812</v>
      </c>
    </row>
    <row r="149" spans="1:65" s="15" customFormat="1" ht="11.25">
      <c r="B149" s="230"/>
      <c r="C149" s="231"/>
      <c r="D149" s="209" t="s">
        <v>339</v>
      </c>
      <c r="E149" s="232" t="s">
        <v>1</v>
      </c>
      <c r="F149" s="233" t="s">
        <v>357</v>
      </c>
      <c r="G149" s="231"/>
      <c r="H149" s="232" t="s">
        <v>1</v>
      </c>
      <c r="I149" s="234"/>
      <c r="J149" s="231"/>
      <c r="K149" s="231"/>
      <c r="L149" s="235"/>
      <c r="M149" s="236"/>
      <c r="N149" s="237"/>
      <c r="O149" s="237"/>
      <c r="P149" s="237"/>
      <c r="Q149" s="237"/>
      <c r="R149" s="237"/>
      <c r="S149" s="237"/>
      <c r="T149" s="238"/>
      <c r="AT149" s="239" t="s">
        <v>339</v>
      </c>
      <c r="AU149" s="239" t="s">
        <v>86</v>
      </c>
      <c r="AV149" s="15" t="s">
        <v>84</v>
      </c>
      <c r="AW149" s="15" t="s">
        <v>31</v>
      </c>
      <c r="AX149" s="15" t="s">
        <v>77</v>
      </c>
      <c r="AY149" s="239" t="s">
        <v>321</v>
      </c>
    </row>
    <row r="150" spans="1:65" s="13" customFormat="1" ht="11.25">
      <c r="B150" s="207"/>
      <c r="C150" s="208"/>
      <c r="D150" s="209" t="s">
        <v>339</v>
      </c>
      <c r="E150" s="210" t="s">
        <v>1</v>
      </c>
      <c r="F150" s="211" t="s">
        <v>358</v>
      </c>
      <c r="G150" s="208"/>
      <c r="H150" s="212">
        <v>394.15875</v>
      </c>
      <c r="I150" s="213"/>
      <c r="J150" s="208"/>
      <c r="K150" s="208"/>
      <c r="L150" s="214"/>
      <c r="M150" s="215"/>
      <c r="N150" s="216"/>
      <c r="O150" s="216"/>
      <c r="P150" s="216"/>
      <c r="Q150" s="216"/>
      <c r="R150" s="216"/>
      <c r="S150" s="216"/>
      <c r="T150" s="217"/>
      <c r="AT150" s="218" t="s">
        <v>339</v>
      </c>
      <c r="AU150" s="218" t="s">
        <v>86</v>
      </c>
      <c r="AV150" s="13" t="s">
        <v>86</v>
      </c>
      <c r="AW150" s="13" t="s">
        <v>31</v>
      </c>
      <c r="AX150" s="13" t="s">
        <v>84</v>
      </c>
      <c r="AY150" s="218" t="s">
        <v>321</v>
      </c>
    </row>
    <row r="151" spans="1:65" s="2" customFormat="1" ht="16.5" customHeight="1">
      <c r="A151" s="35"/>
      <c r="B151" s="36"/>
      <c r="C151" s="194" t="s">
        <v>347</v>
      </c>
      <c r="D151" s="194" t="s">
        <v>323</v>
      </c>
      <c r="E151" s="195" t="s">
        <v>360</v>
      </c>
      <c r="F151" s="196" t="s">
        <v>361</v>
      </c>
      <c r="G151" s="197" t="s">
        <v>355</v>
      </c>
      <c r="H151" s="198">
        <v>394.15899999999999</v>
      </c>
      <c r="I151" s="199"/>
      <c r="J151" s="200">
        <f>ROUND(I151*H151,2)</f>
        <v>0</v>
      </c>
      <c r="K151" s="196" t="s">
        <v>350</v>
      </c>
      <c r="L151" s="40"/>
      <c r="M151" s="201" t="s">
        <v>1</v>
      </c>
      <c r="N151" s="202" t="s">
        <v>42</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328</v>
      </c>
      <c r="AT151" s="205" t="s">
        <v>323</v>
      </c>
      <c r="AU151" s="205" t="s">
        <v>86</v>
      </c>
      <c r="AY151" s="18" t="s">
        <v>321</v>
      </c>
      <c r="BE151" s="206">
        <f>IF(N151="základní",J151,0)</f>
        <v>0</v>
      </c>
      <c r="BF151" s="206">
        <f>IF(N151="snížená",J151,0)</f>
        <v>0</v>
      </c>
      <c r="BG151" s="206">
        <f>IF(N151="zákl. přenesená",J151,0)</f>
        <v>0</v>
      </c>
      <c r="BH151" s="206">
        <f>IF(N151="sníž. přenesená",J151,0)</f>
        <v>0</v>
      </c>
      <c r="BI151" s="206">
        <f>IF(N151="nulová",J151,0)</f>
        <v>0</v>
      </c>
      <c r="BJ151" s="18" t="s">
        <v>84</v>
      </c>
      <c r="BK151" s="206">
        <f>ROUND(I151*H151,2)</f>
        <v>0</v>
      </c>
      <c r="BL151" s="18" t="s">
        <v>328</v>
      </c>
      <c r="BM151" s="205" t="s">
        <v>2813</v>
      </c>
    </row>
    <row r="152" spans="1:65" s="2" customFormat="1" ht="24.2" customHeight="1">
      <c r="A152" s="35"/>
      <c r="B152" s="36"/>
      <c r="C152" s="194" t="s">
        <v>352</v>
      </c>
      <c r="D152" s="194" t="s">
        <v>323</v>
      </c>
      <c r="E152" s="195" t="s">
        <v>2814</v>
      </c>
      <c r="F152" s="196" t="s">
        <v>2815</v>
      </c>
      <c r="G152" s="197" t="s">
        <v>628</v>
      </c>
      <c r="H152" s="198">
        <v>1.1499999999999999</v>
      </c>
      <c r="I152" s="199"/>
      <c r="J152" s="200">
        <f>ROUND(I152*H152,2)</f>
        <v>0</v>
      </c>
      <c r="K152" s="196" t="s">
        <v>350</v>
      </c>
      <c r="L152" s="40"/>
      <c r="M152" s="201" t="s">
        <v>1</v>
      </c>
      <c r="N152" s="202" t="s">
        <v>42</v>
      </c>
      <c r="O152" s="72"/>
      <c r="P152" s="203">
        <f>O152*H152</f>
        <v>0</v>
      </c>
      <c r="Q152" s="203">
        <v>1.269E-2</v>
      </c>
      <c r="R152" s="203">
        <f>Q152*H152</f>
        <v>1.4593499999999999E-2</v>
      </c>
      <c r="S152" s="203">
        <v>0</v>
      </c>
      <c r="T152" s="204">
        <f>S152*H152</f>
        <v>0</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2816</v>
      </c>
    </row>
    <row r="153" spans="1:65" s="13" customFormat="1" ht="11.25">
      <c r="B153" s="207"/>
      <c r="C153" s="208"/>
      <c r="D153" s="209" t="s">
        <v>339</v>
      </c>
      <c r="E153" s="210" t="s">
        <v>1</v>
      </c>
      <c r="F153" s="211" t="s">
        <v>2817</v>
      </c>
      <c r="G153" s="208"/>
      <c r="H153" s="212">
        <v>1.1499999999999999</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4" customFormat="1" ht="11.25">
      <c r="B154" s="219"/>
      <c r="C154" s="220"/>
      <c r="D154" s="209" t="s">
        <v>339</v>
      </c>
      <c r="E154" s="221" t="s">
        <v>2783</v>
      </c>
      <c r="F154" s="222" t="s">
        <v>346</v>
      </c>
      <c r="G154" s="220"/>
      <c r="H154" s="223">
        <v>1.1499999999999999</v>
      </c>
      <c r="I154" s="224"/>
      <c r="J154" s="220"/>
      <c r="K154" s="220"/>
      <c r="L154" s="225"/>
      <c r="M154" s="226"/>
      <c r="N154" s="227"/>
      <c r="O154" s="227"/>
      <c r="P154" s="227"/>
      <c r="Q154" s="227"/>
      <c r="R154" s="227"/>
      <c r="S154" s="227"/>
      <c r="T154" s="228"/>
      <c r="AT154" s="229" t="s">
        <v>339</v>
      </c>
      <c r="AU154" s="229" t="s">
        <v>86</v>
      </c>
      <c r="AV154" s="14" t="s">
        <v>328</v>
      </c>
      <c r="AW154" s="14" t="s">
        <v>31</v>
      </c>
      <c r="AX154" s="14" t="s">
        <v>84</v>
      </c>
      <c r="AY154" s="229" t="s">
        <v>321</v>
      </c>
    </row>
    <row r="155" spans="1:65" s="2" customFormat="1" ht="24.2" customHeight="1">
      <c r="A155" s="35"/>
      <c r="B155" s="36"/>
      <c r="C155" s="194" t="s">
        <v>359</v>
      </c>
      <c r="D155" s="194" t="s">
        <v>323</v>
      </c>
      <c r="E155" s="195" t="s">
        <v>2818</v>
      </c>
      <c r="F155" s="196" t="s">
        <v>2819</v>
      </c>
      <c r="G155" s="197" t="s">
        <v>628</v>
      </c>
      <c r="H155" s="198">
        <v>1.1499999999999999</v>
      </c>
      <c r="I155" s="199"/>
      <c r="J155" s="200">
        <f>ROUND(I155*H155,2)</f>
        <v>0</v>
      </c>
      <c r="K155" s="196" t="s">
        <v>350</v>
      </c>
      <c r="L155" s="40"/>
      <c r="M155" s="201" t="s">
        <v>1</v>
      </c>
      <c r="N155" s="202" t="s">
        <v>42</v>
      </c>
      <c r="O155" s="72"/>
      <c r="P155" s="203">
        <f>O155*H155</f>
        <v>0</v>
      </c>
      <c r="Q155" s="203">
        <v>8.6800000000000002E-3</v>
      </c>
      <c r="R155" s="203">
        <f>Q155*H155</f>
        <v>9.9819999999999996E-3</v>
      </c>
      <c r="S155" s="203">
        <v>0</v>
      </c>
      <c r="T155" s="204">
        <f>S155*H155</f>
        <v>0</v>
      </c>
      <c r="U155" s="35"/>
      <c r="V155" s="35"/>
      <c r="W155" s="35"/>
      <c r="X155" s="35"/>
      <c r="Y155" s="35"/>
      <c r="Z155" s="35"/>
      <c r="AA155" s="35"/>
      <c r="AB155" s="35"/>
      <c r="AC155" s="35"/>
      <c r="AD155" s="35"/>
      <c r="AE155" s="35"/>
      <c r="AR155" s="205" t="s">
        <v>328</v>
      </c>
      <c r="AT155" s="205" t="s">
        <v>323</v>
      </c>
      <c r="AU155" s="205" t="s">
        <v>86</v>
      </c>
      <c r="AY155" s="18" t="s">
        <v>321</v>
      </c>
      <c r="BE155" s="206">
        <f>IF(N155="základní",J155,0)</f>
        <v>0</v>
      </c>
      <c r="BF155" s="206">
        <f>IF(N155="snížená",J155,0)</f>
        <v>0</v>
      </c>
      <c r="BG155" s="206">
        <f>IF(N155="zákl. přenesená",J155,0)</f>
        <v>0</v>
      </c>
      <c r="BH155" s="206">
        <f>IF(N155="sníž. přenesená",J155,0)</f>
        <v>0</v>
      </c>
      <c r="BI155" s="206">
        <f>IF(N155="nulová",J155,0)</f>
        <v>0</v>
      </c>
      <c r="BJ155" s="18" t="s">
        <v>84</v>
      </c>
      <c r="BK155" s="206">
        <f>ROUND(I155*H155,2)</f>
        <v>0</v>
      </c>
      <c r="BL155" s="18" t="s">
        <v>328</v>
      </c>
      <c r="BM155" s="205" t="s">
        <v>2820</v>
      </c>
    </row>
    <row r="156" spans="1:65" s="13" customFormat="1" ht="11.25">
      <c r="B156" s="207"/>
      <c r="C156" s="208"/>
      <c r="D156" s="209" t="s">
        <v>339</v>
      </c>
      <c r="E156" s="210" t="s">
        <v>1</v>
      </c>
      <c r="F156" s="211" t="s">
        <v>2821</v>
      </c>
      <c r="G156" s="208"/>
      <c r="H156" s="212">
        <v>1.1499999999999999</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1:65" s="14" customFormat="1" ht="11.25">
      <c r="B157" s="219"/>
      <c r="C157" s="220"/>
      <c r="D157" s="209" t="s">
        <v>339</v>
      </c>
      <c r="E157" s="221" t="s">
        <v>2785</v>
      </c>
      <c r="F157" s="222" t="s">
        <v>346</v>
      </c>
      <c r="G157" s="220"/>
      <c r="H157" s="223">
        <v>1.1499999999999999</v>
      </c>
      <c r="I157" s="224"/>
      <c r="J157" s="220"/>
      <c r="K157" s="220"/>
      <c r="L157" s="225"/>
      <c r="M157" s="226"/>
      <c r="N157" s="227"/>
      <c r="O157" s="227"/>
      <c r="P157" s="227"/>
      <c r="Q157" s="227"/>
      <c r="R157" s="227"/>
      <c r="S157" s="227"/>
      <c r="T157" s="228"/>
      <c r="AT157" s="229" t="s">
        <v>339</v>
      </c>
      <c r="AU157" s="229" t="s">
        <v>86</v>
      </c>
      <c r="AV157" s="14" t="s">
        <v>328</v>
      </c>
      <c r="AW157" s="14" t="s">
        <v>31</v>
      </c>
      <c r="AX157" s="14" t="s">
        <v>84</v>
      </c>
      <c r="AY157" s="229" t="s">
        <v>321</v>
      </c>
    </row>
    <row r="158" spans="1:65" s="2" customFormat="1" ht="24.2" customHeight="1">
      <c r="A158" s="35"/>
      <c r="B158" s="36"/>
      <c r="C158" s="194" t="s">
        <v>364</v>
      </c>
      <c r="D158" s="194" t="s">
        <v>323</v>
      </c>
      <c r="E158" s="195" t="s">
        <v>2822</v>
      </c>
      <c r="F158" s="196" t="s">
        <v>2823</v>
      </c>
      <c r="G158" s="197" t="s">
        <v>355</v>
      </c>
      <c r="H158" s="198">
        <v>5.44</v>
      </c>
      <c r="I158" s="199"/>
      <c r="J158" s="200">
        <f>ROUND(I158*H158,2)</f>
        <v>0</v>
      </c>
      <c r="K158" s="196" t="s">
        <v>350</v>
      </c>
      <c r="L158" s="40"/>
      <c r="M158" s="201" t="s">
        <v>1</v>
      </c>
      <c r="N158" s="202" t="s">
        <v>42</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328</v>
      </c>
      <c r="AT158" s="205" t="s">
        <v>323</v>
      </c>
      <c r="AU158" s="205" t="s">
        <v>86</v>
      </c>
      <c r="AY158" s="18" t="s">
        <v>321</v>
      </c>
      <c r="BE158" s="206">
        <f>IF(N158="základní",J158,0)</f>
        <v>0</v>
      </c>
      <c r="BF158" s="206">
        <f>IF(N158="snížená",J158,0)</f>
        <v>0</v>
      </c>
      <c r="BG158" s="206">
        <f>IF(N158="zákl. přenesená",J158,0)</f>
        <v>0</v>
      </c>
      <c r="BH158" s="206">
        <f>IF(N158="sníž. přenesená",J158,0)</f>
        <v>0</v>
      </c>
      <c r="BI158" s="206">
        <f>IF(N158="nulová",J158,0)</f>
        <v>0</v>
      </c>
      <c r="BJ158" s="18" t="s">
        <v>84</v>
      </c>
      <c r="BK158" s="206">
        <f>ROUND(I158*H158,2)</f>
        <v>0</v>
      </c>
      <c r="BL158" s="18" t="s">
        <v>328</v>
      </c>
      <c r="BM158" s="205" t="s">
        <v>2824</v>
      </c>
    </row>
    <row r="159" spans="1:65" s="13" customFormat="1" ht="11.25">
      <c r="B159" s="207"/>
      <c r="C159" s="208"/>
      <c r="D159" s="209" t="s">
        <v>339</v>
      </c>
      <c r="E159" s="210" t="s">
        <v>1</v>
      </c>
      <c r="F159" s="211" t="s">
        <v>2825</v>
      </c>
      <c r="G159" s="208"/>
      <c r="H159" s="212">
        <v>5.44</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1:65" s="14" customFormat="1" ht="11.25">
      <c r="B160" s="219"/>
      <c r="C160" s="220"/>
      <c r="D160" s="209" t="s">
        <v>339</v>
      </c>
      <c r="E160" s="221" t="s">
        <v>2790</v>
      </c>
      <c r="F160" s="222" t="s">
        <v>346</v>
      </c>
      <c r="G160" s="220"/>
      <c r="H160" s="223">
        <v>5.44</v>
      </c>
      <c r="I160" s="224"/>
      <c r="J160" s="220"/>
      <c r="K160" s="220"/>
      <c r="L160" s="225"/>
      <c r="M160" s="226"/>
      <c r="N160" s="227"/>
      <c r="O160" s="227"/>
      <c r="P160" s="227"/>
      <c r="Q160" s="227"/>
      <c r="R160" s="227"/>
      <c r="S160" s="227"/>
      <c r="T160" s="228"/>
      <c r="AT160" s="229" t="s">
        <v>339</v>
      </c>
      <c r="AU160" s="229" t="s">
        <v>86</v>
      </c>
      <c r="AV160" s="14" t="s">
        <v>328</v>
      </c>
      <c r="AW160" s="14" t="s">
        <v>31</v>
      </c>
      <c r="AX160" s="14" t="s">
        <v>84</v>
      </c>
      <c r="AY160" s="229" t="s">
        <v>321</v>
      </c>
    </row>
    <row r="161" spans="1:65" s="2" customFormat="1" ht="37.9" customHeight="1">
      <c r="A161" s="35"/>
      <c r="B161" s="36"/>
      <c r="C161" s="194" t="s">
        <v>407</v>
      </c>
      <c r="D161" s="194" t="s">
        <v>323</v>
      </c>
      <c r="E161" s="195" t="s">
        <v>2826</v>
      </c>
      <c r="F161" s="196" t="s">
        <v>2827</v>
      </c>
      <c r="G161" s="197" t="s">
        <v>355</v>
      </c>
      <c r="H161" s="198">
        <v>4.8959999999999999</v>
      </c>
      <c r="I161" s="199"/>
      <c r="J161" s="200">
        <f>ROUND(I161*H161,2)</f>
        <v>0</v>
      </c>
      <c r="K161" s="196" t="s">
        <v>350</v>
      </c>
      <c r="L161" s="40"/>
      <c r="M161" s="201" t="s">
        <v>1</v>
      </c>
      <c r="N161" s="202" t="s">
        <v>42</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328</v>
      </c>
      <c r="AT161" s="205" t="s">
        <v>323</v>
      </c>
      <c r="AU161" s="205" t="s">
        <v>86</v>
      </c>
      <c r="AY161" s="18" t="s">
        <v>321</v>
      </c>
      <c r="BE161" s="206">
        <f>IF(N161="základní",J161,0)</f>
        <v>0</v>
      </c>
      <c r="BF161" s="206">
        <f>IF(N161="snížená",J161,0)</f>
        <v>0</v>
      </c>
      <c r="BG161" s="206">
        <f>IF(N161="zákl. přenesená",J161,0)</f>
        <v>0</v>
      </c>
      <c r="BH161" s="206">
        <f>IF(N161="sníž. přenesená",J161,0)</f>
        <v>0</v>
      </c>
      <c r="BI161" s="206">
        <f>IF(N161="nulová",J161,0)</f>
        <v>0</v>
      </c>
      <c r="BJ161" s="18" t="s">
        <v>84</v>
      </c>
      <c r="BK161" s="206">
        <f>ROUND(I161*H161,2)</f>
        <v>0</v>
      </c>
      <c r="BL161" s="18" t="s">
        <v>328</v>
      </c>
      <c r="BM161" s="205" t="s">
        <v>2828</v>
      </c>
    </row>
    <row r="162" spans="1:65" s="13" customFormat="1" ht="11.25">
      <c r="B162" s="207"/>
      <c r="C162" s="208"/>
      <c r="D162" s="209" t="s">
        <v>339</v>
      </c>
      <c r="E162" s="210" t="s">
        <v>1</v>
      </c>
      <c r="F162" s="211" t="s">
        <v>2829</v>
      </c>
      <c r="G162" s="208"/>
      <c r="H162" s="212">
        <v>4.8959999999999999</v>
      </c>
      <c r="I162" s="213"/>
      <c r="J162" s="208"/>
      <c r="K162" s="208"/>
      <c r="L162" s="214"/>
      <c r="M162" s="215"/>
      <c r="N162" s="216"/>
      <c r="O162" s="216"/>
      <c r="P162" s="216"/>
      <c r="Q162" s="216"/>
      <c r="R162" s="216"/>
      <c r="S162" s="216"/>
      <c r="T162" s="217"/>
      <c r="AT162" s="218" t="s">
        <v>339</v>
      </c>
      <c r="AU162" s="218" t="s">
        <v>86</v>
      </c>
      <c r="AV162" s="13" t="s">
        <v>86</v>
      </c>
      <c r="AW162" s="13" t="s">
        <v>31</v>
      </c>
      <c r="AX162" s="13" t="s">
        <v>84</v>
      </c>
      <c r="AY162" s="218" t="s">
        <v>321</v>
      </c>
    </row>
    <row r="163" spans="1:65" s="2" customFormat="1" ht="37.9" customHeight="1">
      <c r="A163" s="35"/>
      <c r="B163" s="36"/>
      <c r="C163" s="194" t="s">
        <v>412</v>
      </c>
      <c r="D163" s="194" t="s">
        <v>323</v>
      </c>
      <c r="E163" s="195" t="s">
        <v>2830</v>
      </c>
      <c r="F163" s="196" t="s">
        <v>2831</v>
      </c>
      <c r="G163" s="197" t="s">
        <v>355</v>
      </c>
      <c r="H163" s="198">
        <v>0.54400000000000004</v>
      </c>
      <c r="I163" s="199"/>
      <c r="J163" s="200">
        <f>ROUND(I163*H163,2)</f>
        <v>0</v>
      </c>
      <c r="K163" s="196" t="s">
        <v>350</v>
      </c>
      <c r="L163" s="40"/>
      <c r="M163" s="201" t="s">
        <v>1</v>
      </c>
      <c r="N163" s="202" t="s">
        <v>42</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328</v>
      </c>
      <c r="AT163" s="205" t="s">
        <v>323</v>
      </c>
      <c r="AU163" s="205" t="s">
        <v>86</v>
      </c>
      <c r="AY163" s="18" t="s">
        <v>321</v>
      </c>
      <c r="BE163" s="206">
        <f>IF(N163="základní",J163,0)</f>
        <v>0</v>
      </c>
      <c r="BF163" s="206">
        <f>IF(N163="snížená",J163,0)</f>
        <v>0</v>
      </c>
      <c r="BG163" s="206">
        <f>IF(N163="zákl. přenesená",J163,0)</f>
        <v>0</v>
      </c>
      <c r="BH163" s="206">
        <f>IF(N163="sníž. přenesená",J163,0)</f>
        <v>0</v>
      </c>
      <c r="BI163" s="206">
        <f>IF(N163="nulová",J163,0)</f>
        <v>0</v>
      </c>
      <c r="BJ163" s="18" t="s">
        <v>84</v>
      </c>
      <c r="BK163" s="206">
        <f>ROUND(I163*H163,2)</f>
        <v>0</v>
      </c>
      <c r="BL163" s="18" t="s">
        <v>328</v>
      </c>
      <c r="BM163" s="205" t="s">
        <v>2832</v>
      </c>
    </row>
    <row r="164" spans="1:65" s="13" customFormat="1" ht="11.25">
      <c r="B164" s="207"/>
      <c r="C164" s="208"/>
      <c r="D164" s="209" t="s">
        <v>339</v>
      </c>
      <c r="E164" s="210" t="s">
        <v>1</v>
      </c>
      <c r="F164" s="211" t="s">
        <v>2833</v>
      </c>
      <c r="G164" s="208"/>
      <c r="H164" s="212">
        <v>0.54400000000000004</v>
      </c>
      <c r="I164" s="213"/>
      <c r="J164" s="208"/>
      <c r="K164" s="208"/>
      <c r="L164" s="214"/>
      <c r="M164" s="215"/>
      <c r="N164" s="216"/>
      <c r="O164" s="216"/>
      <c r="P164" s="216"/>
      <c r="Q164" s="216"/>
      <c r="R164" s="216"/>
      <c r="S164" s="216"/>
      <c r="T164" s="217"/>
      <c r="AT164" s="218" t="s">
        <v>339</v>
      </c>
      <c r="AU164" s="218" t="s">
        <v>86</v>
      </c>
      <c r="AV164" s="13" t="s">
        <v>86</v>
      </c>
      <c r="AW164" s="13" t="s">
        <v>31</v>
      </c>
      <c r="AX164" s="13" t="s">
        <v>84</v>
      </c>
      <c r="AY164" s="218" t="s">
        <v>321</v>
      </c>
    </row>
    <row r="165" spans="1:65" s="2" customFormat="1" ht="33" customHeight="1">
      <c r="A165" s="35"/>
      <c r="B165" s="36"/>
      <c r="C165" s="194" t="s">
        <v>424</v>
      </c>
      <c r="D165" s="194" t="s">
        <v>323</v>
      </c>
      <c r="E165" s="195" t="s">
        <v>2834</v>
      </c>
      <c r="F165" s="196" t="s">
        <v>2835</v>
      </c>
      <c r="G165" s="197" t="s">
        <v>355</v>
      </c>
      <c r="H165" s="198">
        <v>1976.2280000000001</v>
      </c>
      <c r="I165" s="199"/>
      <c r="J165" s="200">
        <f>ROUND(I165*H165,2)</f>
        <v>0</v>
      </c>
      <c r="K165" s="196" t="s">
        <v>350</v>
      </c>
      <c r="L165" s="40"/>
      <c r="M165" s="201" t="s">
        <v>1</v>
      </c>
      <c r="N165" s="202" t="s">
        <v>42</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328</v>
      </c>
      <c r="AT165" s="205" t="s">
        <v>323</v>
      </c>
      <c r="AU165" s="205" t="s">
        <v>86</v>
      </c>
      <c r="AY165" s="18" t="s">
        <v>321</v>
      </c>
      <c r="BE165" s="206">
        <f>IF(N165="základní",J165,0)</f>
        <v>0</v>
      </c>
      <c r="BF165" s="206">
        <f>IF(N165="snížená",J165,0)</f>
        <v>0</v>
      </c>
      <c r="BG165" s="206">
        <f>IF(N165="zákl. přenesená",J165,0)</f>
        <v>0</v>
      </c>
      <c r="BH165" s="206">
        <f>IF(N165="sníž. přenesená",J165,0)</f>
        <v>0</v>
      </c>
      <c r="BI165" s="206">
        <f>IF(N165="nulová",J165,0)</f>
        <v>0</v>
      </c>
      <c r="BJ165" s="18" t="s">
        <v>84</v>
      </c>
      <c r="BK165" s="206">
        <f>ROUND(I165*H165,2)</f>
        <v>0</v>
      </c>
      <c r="BL165" s="18" t="s">
        <v>328</v>
      </c>
      <c r="BM165" s="205" t="s">
        <v>1627</v>
      </c>
    </row>
    <row r="166" spans="1:65" s="15" customFormat="1" ht="11.25">
      <c r="B166" s="230"/>
      <c r="C166" s="231"/>
      <c r="D166" s="209" t="s">
        <v>339</v>
      </c>
      <c r="E166" s="232" t="s">
        <v>1</v>
      </c>
      <c r="F166" s="233" t="s">
        <v>2836</v>
      </c>
      <c r="G166" s="231"/>
      <c r="H166" s="232" t="s">
        <v>1</v>
      </c>
      <c r="I166" s="234"/>
      <c r="J166" s="231"/>
      <c r="K166" s="231"/>
      <c r="L166" s="235"/>
      <c r="M166" s="236"/>
      <c r="N166" s="237"/>
      <c r="O166" s="237"/>
      <c r="P166" s="237"/>
      <c r="Q166" s="237"/>
      <c r="R166" s="237"/>
      <c r="S166" s="237"/>
      <c r="T166" s="238"/>
      <c r="AT166" s="239" t="s">
        <v>339</v>
      </c>
      <c r="AU166" s="239" t="s">
        <v>86</v>
      </c>
      <c r="AV166" s="15" t="s">
        <v>84</v>
      </c>
      <c r="AW166" s="15" t="s">
        <v>31</v>
      </c>
      <c r="AX166" s="15" t="s">
        <v>77</v>
      </c>
      <c r="AY166" s="239" t="s">
        <v>321</v>
      </c>
    </row>
    <row r="167" spans="1:65" s="15" customFormat="1" ht="11.25">
      <c r="B167" s="230"/>
      <c r="C167" s="231"/>
      <c r="D167" s="209" t="s">
        <v>339</v>
      </c>
      <c r="E167" s="232" t="s">
        <v>1</v>
      </c>
      <c r="F167" s="233" t="s">
        <v>2837</v>
      </c>
      <c r="G167" s="231"/>
      <c r="H167" s="232" t="s">
        <v>1</v>
      </c>
      <c r="I167" s="234"/>
      <c r="J167" s="231"/>
      <c r="K167" s="231"/>
      <c r="L167" s="235"/>
      <c r="M167" s="236"/>
      <c r="N167" s="237"/>
      <c r="O167" s="237"/>
      <c r="P167" s="237"/>
      <c r="Q167" s="237"/>
      <c r="R167" s="237"/>
      <c r="S167" s="237"/>
      <c r="T167" s="238"/>
      <c r="AT167" s="239" t="s">
        <v>339</v>
      </c>
      <c r="AU167" s="239" t="s">
        <v>86</v>
      </c>
      <c r="AV167" s="15" t="s">
        <v>84</v>
      </c>
      <c r="AW167" s="15" t="s">
        <v>31</v>
      </c>
      <c r="AX167" s="15" t="s">
        <v>77</v>
      </c>
      <c r="AY167" s="239" t="s">
        <v>321</v>
      </c>
    </row>
    <row r="168" spans="1:65" s="13" customFormat="1" ht="11.25">
      <c r="B168" s="207"/>
      <c r="C168" s="208"/>
      <c r="D168" s="209" t="s">
        <v>339</v>
      </c>
      <c r="E168" s="210" t="s">
        <v>1</v>
      </c>
      <c r="F168" s="211" t="s">
        <v>2838</v>
      </c>
      <c r="G168" s="208"/>
      <c r="H168" s="212">
        <v>0.98899999999999999</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1:65" s="15" customFormat="1" ht="11.25">
      <c r="B169" s="230"/>
      <c r="C169" s="231"/>
      <c r="D169" s="209" t="s">
        <v>339</v>
      </c>
      <c r="E169" s="232" t="s">
        <v>1</v>
      </c>
      <c r="F169" s="233" t="s">
        <v>2839</v>
      </c>
      <c r="G169" s="231"/>
      <c r="H169" s="232" t="s">
        <v>1</v>
      </c>
      <c r="I169" s="234"/>
      <c r="J169" s="231"/>
      <c r="K169" s="231"/>
      <c r="L169" s="235"/>
      <c r="M169" s="236"/>
      <c r="N169" s="237"/>
      <c r="O169" s="237"/>
      <c r="P169" s="237"/>
      <c r="Q169" s="237"/>
      <c r="R169" s="237"/>
      <c r="S169" s="237"/>
      <c r="T169" s="238"/>
      <c r="AT169" s="239" t="s">
        <v>339</v>
      </c>
      <c r="AU169" s="239" t="s">
        <v>86</v>
      </c>
      <c r="AV169" s="15" t="s">
        <v>84</v>
      </c>
      <c r="AW169" s="15" t="s">
        <v>31</v>
      </c>
      <c r="AX169" s="15" t="s">
        <v>77</v>
      </c>
      <c r="AY169" s="239" t="s">
        <v>321</v>
      </c>
    </row>
    <row r="170" spans="1:65" s="13" customFormat="1" ht="11.25">
      <c r="B170" s="207"/>
      <c r="C170" s="208"/>
      <c r="D170" s="209" t="s">
        <v>339</v>
      </c>
      <c r="E170" s="210" t="s">
        <v>1</v>
      </c>
      <c r="F170" s="211" t="s">
        <v>2840</v>
      </c>
      <c r="G170" s="208"/>
      <c r="H170" s="212">
        <v>19.55</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1:65" s="13" customFormat="1" ht="11.25">
      <c r="B171" s="207"/>
      <c r="C171" s="208"/>
      <c r="D171" s="209" t="s">
        <v>339</v>
      </c>
      <c r="E171" s="210" t="s">
        <v>1</v>
      </c>
      <c r="F171" s="211" t="s">
        <v>2841</v>
      </c>
      <c r="G171" s="208"/>
      <c r="H171" s="212">
        <v>80.155000000000001</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1:65" s="13" customFormat="1" ht="11.25">
      <c r="B172" s="207"/>
      <c r="C172" s="208"/>
      <c r="D172" s="209" t="s">
        <v>339</v>
      </c>
      <c r="E172" s="210" t="s">
        <v>1</v>
      </c>
      <c r="F172" s="211" t="s">
        <v>2842</v>
      </c>
      <c r="G172" s="208"/>
      <c r="H172" s="212">
        <v>60.604999999999997</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1:65" s="13" customFormat="1" ht="11.25">
      <c r="B173" s="207"/>
      <c r="C173" s="208"/>
      <c r="D173" s="209" t="s">
        <v>339</v>
      </c>
      <c r="E173" s="210" t="s">
        <v>1</v>
      </c>
      <c r="F173" s="211" t="s">
        <v>2843</v>
      </c>
      <c r="G173" s="208"/>
      <c r="H173" s="212">
        <v>28.98</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1:65" s="13" customFormat="1" ht="11.25">
      <c r="B174" s="207"/>
      <c r="C174" s="208"/>
      <c r="D174" s="209" t="s">
        <v>339</v>
      </c>
      <c r="E174" s="210" t="s">
        <v>1</v>
      </c>
      <c r="F174" s="211" t="s">
        <v>2844</v>
      </c>
      <c r="G174" s="208"/>
      <c r="H174" s="212">
        <v>54.095999999999997</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1:65" s="13" customFormat="1" ht="11.25">
      <c r="B175" s="207"/>
      <c r="C175" s="208"/>
      <c r="D175" s="209" t="s">
        <v>339</v>
      </c>
      <c r="E175" s="210" t="s">
        <v>1</v>
      </c>
      <c r="F175" s="211" t="s">
        <v>2845</v>
      </c>
      <c r="G175" s="208"/>
      <c r="H175" s="212">
        <v>58.65</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1:65" s="13" customFormat="1" ht="11.25">
      <c r="B176" s="207"/>
      <c r="C176" s="208"/>
      <c r="D176" s="209" t="s">
        <v>339</v>
      </c>
      <c r="E176" s="210" t="s">
        <v>1</v>
      </c>
      <c r="F176" s="211" t="s">
        <v>2846</v>
      </c>
      <c r="G176" s="208"/>
      <c r="H176" s="212">
        <v>52.784999999999997</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2:51" s="13" customFormat="1" ht="11.25">
      <c r="B177" s="207"/>
      <c r="C177" s="208"/>
      <c r="D177" s="209" t="s">
        <v>339</v>
      </c>
      <c r="E177" s="210" t="s">
        <v>1</v>
      </c>
      <c r="F177" s="211" t="s">
        <v>2846</v>
      </c>
      <c r="G177" s="208"/>
      <c r="H177" s="212">
        <v>52.784999999999997</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2:51" s="13" customFormat="1" ht="11.25">
      <c r="B178" s="207"/>
      <c r="C178" s="208"/>
      <c r="D178" s="209" t="s">
        <v>339</v>
      </c>
      <c r="E178" s="210" t="s">
        <v>1</v>
      </c>
      <c r="F178" s="211" t="s">
        <v>2847</v>
      </c>
      <c r="G178" s="208"/>
      <c r="H178" s="212">
        <v>25.414999999999999</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2:51" s="13" customFormat="1" ht="11.25">
      <c r="B179" s="207"/>
      <c r="C179" s="208"/>
      <c r="D179" s="209" t="s">
        <v>339</v>
      </c>
      <c r="E179" s="210" t="s">
        <v>1</v>
      </c>
      <c r="F179" s="211" t="s">
        <v>2848</v>
      </c>
      <c r="G179" s="208"/>
      <c r="H179" s="212">
        <v>19.4925</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2:51" s="13" customFormat="1" ht="11.25">
      <c r="B180" s="207"/>
      <c r="C180" s="208"/>
      <c r="D180" s="209" t="s">
        <v>339</v>
      </c>
      <c r="E180" s="210" t="s">
        <v>1</v>
      </c>
      <c r="F180" s="211" t="s">
        <v>2849</v>
      </c>
      <c r="G180" s="208"/>
      <c r="H180" s="212">
        <v>31.463999999999999</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2:51" s="13" customFormat="1" ht="11.25">
      <c r="B181" s="207"/>
      <c r="C181" s="208"/>
      <c r="D181" s="209" t="s">
        <v>339</v>
      </c>
      <c r="E181" s="210" t="s">
        <v>1</v>
      </c>
      <c r="F181" s="211" t="s">
        <v>2850</v>
      </c>
      <c r="G181" s="208"/>
      <c r="H181" s="212">
        <v>21.694749999999999</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2:51" s="13" customFormat="1" ht="11.25">
      <c r="B182" s="207"/>
      <c r="C182" s="208"/>
      <c r="D182" s="209" t="s">
        <v>339</v>
      </c>
      <c r="E182" s="210" t="s">
        <v>1</v>
      </c>
      <c r="F182" s="211" t="s">
        <v>2851</v>
      </c>
      <c r="G182" s="208"/>
      <c r="H182" s="212">
        <v>44.965000000000003</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2:51" s="13" customFormat="1" ht="11.25">
      <c r="B183" s="207"/>
      <c r="C183" s="208"/>
      <c r="D183" s="209" t="s">
        <v>339</v>
      </c>
      <c r="E183" s="210" t="s">
        <v>1</v>
      </c>
      <c r="F183" s="211" t="s">
        <v>2852</v>
      </c>
      <c r="G183" s="208"/>
      <c r="H183" s="212">
        <v>5.8650000000000002</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2:51" s="13" customFormat="1" ht="11.25">
      <c r="B184" s="207"/>
      <c r="C184" s="208"/>
      <c r="D184" s="209" t="s">
        <v>339</v>
      </c>
      <c r="E184" s="210" t="s">
        <v>1</v>
      </c>
      <c r="F184" s="211" t="s">
        <v>2846</v>
      </c>
      <c r="G184" s="208"/>
      <c r="H184" s="212">
        <v>52.784999999999997</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2:51" s="13" customFormat="1" ht="11.25">
      <c r="B185" s="207"/>
      <c r="C185" s="208"/>
      <c r="D185" s="209" t="s">
        <v>339</v>
      </c>
      <c r="E185" s="210" t="s">
        <v>1</v>
      </c>
      <c r="F185" s="211" t="s">
        <v>2846</v>
      </c>
      <c r="G185" s="208"/>
      <c r="H185" s="212">
        <v>52.784999999999997</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2:51" s="13" customFormat="1" ht="11.25">
      <c r="B186" s="207"/>
      <c r="C186" s="208"/>
      <c r="D186" s="209" t="s">
        <v>339</v>
      </c>
      <c r="E186" s="210" t="s">
        <v>1</v>
      </c>
      <c r="F186" s="211" t="s">
        <v>2853</v>
      </c>
      <c r="G186" s="208"/>
      <c r="H186" s="212">
        <v>15.456</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2:51" s="13" customFormat="1" ht="11.25">
      <c r="B187" s="207"/>
      <c r="C187" s="208"/>
      <c r="D187" s="209" t="s">
        <v>339</v>
      </c>
      <c r="E187" s="210" t="s">
        <v>1</v>
      </c>
      <c r="F187" s="211" t="s">
        <v>2854</v>
      </c>
      <c r="G187" s="208"/>
      <c r="H187" s="212">
        <v>67.62</v>
      </c>
      <c r="I187" s="213"/>
      <c r="J187" s="208"/>
      <c r="K187" s="208"/>
      <c r="L187" s="214"/>
      <c r="M187" s="215"/>
      <c r="N187" s="216"/>
      <c r="O187" s="216"/>
      <c r="P187" s="216"/>
      <c r="Q187" s="216"/>
      <c r="R187" s="216"/>
      <c r="S187" s="216"/>
      <c r="T187" s="217"/>
      <c r="AT187" s="218" t="s">
        <v>339</v>
      </c>
      <c r="AU187" s="218" t="s">
        <v>86</v>
      </c>
      <c r="AV187" s="13" t="s">
        <v>86</v>
      </c>
      <c r="AW187" s="13" t="s">
        <v>31</v>
      </c>
      <c r="AX187" s="13" t="s">
        <v>77</v>
      </c>
      <c r="AY187" s="218" t="s">
        <v>321</v>
      </c>
    </row>
    <row r="188" spans="2:51" s="13" customFormat="1" ht="11.25">
      <c r="B188" s="207"/>
      <c r="C188" s="208"/>
      <c r="D188" s="209" t="s">
        <v>339</v>
      </c>
      <c r="E188" s="210" t="s">
        <v>1</v>
      </c>
      <c r="F188" s="211" t="s">
        <v>2855</v>
      </c>
      <c r="G188" s="208"/>
      <c r="H188" s="212">
        <v>38.524999999999999</v>
      </c>
      <c r="I188" s="213"/>
      <c r="J188" s="208"/>
      <c r="K188" s="208"/>
      <c r="L188" s="214"/>
      <c r="M188" s="215"/>
      <c r="N188" s="216"/>
      <c r="O188" s="216"/>
      <c r="P188" s="216"/>
      <c r="Q188" s="216"/>
      <c r="R188" s="216"/>
      <c r="S188" s="216"/>
      <c r="T188" s="217"/>
      <c r="AT188" s="218" t="s">
        <v>339</v>
      </c>
      <c r="AU188" s="218" t="s">
        <v>86</v>
      </c>
      <c r="AV188" s="13" t="s">
        <v>86</v>
      </c>
      <c r="AW188" s="13" t="s">
        <v>31</v>
      </c>
      <c r="AX188" s="13" t="s">
        <v>77</v>
      </c>
      <c r="AY188" s="218" t="s">
        <v>321</v>
      </c>
    </row>
    <row r="189" spans="2:51" s="13" customFormat="1" ht="11.25">
      <c r="B189" s="207"/>
      <c r="C189" s="208"/>
      <c r="D189" s="209" t="s">
        <v>339</v>
      </c>
      <c r="E189" s="210" t="s">
        <v>1</v>
      </c>
      <c r="F189" s="211" t="s">
        <v>2856</v>
      </c>
      <c r="G189" s="208"/>
      <c r="H189" s="212">
        <v>30.82</v>
      </c>
      <c r="I189" s="213"/>
      <c r="J189" s="208"/>
      <c r="K189" s="208"/>
      <c r="L189" s="214"/>
      <c r="M189" s="215"/>
      <c r="N189" s="216"/>
      <c r="O189" s="216"/>
      <c r="P189" s="216"/>
      <c r="Q189" s="216"/>
      <c r="R189" s="216"/>
      <c r="S189" s="216"/>
      <c r="T189" s="217"/>
      <c r="AT189" s="218" t="s">
        <v>339</v>
      </c>
      <c r="AU189" s="218" t="s">
        <v>86</v>
      </c>
      <c r="AV189" s="13" t="s">
        <v>86</v>
      </c>
      <c r="AW189" s="13" t="s">
        <v>31</v>
      </c>
      <c r="AX189" s="13" t="s">
        <v>77</v>
      </c>
      <c r="AY189" s="218" t="s">
        <v>321</v>
      </c>
    </row>
    <row r="190" spans="2:51" s="13" customFormat="1" ht="11.25">
      <c r="B190" s="207"/>
      <c r="C190" s="208"/>
      <c r="D190" s="209" t="s">
        <v>339</v>
      </c>
      <c r="E190" s="210" t="s">
        <v>1</v>
      </c>
      <c r="F190" s="211" t="s">
        <v>2851</v>
      </c>
      <c r="G190" s="208"/>
      <c r="H190" s="212">
        <v>44.965000000000003</v>
      </c>
      <c r="I190" s="213"/>
      <c r="J190" s="208"/>
      <c r="K190" s="208"/>
      <c r="L190" s="214"/>
      <c r="M190" s="215"/>
      <c r="N190" s="216"/>
      <c r="O190" s="216"/>
      <c r="P190" s="216"/>
      <c r="Q190" s="216"/>
      <c r="R190" s="216"/>
      <c r="S190" s="216"/>
      <c r="T190" s="217"/>
      <c r="AT190" s="218" t="s">
        <v>339</v>
      </c>
      <c r="AU190" s="218" t="s">
        <v>86</v>
      </c>
      <c r="AV190" s="13" t="s">
        <v>86</v>
      </c>
      <c r="AW190" s="13" t="s">
        <v>31</v>
      </c>
      <c r="AX190" s="13" t="s">
        <v>77</v>
      </c>
      <c r="AY190" s="218" t="s">
        <v>321</v>
      </c>
    </row>
    <row r="191" spans="2:51" s="13" customFormat="1" ht="11.25">
      <c r="B191" s="207"/>
      <c r="C191" s="208"/>
      <c r="D191" s="209" t="s">
        <v>339</v>
      </c>
      <c r="E191" s="210" t="s">
        <v>1</v>
      </c>
      <c r="F191" s="211" t="s">
        <v>2857</v>
      </c>
      <c r="G191" s="208"/>
      <c r="H191" s="212">
        <v>26.386749999999999</v>
      </c>
      <c r="I191" s="213"/>
      <c r="J191" s="208"/>
      <c r="K191" s="208"/>
      <c r="L191" s="214"/>
      <c r="M191" s="215"/>
      <c r="N191" s="216"/>
      <c r="O191" s="216"/>
      <c r="P191" s="216"/>
      <c r="Q191" s="216"/>
      <c r="R191" s="216"/>
      <c r="S191" s="216"/>
      <c r="T191" s="217"/>
      <c r="AT191" s="218" t="s">
        <v>339</v>
      </c>
      <c r="AU191" s="218" t="s">
        <v>86</v>
      </c>
      <c r="AV191" s="13" t="s">
        <v>86</v>
      </c>
      <c r="AW191" s="13" t="s">
        <v>31</v>
      </c>
      <c r="AX191" s="13" t="s">
        <v>77</v>
      </c>
      <c r="AY191" s="218" t="s">
        <v>321</v>
      </c>
    </row>
    <row r="192" spans="2:51" s="13" customFormat="1" ht="11.25">
      <c r="B192" s="207"/>
      <c r="C192" s="208"/>
      <c r="D192" s="209" t="s">
        <v>339</v>
      </c>
      <c r="E192" s="210" t="s">
        <v>1</v>
      </c>
      <c r="F192" s="211" t="s">
        <v>2858</v>
      </c>
      <c r="G192" s="208"/>
      <c r="H192" s="212">
        <v>43.711500000000001</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2:51" s="13" customFormat="1" ht="11.25">
      <c r="B193" s="207"/>
      <c r="C193" s="208"/>
      <c r="D193" s="209" t="s">
        <v>339</v>
      </c>
      <c r="E193" s="210" t="s">
        <v>1</v>
      </c>
      <c r="F193" s="211" t="s">
        <v>2859</v>
      </c>
      <c r="G193" s="208"/>
      <c r="H193" s="212">
        <v>14.4095</v>
      </c>
      <c r="I193" s="213"/>
      <c r="J193" s="208"/>
      <c r="K193" s="208"/>
      <c r="L193" s="214"/>
      <c r="M193" s="215"/>
      <c r="N193" s="216"/>
      <c r="O193" s="216"/>
      <c r="P193" s="216"/>
      <c r="Q193" s="216"/>
      <c r="R193" s="216"/>
      <c r="S193" s="216"/>
      <c r="T193" s="217"/>
      <c r="AT193" s="218" t="s">
        <v>339</v>
      </c>
      <c r="AU193" s="218" t="s">
        <v>86</v>
      </c>
      <c r="AV193" s="13" t="s">
        <v>86</v>
      </c>
      <c r="AW193" s="13" t="s">
        <v>31</v>
      </c>
      <c r="AX193" s="13" t="s">
        <v>77</v>
      </c>
      <c r="AY193" s="218" t="s">
        <v>321</v>
      </c>
    </row>
    <row r="194" spans="2:51" s="13" customFormat="1" ht="11.25">
      <c r="B194" s="207"/>
      <c r="C194" s="208"/>
      <c r="D194" s="209" t="s">
        <v>339</v>
      </c>
      <c r="E194" s="210" t="s">
        <v>1</v>
      </c>
      <c r="F194" s="211" t="s">
        <v>2860</v>
      </c>
      <c r="G194" s="208"/>
      <c r="H194" s="212">
        <v>16.100000000000001</v>
      </c>
      <c r="I194" s="213"/>
      <c r="J194" s="208"/>
      <c r="K194" s="208"/>
      <c r="L194" s="214"/>
      <c r="M194" s="215"/>
      <c r="N194" s="216"/>
      <c r="O194" s="216"/>
      <c r="P194" s="216"/>
      <c r="Q194" s="216"/>
      <c r="R194" s="216"/>
      <c r="S194" s="216"/>
      <c r="T194" s="217"/>
      <c r="AT194" s="218" t="s">
        <v>339</v>
      </c>
      <c r="AU194" s="218" t="s">
        <v>86</v>
      </c>
      <c r="AV194" s="13" t="s">
        <v>86</v>
      </c>
      <c r="AW194" s="13" t="s">
        <v>31</v>
      </c>
      <c r="AX194" s="13" t="s">
        <v>77</v>
      </c>
      <c r="AY194" s="218" t="s">
        <v>321</v>
      </c>
    </row>
    <row r="195" spans="2:51" s="13" customFormat="1" ht="11.25">
      <c r="B195" s="207"/>
      <c r="C195" s="208"/>
      <c r="D195" s="209" t="s">
        <v>339</v>
      </c>
      <c r="E195" s="210" t="s">
        <v>1</v>
      </c>
      <c r="F195" s="211" t="s">
        <v>2861</v>
      </c>
      <c r="G195" s="208"/>
      <c r="H195" s="212">
        <v>5.88225</v>
      </c>
      <c r="I195" s="213"/>
      <c r="J195" s="208"/>
      <c r="K195" s="208"/>
      <c r="L195" s="214"/>
      <c r="M195" s="215"/>
      <c r="N195" s="216"/>
      <c r="O195" s="216"/>
      <c r="P195" s="216"/>
      <c r="Q195" s="216"/>
      <c r="R195" s="216"/>
      <c r="S195" s="216"/>
      <c r="T195" s="217"/>
      <c r="AT195" s="218" t="s">
        <v>339</v>
      </c>
      <c r="AU195" s="218" t="s">
        <v>86</v>
      </c>
      <c r="AV195" s="13" t="s">
        <v>86</v>
      </c>
      <c r="AW195" s="13" t="s">
        <v>31</v>
      </c>
      <c r="AX195" s="13" t="s">
        <v>77</v>
      </c>
      <c r="AY195" s="218" t="s">
        <v>321</v>
      </c>
    </row>
    <row r="196" spans="2:51" s="13" customFormat="1" ht="11.25">
      <c r="B196" s="207"/>
      <c r="C196" s="208"/>
      <c r="D196" s="209" t="s">
        <v>339</v>
      </c>
      <c r="E196" s="210" t="s">
        <v>1</v>
      </c>
      <c r="F196" s="211" t="s">
        <v>2862</v>
      </c>
      <c r="G196" s="208"/>
      <c r="H196" s="212">
        <v>23.597999999999999</v>
      </c>
      <c r="I196" s="213"/>
      <c r="J196" s="208"/>
      <c r="K196" s="208"/>
      <c r="L196" s="214"/>
      <c r="M196" s="215"/>
      <c r="N196" s="216"/>
      <c r="O196" s="216"/>
      <c r="P196" s="216"/>
      <c r="Q196" s="216"/>
      <c r="R196" s="216"/>
      <c r="S196" s="216"/>
      <c r="T196" s="217"/>
      <c r="AT196" s="218" t="s">
        <v>339</v>
      </c>
      <c r="AU196" s="218" t="s">
        <v>86</v>
      </c>
      <c r="AV196" s="13" t="s">
        <v>86</v>
      </c>
      <c r="AW196" s="13" t="s">
        <v>31</v>
      </c>
      <c r="AX196" s="13" t="s">
        <v>77</v>
      </c>
      <c r="AY196" s="218" t="s">
        <v>321</v>
      </c>
    </row>
    <row r="197" spans="2:51" s="13" customFormat="1" ht="11.25">
      <c r="B197" s="207"/>
      <c r="C197" s="208"/>
      <c r="D197" s="209" t="s">
        <v>339</v>
      </c>
      <c r="E197" s="210" t="s">
        <v>1</v>
      </c>
      <c r="F197" s="211" t="s">
        <v>2863</v>
      </c>
      <c r="G197" s="208"/>
      <c r="H197" s="212">
        <v>5.8994999999999997</v>
      </c>
      <c r="I197" s="213"/>
      <c r="J197" s="208"/>
      <c r="K197" s="208"/>
      <c r="L197" s="214"/>
      <c r="M197" s="215"/>
      <c r="N197" s="216"/>
      <c r="O197" s="216"/>
      <c r="P197" s="216"/>
      <c r="Q197" s="216"/>
      <c r="R197" s="216"/>
      <c r="S197" s="216"/>
      <c r="T197" s="217"/>
      <c r="AT197" s="218" t="s">
        <v>339</v>
      </c>
      <c r="AU197" s="218" t="s">
        <v>86</v>
      </c>
      <c r="AV197" s="13" t="s">
        <v>86</v>
      </c>
      <c r="AW197" s="13" t="s">
        <v>31</v>
      </c>
      <c r="AX197" s="13" t="s">
        <v>77</v>
      </c>
      <c r="AY197" s="218" t="s">
        <v>321</v>
      </c>
    </row>
    <row r="198" spans="2:51" s="13" customFormat="1" ht="11.25">
      <c r="B198" s="207"/>
      <c r="C198" s="208"/>
      <c r="D198" s="209" t="s">
        <v>339</v>
      </c>
      <c r="E198" s="210" t="s">
        <v>1</v>
      </c>
      <c r="F198" s="211" t="s">
        <v>2864</v>
      </c>
      <c r="G198" s="208"/>
      <c r="H198" s="212">
        <v>42.032499999999999</v>
      </c>
      <c r="I198" s="213"/>
      <c r="J198" s="208"/>
      <c r="K198" s="208"/>
      <c r="L198" s="214"/>
      <c r="M198" s="215"/>
      <c r="N198" s="216"/>
      <c r="O198" s="216"/>
      <c r="P198" s="216"/>
      <c r="Q198" s="216"/>
      <c r="R198" s="216"/>
      <c r="S198" s="216"/>
      <c r="T198" s="217"/>
      <c r="AT198" s="218" t="s">
        <v>339</v>
      </c>
      <c r="AU198" s="218" t="s">
        <v>86</v>
      </c>
      <c r="AV198" s="13" t="s">
        <v>86</v>
      </c>
      <c r="AW198" s="13" t="s">
        <v>31</v>
      </c>
      <c r="AX198" s="13" t="s">
        <v>77</v>
      </c>
      <c r="AY198" s="218" t="s">
        <v>321</v>
      </c>
    </row>
    <row r="199" spans="2:51" s="13" customFormat="1" ht="11.25">
      <c r="B199" s="207"/>
      <c r="C199" s="208"/>
      <c r="D199" s="209" t="s">
        <v>339</v>
      </c>
      <c r="E199" s="210" t="s">
        <v>1</v>
      </c>
      <c r="F199" s="211" t="s">
        <v>2865</v>
      </c>
      <c r="G199" s="208"/>
      <c r="H199" s="212">
        <v>2.906625</v>
      </c>
      <c r="I199" s="213"/>
      <c r="J199" s="208"/>
      <c r="K199" s="208"/>
      <c r="L199" s="214"/>
      <c r="M199" s="215"/>
      <c r="N199" s="216"/>
      <c r="O199" s="216"/>
      <c r="P199" s="216"/>
      <c r="Q199" s="216"/>
      <c r="R199" s="216"/>
      <c r="S199" s="216"/>
      <c r="T199" s="217"/>
      <c r="AT199" s="218" t="s">
        <v>339</v>
      </c>
      <c r="AU199" s="218" t="s">
        <v>86</v>
      </c>
      <c r="AV199" s="13" t="s">
        <v>86</v>
      </c>
      <c r="AW199" s="13" t="s">
        <v>31</v>
      </c>
      <c r="AX199" s="13" t="s">
        <v>77</v>
      </c>
      <c r="AY199" s="218" t="s">
        <v>321</v>
      </c>
    </row>
    <row r="200" spans="2:51" s="13" customFormat="1" ht="11.25">
      <c r="B200" s="207"/>
      <c r="C200" s="208"/>
      <c r="D200" s="209" t="s">
        <v>339</v>
      </c>
      <c r="E200" s="210" t="s">
        <v>1</v>
      </c>
      <c r="F200" s="211" t="s">
        <v>2866</v>
      </c>
      <c r="G200" s="208"/>
      <c r="H200" s="212">
        <v>11.454000000000001</v>
      </c>
      <c r="I200" s="213"/>
      <c r="J200" s="208"/>
      <c r="K200" s="208"/>
      <c r="L200" s="214"/>
      <c r="M200" s="215"/>
      <c r="N200" s="216"/>
      <c r="O200" s="216"/>
      <c r="P200" s="216"/>
      <c r="Q200" s="216"/>
      <c r="R200" s="216"/>
      <c r="S200" s="216"/>
      <c r="T200" s="217"/>
      <c r="AT200" s="218" t="s">
        <v>339</v>
      </c>
      <c r="AU200" s="218" t="s">
        <v>86</v>
      </c>
      <c r="AV200" s="13" t="s">
        <v>86</v>
      </c>
      <c r="AW200" s="13" t="s">
        <v>31</v>
      </c>
      <c r="AX200" s="13" t="s">
        <v>77</v>
      </c>
      <c r="AY200" s="218" t="s">
        <v>321</v>
      </c>
    </row>
    <row r="201" spans="2:51" s="13" customFormat="1" ht="11.25">
      <c r="B201" s="207"/>
      <c r="C201" s="208"/>
      <c r="D201" s="209" t="s">
        <v>339</v>
      </c>
      <c r="E201" s="210" t="s">
        <v>1</v>
      </c>
      <c r="F201" s="211" t="s">
        <v>2867</v>
      </c>
      <c r="G201" s="208"/>
      <c r="H201" s="212">
        <v>88.233750000000001</v>
      </c>
      <c r="I201" s="213"/>
      <c r="J201" s="208"/>
      <c r="K201" s="208"/>
      <c r="L201" s="214"/>
      <c r="M201" s="215"/>
      <c r="N201" s="216"/>
      <c r="O201" s="216"/>
      <c r="P201" s="216"/>
      <c r="Q201" s="216"/>
      <c r="R201" s="216"/>
      <c r="S201" s="216"/>
      <c r="T201" s="217"/>
      <c r="AT201" s="218" t="s">
        <v>339</v>
      </c>
      <c r="AU201" s="218" t="s">
        <v>86</v>
      </c>
      <c r="AV201" s="13" t="s">
        <v>86</v>
      </c>
      <c r="AW201" s="13" t="s">
        <v>31</v>
      </c>
      <c r="AX201" s="13" t="s">
        <v>77</v>
      </c>
      <c r="AY201" s="218" t="s">
        <v>321</v>
      </c>
    </row>
    <row r="202" spans="2:51" s="13" customFormat="1" ht="11.25">
      <c r="B202" s="207"/>
      <c r="C202" s="208"/>
      <c r="D202" s="209" t="s">
        <v>339</v>
      </c>
      <c r="E202" s="210" t="s">
        <v>1</v>
      </c>
      <c r="F202" s="211" t="s">
        <v>2868</v>
      </c>
      <c r="G202" s="208"/>
      <c r="H202" s="212">
        <v>26.08775</v>
      </c>
      <c r="I202" s="213"/>
      <c r="J202" s="208"/>
      <c r="K202" s="208"/>
      <c r="L202" s="214"/>
      <c r="M202" s="215"/>
      <c r="N202" s="216"/>
      <c r="O202" s="216"/>
      <c r="P202" s="216"/>
      <c r="Q202" s="216"/>
      <c r="R202" s="216"/>
      <c r="S202" s="216"/>
      <c r="T202" s="217"/>
      <c r="AT202" s="218" t="s">
        <v>339</v>
      </c>
      <c r="AU202" s="218" t="s">
        <v>86</v>
      </c>
      <c r="AV202" s="13" t="s">
        <v>86</v>
      </c>
      <c r="AW202" s="13" t="s">
        <v>31</v>
      </c>
      <c r="AX202" s="13" t="s">
        <v>77</v>
      </c>
      <c r="AY202" s="218" t="s">
        <v>321</v>
      </c>
    </row>
    <row r="203" spans="2:51" s="13" customFormat="1" ht="11.25">
      <c r="B203" s="207"/>
      <c r="C203" s="208"/>
      <c r="D203" s="209" t="s">
        <v>339</v>
      </c>
      <c r="E203" s="210" t="s">
        <v>1</v>
      </c>
      <c r="F203" s="211" t="s">
        <v>2869</v>
      </c>
      <c r="G203" s="208"/>
      <c r="H203" s="212">
        <v>11.06875</v>
      </c>
      <c r="I203" s="213"/>
      <c r="J203" s="208"/>
      <c r="K203" s="208"/>
      <c r="L203" s="214"/>
      <c r="M203" s="215"/>
      <c r="N203" s="216"/>
      <c r="O203" s="216"/>
      <c r="P203" s="216"/>
      <c r="Q203" s="216"/>
      <c r="R203" s="216"/>
      <c r="S203" s="216"/>
      <c r="T203" s="217"/>
      <c r="AT203" s="218" t="s">
        <v>339</v>
      </c>
      <c r="AU203" s="218" t="s">
        <v>86</v>
      </c>
      <c r="AV203" s="13" t="s">
        <v>86</v>
      </c>
      <c r="AW203" s="13" t="s">
        <v>31</v>
      </c>
      <c r="AX203" s="13" t="s">
        <v>77</v>
      </c>
      <c r="AY203" s="218" t="s">
        <v>321</v>
      </c>
    </row>
    <row r="204" spans="2:51" s="13" customFormat="1" ht="11.25">
      <c r="B204" s="207"/>
      <c r="C204" s="208"/>
      <c r="D204" s="209" t="s">
        <v>339</v>
      </c>
      <c r="E204" s="210" t="s">
        <v>1</v>
      </c>
      <c r="F204" s="211" t="s">
        <v>2870</v>
      </c>
      <c r="G204" s="208"/>
      <c r="H204" s="212">
        <v>15.395625000000001</v>
      </c>
      <c r="I204" s="213"/>
      <c r="J204" s="208"/>
      <c r="K204" s="208"/>
      <c r="L204" s="214"/>
      <c r="M204" s="215"/>
      <c r="N204" s="216"/>
      <c r="O204" s="216"/>
      <c r="P204" s="216"/>
      <c r="Q204" s="216"/>
      <c r="R204" s="216"/>
      <c r="S204" s="216"/>
      <c r="T204" s="217"/>
      <c r="AT204" s="218" t="s">
        <v>339</v>
      </c>
      <c r="AU204" s="218" t="s">
        <v>86</v>
      </c>
      <c r="AV204" s="13" t="s">
        <v>86</v>
      </c>
      <c r="AW204" s="13" t="s">
        <v>31</v>
      </c>
      <c r="AX204" s="13" t="s">
        <v>77</v>
      </c>
      <c r="AY204" s="218" t="s">
        <v>321</v>
      </c>
    </row>
    <row r="205" spans="2:51" s="13" customFormat="1" ht="11.25">
      <c r="B205" s="207"/>
      <c r="C205" s="208"/>
      <c r="D205" s="209" t="s">
        <v>339</v>
      </c>
      <c r="E205" s="210" t="s">
        <v>1</v>
      </c>
      <c r="F205" s="211" t="s">
        <v>2871</v>
      </c>
      <c r="G205" s="208"/>
      <c r="H205" s="212">
        <v>1.5093749999999999</v>
      </c>
      <c r="I205" s="213"/>
      <c r="J205" s="208"/>
      <c r="K205" s="208"/>
      <c r="L205" s="214"/>
      <c r="M205" s="215"/>
      <c r="N205" s="216"/>
      <c r="O205" s="216"/>
      <c r="P205" s="216"/>
      <c r="Q205" s="216"/>
      <c r="R205" s="216"/>
      <c r="S205" s="216"/>
      <c r="T205" s="217"/>
      <c r="AT205" s="218" t="s">
        <v>339</v>
      </c>
      <c r="AU205" s="218" t="s">
        <v>86</v>
      </c>
      <c r="AV205" s="13" t="s">
        <v>86</v>
      </c>
      <c r="AW205" s="13" t="s">
        <v>31</v>
      </c>
      <c r="AX205" s="13" t="s">
        <v>77</v>
      </c>
      <c r="AY205" s="218" t="s">
        <v>321</v>
      </c>
    </row>
    <row r="206" spans="2:51" s="13" customFormat="1" ht="11.25">
      <c r="B206" s="207"/>
      <c r="C206" s="208"/>
      <c r="D206" s="209" t="s">
        <v>339</v>
      </c>
      <c r="E206" s="210" t="s">
        <v>1</v>
      </c>
      <c r="F206" s="211" t="s">
        <v>2872</v>
      </c>
      <c r="G206" s="208"/>
      <c r="H206" s="212">
        <v>1.53525</v>
      </c>
      <c r="I206" s="213"/>
      <c r="J206" s="208"/>
      <c r="K206" s="208"/>
      <c r="L206" s="214"/>
      <c r="M206" s="215"/>
      <c r="N206" s="216"/>
      <c r="O206" s="216"/>
      <c r="P206" s="216"/>
      <c r="Q206" s="216"/>
      <c r="R206" s="216"/>
      <c r="S206" s="216"/>
      <c r="T206" s="217"/>
      <c r="AT206" s="218" t="s">
        <v>339</v>
      </c>
      <c r="AU206" s="218" t="s">
        <v>86</v>
      </c>
      <c r="AV206" s="13" t="s">
        <v>86</v>
      </c>
      <c r="AW206" s="13" t="s">
        <v>31</v>
      </c>
      <c r="AX206" s="13" t="s">
        <v>77</v>
      </c>
      <c r="AY206" s="218" t="s">
        <v>321</v>
      </c>
    </row>
    <row r="207" spans="2:51" s="13" customFormat="1" ht="11.25">
      <c r="B207" s="207"/>
      <c r="C207" s="208"/>
      <c r="D207" s="209" t="s">
        <v>339</v>
      </c>
      <c r="E207" s="210" t="s">
        <v>1</v>
      </c>
      <c r="F207" s="211" t="s">
        <v>2873</v>
      </c>
      <c r="G207" s="208"/>
      <c r="H207" s="212">
        <v>23.540500000000002</v>
      </c>
      <c r="I207" s="213"/>
      <c r="J207" s="208"/>
      <c r="K207" s="208"/>
      <c r="L207" s="214"/>
      <c r="M207" s="215"/>
      <c r="N207" s="216"/>
      <c r="O207" s="216"/>
      <c r="P207" s="216"/>
      <c r="Q207" s="216"/>
      <c r="R207" s="216"/>
      <c r="S207" s="216"/>
      <c r="T207" s="217"/>
      <c r="AT207" s="218" t="s">
        <v>339</v>
      </c>
      <c r="AU207" s="218" t="s">
        <v>86</v>
      </c>
      <c r="AV207" s="13" t="s">
        <v>86</v>
      </c>
      <c r="AW207" s="13" t="s">
        <v>31</v>
      </c>
      <c r="AX207" s="13" t="s">
        <v>77</v>
      </c>
      <c r="AY207" s="218" t="s">
        <v>321</v>
      </c>
    </row>
    <row r="208" spans="2:51" s="13" customFormat="1" ht="11.25">
      <c r="B208" s="207"/>
      <c r="C208" s="208"/>
      <c r="D208" s="209" t="s">
        <v>339</v>
      </c>
      <c r="E208" s="210" t="s">
        <v>1</v>
      </c>
      <c r="F208" s="211" t="s">
        <v>2874</v>
      </c>
      <c r="G208" s="208"/>
      <c r="H208" s="212">
        <v>48.53575</v>
      </c>
      <c r="I208" s="213"/>
      <c r="J208" s="208"/>
      <c r="K208" s="208"/>
      <c r="L208" s="214"/>
      <c r="M208" s="215"/>
      <c r="N208" s="216"/>
      <c r="O208" s="216"/>
      <c r="P208" s="216"/>
      <c r="Q208" s="216"/>
      <c r="R208" s="216"/>
      <c r="S208" s="216"/>
      <c r="T208" s="217"/>
      <c r="AT208" s="218" t="s">
        <v>339</v>
      </c>
      <c r="AU208" s="218" t="s">
        <v>86</v>
      </c>
      <c r="AV208" s="13" t="s">
        <v>86</v>
      </c>
      <c r="AW208" s="13" t="s">
        <v>31</v>
      </c>
      <c r="AX208" s="13" t="s">
        <v>77</v>
      </c>
      <c r="AY208" s="218" t="s">
        <v>321</v>
      </c>
    </row>
    <row r="209" spans="2:51" s="13" customFormat="1" ht="11.25">
      <c r="B209" s="207"/>
      <c r="C209" s="208"/>
      <c r="D209" s="209" t="s">
        <v>339</v>
      </c>
      <c r="E209" s="210" t="s">
        <v>1</v>
      </c>
      <c r="F209" s="211" t="s">
        <v>2875</v>
      </c>
      <c r="G209" s="208"/>
      <c r="H209" s="212">
        <v>8.4410000000000007</v>
      </c>
      <c r="I209" s="213"/>
      <c r="J209" s="208"/>
      <c r="K209" s="208"/>
      <c r="L209" s="214"/>
      <c r="M209" s="215"/>
      <c r="N209" s="216"/>
      <c r="O209" s="216"/>
      <c r="P209" s="216"/>
      <c r="Q209" s="216"/>
      <c r="R209" s="216"/>
      <c r="S209" s="216"/>
      <c r="T209" s="217"/>
      <c r="AT209" s="218" t="s">
        <v>339</v>
      </c>
      <c r="AU209" s="218" t="s">
        <v>86</v>
      </c>
      <c r="AV209" s="13" t="s">
        <v>86</v>
      </c>
      <c r="AW209" s="13" t="s">
        <v>31</v>
      </c>
      <c r="AX209" s="13" t="s">
        <v>77</v>
      </c>
      <c r="AY209" s="218" t="s">
        <v>321</v>
      </c>
    </row>
    <row r="210" spans="2:51" s="13" customFormat="1" ht="11.25">
      <c r="B210" s="207"/>
      <c r="C210" s="208"/>
      <c r="D210" s="209" t="s">
        <v>339</v>
      </c>
      <c r="E210" s="210" t="s">
        <v>1</v>
      </c>
      <c r="F210" s="211" t="s">
        <v>2876</v>
      </c>
      <c r="G210" s="208"/>
      <c r="H210" s="212">
        <v>3.8984999999999999</v>
      </c>
      <c r="I210" s="213"/>
      <c r="J210" s="208"/>
      <c r="K210" s="208"/>
      <c r="L210" s="214"/>
      <c r="M210" s="215"/>
      <c r="N210" s="216"/>
      <c r="O210" s="216"/>
      <c r="P210" s="216"/>
      <c r="Q210" s="216"/>
      <c r="R210" s="216"/>
      <c r="S210" s="216"/>
      <c r="T210" s="217"/>
      <c r="AT210" s="218" t="s">
        <v>339</v>
      </c>
      <c r="AU210" s="218" t="s">
        <v>86</v>
      </c>
      <c r="AV210" s="13" t="s">
        <v>86</v>
      </c>
      <c r="AW210" s="13" t="s">
        <v>31</v>
      </c>
      <c r="AX210" s="13" t="s">
        <v>77</v>
      </c>
      <c r="AY210" s="218" t="s">
        <v>321</v>
      </c>
    </row>
    <row r="211" spans="2:51" s="13" customFormat="1" ht="11.25">
      <c r="B211" s="207"/>
      <c r="C211" s="208"/>
      <c r="D211" s="209" t="s">
        <v>339</v>
      </c>
      <c r="E211" s="210" t="s">
        <v>1</v>
      </c>
      <c r="F211" s="211" t="s">
        <v>2877</v>
      </c>
      <c r="G211" s="208"/>
      <c r="H211" s="212">
        <v>40.934249999999999</v>
      </c>
      <c r="I211" s="213"/>
      <c r="J211" s="208"/>
      <c r="K211" s="208"/>
      <c r="L211" s="214"/>
      <c r="M211" s="215"/>
      <c r="N211" s="216"/>
      <c r="O211" s="216"/>
      <c r="P211" s="216"/>
      <c r="Q211" s="216"/>
      <c r="R211" s="216"/>
      <c r="S211" s="216"/>
      <c r="T211" s="217"/>
      <c r="AT211" s="218" t="s">
        <v>339</v>
      </c>
      <c r="AU211" s="218" t="s">
        <v>86</v>
      </c>
      <c r="AV211" s="13" t="s">
        <v>86</v>
      </c>
      <c r="AW211" s="13" t="s">
        <v>31</v>
      </c>
      <c r="AX211" s="13" t="s">
        <v>77</v>
      </c>
      <c r="AY211" s="218" t="s">
        <v>321</v>
      </c>
    </row>
    <row r="212" spans="2:51" s="13" customFormat="1" ht="11.25">
      <c r="B212" s="207"/>
      <c r="C212" s="208"/>
      <c r="D212" s="209" t="s">
        <v>339</v>
      </c>
      <c r="E212" s="210" t="s">
        <v>1</v>
      </c>
      <c r="F212" s="211" t="s">
        <v>2878</v>
      </c>
      <c r="G212" s="208"/>
      <c r="H212" s="212">
        <v>13.765499999999999</v>
      </c>
      <c r="I212" s="213"/>
      <c r="J212" s="208"/>
      <c r="K212" s="208"/>
      <c r="L212" s="214"/>
      <c r="M212" s="215"/>
      <c r="N212" s="216"/>
      <c r="O212" s="216"/>
      <c r="P212" s="216"/>
      <c r="Q212" s="216"/>
      <c r="R212" s="216"/>
      <c r="S212" s="216"/>
      <c r="T212" s="217"/>
      <c r="AT212" s="218" t="s">
        <v>339</v>
      </c>
      <c r="AU212" s="218" t="s">
        <v>86</v>
      </c>
      <c r="AV212" s="13" t="s">
        <v>86</v>
      </c>
      <c r="AW212" s="13" t="s">
        <v>31</v>
      </c>
      <c r="AX212" s="13" t="s">
        <v>77</v>
      </c>
      <c r="AY212" s="218" t="s">
        <v>321</v>
      </c>
    </row>
    <row r="213" spans="2:51" s="13" customFormat="1" ht="11.25">
      <c r="B213" s="207"/>
      <c r="C213" s="208"/>
      <c r="D213" s="209" t="s">
        <v>339</v>
      </c>
      <c r="E213" s="210" t="s">
        <v>1</v>
      </c>
      <c r="F213" s="211" t="s">
        <v>2879</v>
      </c>
      <c r="G213" s="208"/>
      <c r="H213" s="212">
        <v>27.013500000000001</v>
      </c>
      <c r="I213" s="213"/>
      <c r="J213" s="208"/>
      <c r="K213" s="208"/>
      <c r="L213" s="214"/>
      <c r="M213" s="215"/>
      <c r="N213" s="216"/>
      <c r="O213" s="216"/>
      <c r="P213" s="216"/>
      <c r="Q213" s="216"/>
      <c r="R213" s="216"/>
      <c r="S213" s="216"/>
      <c r="T213" s="217"/>
      <c r="AT213" s="218" t="s">
        <v>339</v>
      </c>
      <c r="AU213" s="218" t="s">
        <v>86</v>
      </c>
      <c r="AV213" s="13" t="s">
        <v>86</v>
      </c>
      <c r="AW213" s="13" t="s">
        <v>31</v>
      </c>
      <c r="AX213" s="13" t="s">
        <v>77</v>
      </c>
      <c r="AY213" s="218" t="s">
        <v>321</v>
      </c>
    </row>
    <row r="214" spans="2:51" s="13" customFormat="1" ht="11.25">
      <c r="B214" s="207"/>
      <c r="C214" s="208"/>
      <c r="D214" s="209" t="s">
        <v>339</v>
      </c>
      <c r="E214" s="210" t="s">
        <v>1</v>
      </c>
      <c r="F214" s="211" t="s">
        <v>2868</v>
      </c>
      <c r="G214" s="208"/>
      <c r="H214" s="212">
        <v>26.08775</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2:51" s="13" customFormat="1" ht="11.25">
      <c r="B215" s="207"/>
      <c r="C215" s="208"/>
      <c r="D215" s="209" t="s">
        <v>339</v>
      </c>
      <c r="E215" s="210" t="s">
        <v>1</v>
      </c>
      <c r="F215" s="211" t="s">
        <v>2880</v>
      </c>
      <c r="G215" s="208"/>
      <c r="H215" s="212">
        <v>34.514375000000001</v>
      </c>
      <c r="I215" s="213"/>
      <c r="J215" s="208"/>
      <c r="K215" s="208"/>
      <c r="L215" s="214"/>
      <c r="M215" s="215"/>
      <c r="N215" s="216"/>
      <c r="O215" s="216"/>
      <c r="P215" s="216"/>
      <c r="Q215" s="216"/>
      <c r="R215" s="216"/>
      <c r="S215" s="216"/>
      <c r="T215" s="217"/>
      <c r="AT215" s="218" t="s">
        <v>339</v>
      </c>
      <c r="AU215" s="218" t="s">
        <v>86</v>
      </c>
      <c r="AV215" s="13" t="s">
        <v>86</v>
      </c>
      <c r="AW215" s="13" t="s">
        <v>31</v>
      </c>
      <c r="AX215" s="13" t="s">
        <v>77</v>
      </c>
      <c r="AY215" s="218" t="s">
        <v>321</v>
      </c>
    </row>
    <row r="216" spans="2:51" s="13" customFormat="1" ht="11.25">
      <c r="B216" s="207"/>
      <c r="C216" s="208"/>
      <c r="D216" s="209" t="s">
        <v>339</v>
      </c>
      <c r="E216" s="210" t="s">
        <v>1</v>
      </c>
      <c r="F216" s="211" t="s">
        <v>2881</v>
      </c>
      <c r="G216" s="208"/>
      <c r="H216" s="212">
        <v>54.74</v>
      </c>
      <c r="I216" s="213"/>
      <c r="J216" s="208"/>
      <c r="K216" s="208"/>
      <c r="L216" s="214"/>
      <c r="M216" s="215"/>
      <c r="N216" s="216"/>
      <c r="O216" s="216"/>
      <c r="P216" s="216"/>
      <c r="Q216" s="216"/>
      <c r="R216" s="216"/>
      <c r="S216" s="216"/>
      <c r="T216" s="217"/>
      <c r="AT216" s="218" t="s">
        <v>339</v>
      </c>
      <c r="AU216" s="218" t="s">
        <v>86</v>
      </c>
      <c r="AV216" s="13" t="s">
        <v>86</v>
      </c>
      <c r="AW216" s="13" t="s">
        <v>31</v>
      </c>
      <c r="AX216" s="13" t="s">
        <v>77</v>
      </c>
      <c r="AY216" s="218" t="s">
        <v>321</v>
      </c>
    </row>
    <row r="217" spans="2:51" s="13" customFormat="1" ht="11.25">
      <c r="B217" s="207"/>
      <c r="C217" s="208"/>
      <c r="D217" s="209" t="s">
        <v>339</v>
      </c>
      <c r="E217" s="210" t="s">
        <v>1</v>
      </c>
      <c r="F217" s="211" t="s">
        <v>2882</v>
      </c>
      <c r="G217" s="208"/>
      <c r="H217" s="212">
        <v>33.234999999999999</v>
      </c>
      <c r="I217" s="213"/>
      <c r="J217" s="208"/>
      <c r="K217" s="208"/>
      <c r="L217" s="214"/>
      <c r="M217" s="215"/>
      <c r="N217" s="216"/>
      <c r="O217" s="216"/>
      <c r="P217" s="216"/>
      <c r="Q217" s="216"/>
      <c r="R217" s="216"/>
      <c r="S217" s="216"/>
      <c r="T217" s="217"/>
      <c r="AT217" s="218" t="s">
        <v>339</v>
      </c>
      <c r="AU217" s="218" t="s">
        <v>86</v>
      </c>
      <c r="AV217" s="13" t="s">
        <v>86</v>
      </c>
      <c r="AW217" s="13" t="s">
        <v>31</v>
      </c>
      <c r="AX217" s="13" t="s">
        <v>77</v>
      </c>
      <c r="AY217" s="218" t="s">
        <v>321</v>
      </c>
    </row>
    <row r="218" spans="2:51" s="13" customFormat="1" ht="11.25">
      <c r="B218" s="207"/>
      <c r="C218" s="208"/>
      <c r="D218" s="209" t="s">
        <v>339</v>
      </c>
      <c r="E218" s="210" t="s">
        <v>1</v>
      </c>
      <c r="F218" s="211" t="s">
        <v>2883</v>
      </c>
      <c r="G218" s="208"/>
      <c r="H218" s="212">
        <v>27.128499999999999</v>
      </c>
      <c r="I218" s="213"/>
      <c r="J218" s="208"/>
      <c r="K218" s="208"/>
      <c r="L218" s="214"/>
      <c r="M218" s="215"/>
      <c r="N218" s="216"/>
      <c r="O218" s="216"/>
      <c r="P218" s="216"/>
      <c r="Q218" s="216"/>
      <c r="R218" s="216"/>
      <c r="S218" s="216"/>
      <c r="T218" s="217"/>
      <c r="AT218" s="218" t="s">
        <v>339</v>
      </c>
      <c r="AU218" s="218" t="s">
        <v>86</v>
      </c>
      <c r="AV218" s="13" t="s">
        <v>86</v>
      </c>
      <c r="AW218" s="13" t="s">
        <v>31</v>
      </c>
      <c r="AX218" s="13" t="s">
        <v>77</v>
      </c>
      <c r="AY218" s="218" t="s">
        <v>321</v>
      </c>
    </row>
    <row r="219" spans="2:51" s="13" customFormat="1" ht="11.25">
      <c r="B219" s="207"/>
      <c r="C219" s="208"/>
      <c r="D219" s="209" t="s">
        <v>339</v>
      </c>
      <c r="E219" s="210" t="s">
        <v>1</v>
      </c>
      <c r="F219" s="211" t="s">
        <v>2884</v>
      </c>
      <c r="G219" s="208"/>
      <c r="H219" s="212">
        <v>1.909</v>
      </c>
      <c r="I219" s="213"/>
      <c r="J219" s="208"/>
      <c r="K219" s="208"/>
      <c r="L219" s="214"/>
      <c r="M219" s="215"/>
      <c r="N219" s="216"/>
      <c r="O219" s="216"/>
      <c r="P219" s="216"/>
      <c r="Q219" s="216"/>
      <c r="R219" s="216"/>
      <c r="S219" s="216"/>
      <c r="T219" s="217"/>
      <c r="AT219" s="218" t="s">
        <v>339</v>
      </c>
      <c r="AU219" s="218" t="s">
        <v>86</v>
      </c>
      <c r="AV219" s="13" t="s">
        <v>86</v>
      </c>
      <c r="AW219" s="13" t="s">
        <v>31</v>
      </c>
      <c r="AX219" s="13" t="s">
        <v>77</v>
      </c>
      <c r="AY219" s="218" t="s">
        <v>321</v>
      </c>
    </row>
    <row r="220" spans="2:51" s="13" customFormat="1" ht="11.25">
      <c r="B220" s="207"/>
      <c r="C220" s="208"/>
      <c r="D220" s="209" t="s">
        <v>339</v>
      </c>
      <c r="E220" s="210" t="s">
        <v>1</v>
      </c>
      <c r="F220" s="211" t="s">
        <v>2885</v>
      </c>
      <c r="G220" s="208"/>
      <c r="H220" s="212">
        <v>74.160624999999996</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2:51" s="13" customFormat="1" ht="11.25">
      <c r="B221" s="207"/>
      <c r="C221" s="208"/>
      <c r="D221" s="209" t="s">
        <v>339</v>
      </c>
      <c r="E221" s="210" t="s">
        <v>1</v>
      </c>
      <c r="F221" s="211" t="s">
        <v>2886</v>
      </c>
      <c r="G221" s="208"/>
      <c r="H221" s="212">
        <v>10.562749999999999</v>
      </c>
      <c r="I221" s="213"/>
      <c r="J221" s="208"/>
      <c r="K221" s="208"/>
      <c r="L221" s="214"/>
      <c r="M221" s="215"/>
      <c r="N221" s="216"/>
      <c r="O221" s="216"/>
      <c r="P221" s="216"/>
      <c r="Q221" s="216"/>
      <c r="R221" s="216"/>
      <c r="S221" s="216"/>
      <c r="T221" s="217"/>
      <c r="AT221" s="218" t="s">
        <v>339</v>
      </c>
      <c r="AU221" s="218" t="s">
        <v>86</v>
      </c>
      <c r="AV221" s="13" t="s">
        <v>86</v>
      </c>
      <c r="AW221" s="13" t="s">
        <v>31</v>
      </c>
      <c r="AX221" s="13" t="s">
        <v>77</v>
      </c>
      <c r="AY221" s="218" t="s">
        <v>321</v>
      </c>
    </row>
    <row r="222" spans="2:51" s="13" customFormat="1" ht="11.25">
      <c r="B222" s="207"/>
      <c r="C222" s="208"/>
      <c r="D222" s="209" t="s">
        <v>339</v>
      </c>
      <c r="E222" s="210" t="s">
        <v>1</v>
      </c>
      <c r="F222" s="211" t="s">
        <v>2887</v>
      </c>
      <c r="G222" s="208"/>
      <c r="H222" s="212">
        <v>35.603999999999999</v>
      </c>
      <c r="I222" s="213"/>
      <c r="J222" s="208"/>
      <c r="K222" s="208"/>
      <c r="L222" s="214"/>
      <c r="M222" s="215"/>
      <c r="N222" s="216"/>
      <c r="O222" s="216"/>
      <c r="P222" s="216"/>
      <c r="Q222" s="216"/>
      <c r="R222" s="216"/>
      <c r="S222" s="216"/>
      <c r="T222" s="217"/>
      <c r="AT222" s="218" t="s">
        <v>339</v>
      </c>
      <c r="AU222" s="218" t="s">
        <v>86</v>
      </c>
      <c r="AV222" s="13" t="s">
        <v>86</v>
      </c>
      <c r="AW222" s="13" t="s">
        <v>31</v>
      </c>
      <c r="AX222" s="13" t="s">
        <v>77</v>
      </c>
      <c r="AY222" s="218" t="s">
        <v>321</v>
      </c>
    </row>
    <row r="223" spans="2:51" s="13" customFormat="1" ht="11.25">
      <c r="B223" s="207"/>
      <c r="C223" s="208"/>
      <c r="D223" s="209" t="s">
        <v>339</v>
      </c>
      <c r="E223" s="210" t="s">
        <v>1</v>
      </c>
      <c r="F223" s="211" t="s">
        <v>2888</v>
      </c>
      <c r="G223" s="208"/>
      <c r="H223" s="212">
        <v>23.209875</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2:51" s="13" customFormat="1" ht="11.25">
      <c r="B224" s="207"/>
      <c r="C224" s="208"/>
      <c r="D224" s="209" t="s">
        <v>339</v>
      </c>
      <c r="E224" s="210" t="s">
        <v>1</v>
      </c>
      <c r="F224" s="211" t="s">
        <v>2889</v>
      </c>
      <c r="G224" s="208"/>
      <c r="H224" s="212">
        <v>16.559999999999999</v>
      </c>
      <c r="I224" s="213"/>
      <c r="J224" s="208"/>
      <c r="K224" s="208"/>
      <c r="L224" s="214"/>
      <c r="M224" s="215"/>
      <c r="N224" s="216"/>
      <c r="O224" s="216"/>
      <c r="P224" s="216"/>
      <c r="Q224" s="216"/>
      <c r="R224" s="216"/>
      <c r="S224" s="216"/>
      <c r="T224" s="217"/>
      <c r="AT224" s="218" t="s">
        <v>339</v>
      </c>
      <c r="AU224" s="218" t="s">
        <v>86</v>
      </c>
      <c r="AV224" s="13" t="s">
        <v>86</v>
      </c>
      <c r="AW224" s="13" t="s">
        <v>31</v>
      </c>
      <c r="AX224" s="13" t="s">
        <v>77</v>
      </c>
      <c r="AY224" s="218" t="s">
        <v>321</v>
      </c>
    </row>
    <row r="225" spans="2:51" s="13" customFormat="1" ht="11.25">
      <c r="B225" s="207"/>
      <c r="C225" s="208"/>
      <c r="D225" s="209" t="s">
        <v>339</v>
      </c>
      <c r="E225" s="210" t="s">
        <v>1</v>
      </c>
      <c r="F225" s="211" t="s">
        <v>2890</v>
      </c>
      <c r="G225" s="208"/>
      <c r="H225" s="212">
        <v>15.6975</v>
      </c>
      <c r="I225" s="213"/>
      <c r="J225" s="208"/>
      <c r="K225" s="208"/>
      <c r="L225" s="214"/>
      <c r="M225" s="215"/>
      <c r="N225" s="216"/>
      <c r="O225" s="216"/>
      <c r="P225" s="216"/>
      <c r="Q225" s="216"/>
      <c r="R225" s="216"/>
      <c r="S225" s="216"/>
      <c r="T225" s="217"/>
      <c r="AT225" s="218" t="s">
        <v>339</v>
      </c>
      <c r="AU225" s="218" t="s">
        <v>86</v>
      </c>
      <c r="AV225" s="13" t="s">
        <v>86</v>
      </c>
      <c r="AW225" s="13" t="s">
        <v>31</v>
      </c>
      <c r="AX225" s="13" t="s">
        <v>77</v>
      </c>
      <c r="AY225" s="218" t="s">
        <v>321</v>
      </c>
    </row>
    <row r="226" spans="2:51" s="13" customFormat="1" ht="11.25">
      <c r="B226" s="207"/>
      <c r="C226" s="208"/>
      <c r="D226" s="209" t="s">
        <v>339</v>
      </c>
      <c r="E226" s="210" t="s">
        <v>1</v>
      </c>
      <c r="F226" s="211" t="s">
        <v>2891</v>
      </c>
      <c r="G226" s="208"/>
      <c r="H226" s="212">
        <v>19.963999999999999</v>
      </c>
      <c r="I226" s="213"/>
      <c r="J226" s="208"/>
      <c r="K226" s="208"/>
      <c r="L226" s="214"/>
      <c r="M226" s="215"/>
      <c r="N226" s="216"/>
      <c r="O226" s="216"/>
      <c r="P226" s="216"/>
      <c r="Q226" s="216"/>
      <c r="R226" s="216"/>
      <c r="S226" s="216"/>
      <c r="T226" s="217"/>
      <c r="AT226" s="218" t="s">
        <v>339</v>
      </c>
      <c r="AU226" s="218" t="s">
        <v>86</v>
      </c>
      <c r="AV226" s="13" t="s">
        <v>86</v>
      </c>
      <c r="AW226" s="13" t="s">
        <v>31</v>
      </c>
      <c r="AX226" s="13" t="s">
        <v>77</v>
      </c>
      <c r="AY226" s="218" t="s">
        <v>321</v>
      </c>
    </row>
    <row r="227" spans="2:51" s="13" customFormat="1" ht="11.25">
      <c r="B227" s="207"/>
      <c r="C227" s="208"/>
      <c r="D227" s="209" t="s">
        <v>339</v>
      </c>
      <c r="E227" s="210" t="s">
        <v>1</v>
      </c>
      <c r="F227" s="211" t="s">
        <v>2892</v>
      </c>
      <c r="G227" s="208"/>
      <c r="H227" s="212">
        <v>8.8089999999999993</v>
      </c>
      <c r="I227" s="213"/>
      <c r="J227" s="208"/>
      <c r="K227" s="208"/>
      <c r="L227" s="214"/>
      <c r="M227" s="215"/>
      <c r="N227" s="216"/>
      <c r="O227" s="216"/>
      <c r="P227" s="216"/>
      <c r="Q227" s="216"/>
      <c r="R227" s="216"/>
      <c r="S227" s="216"/>
      <c r="T227" s="217"/>
      <c r="AT227" s="218" t="s">
        <v>339</v>
      </c>
      <c r="AU227" s="218" t="s">
        <v>86</v>
      </c>
      <c r="AV227" s="13" t="s">
        <v>86</v>
      </c>
      <c r="AW227" s="13" t="s">
        <v>31</v>
      </c>
      <c r="AX227" s="13" t="s">
        <v>77</v>
      </c>
      <c r="AY227" s="218" t="s">
        <v>321</v>
      </c>
    </row>
    <row r="228" spans="2:51" s="13" customFormat="1" ht="11.25">
      <c r="B228" s="207"/>
      <c r="C228" s="208"/>
      <c r="D228" s="209" t="s">
        <v>339</v>
      </c>
      <c r="E228" s="210" t="s">
        <v>1</v>
      </c>
      <c r="F228" s="211" t="s">
        <v>2893</v>
      </c>
      <c r="G228" s="208"/>
      <c r="H228" s="212">
        <v>16.91075</v>
      </c>
      <c r="I228" s="213"/>
      <c r="J228" s="208"/>
      <c r="K228" s="208"/>
      <c r="L228" s="214"/>
      <c r="M228" s="215"/>
      <c r="N228" s="216"/>
      <c r="O228" s="216"/>
      <c r="P228" s="216"/>
      <c r="Q228" s="216"/>
      <c r="R228" s="216"/>
      <c r="S228" s="216"/>
      <c r="T228" s="217"/>
      <c r="AT228" s="218" t="s">
        <v>339</v>
      </c>
      <c r="AU228" s="218" t="s">
        <v>86</v>
      </c>
      <c r="AV228" s="13" t="s">
        <v>86</v>
      </c>
      <c r="AW228" s="13" t="s">
        <v>31</v>
      </c>
      <c r="AX228" s="13" t="s">
        <v>77</v>
      </c>
      <c r="AY228" s="218" t="s">
        <v>321</v>
      </c>
    </row>
    <row r="229" spans="2:51" s="13" customFormat="1" ht="11.25">
      <c r="B229" s="207"/>
      <c r="C229" s="208"/>
      <c r="D229" s="209" t="s">
        <v>339</v>
      </c>
      <c r="E229" s="210" t="s">
        <v>1</v>
      </c>
      <c r="F229" s="211" t="s">
        <v>2894</v>
      </c>
      <c r="G229" s="208"/>
      <c r="H229" s="212">
        <v>22.350249999999999</v>
      </c>
      <c r="I229" s="213"/>
      <c r="J229" s="208"/>
      <c r="K229" s="208"/>
      <c r="L229" s="214"/>
      <c r="M229" s="215"/>
      <c r="N229" s="216"/>
      <c r="O229" s="216"/>
      <c r="P229" s="216"/>
      <c r="Q229" s="216"/>
      <c r="R229" s="216"/>
      <c r="S229" s="216"/>
      <c r="T229" s="217"/>
      <c r="AT229" s="218" t="s">
        <v>339</v>
      </c>
      <c r="AU229" s="218" t="s">
        <v>86</v>
      </c>
      <c r="AV229" s="13" t="s">
        <v>86</v>
      </c>
      <c r="AW229" s="13" t="s">
        <v>31</v>
      </c>
      <c r="AX229" s="13" t="s">
        <v>77</v>
      </c>
      <c r="AY229" s="218" t="s">
        <v>321</v>
      </c>
    </row>
    <row r="230" spans="2:51" s="13" customFormat="1" ht="11.25">
      <c r="B230" s="207"/>
      <c r="C230" s="208"/>
      <c r="D230" s="209" t="s">
        <v>339</v>
      </c>
      <c r="E230" s="210" t="s">
        <v>1</v>
      </c>
      <c r="F230" s="211" t="s">
        <v>2895</v>
      </c>
      <c r="G230" s="208"/>
      <c r="H230" s="212">
        <v>9.7462499999999999</v>
      </c>
      <c r="I230" s="213"/>
      <c r="J230" s="208"/>
      <c r="K230" s="208"/>
      <c r="L230" s="214"/>
      <c r="M230" s="215"/>
      <c r="N230" s="216"/>
      <c r="O230" s="216"/>
      <c r="P230" s="216"/>
      <c r="Q230" s="216"/>
      <c r="R230" s="216"/>
      <c r="S230" s="216"/>
      <c r="T230" s="217"/>
      <c r="AT230" s="218" t="s">
        <v>339</v>
      </c>
      <c r="AU230" s="218" t="s">
        <v>86</v>
      </c>
      <c r="AV230" s="13" t="s">
        <v>86</v>
      </c>
      <c r="AW230" s="13" t="s">
        <v>31</v>
      </c>
      <c r="AX230" s="13" t="s">
        <v>77</v>
      </c>
      <c r="AY230" s="218" t="s">
        <v>321</v>
      </c>
    </row>
    <row r="231" spans="2:51" s="13" customFormat="1" ht="11.25">
      <c r="B231" s="207"/>
      <c r="C231" s="208"/>
      <c r="D231" s="209" t="s">
        <v>339</v>
      </c>
      <c r="E231" s="210" t="s">
        <v>1</v>
      </c>
      <c r="F231" s="211" t="s">
        <v>2896</v>
      </c>
      <c r="G231" s="208"/>
      <c r="H231" s="212">
        <v>29.67</v>
      </c>
      <c r="I231" s="213"/>
      <c r="J231" s="208"/>
      <c r="K231" s="208"/>
      <c r="L231" s="214"/>
      <c r="M231" s="215"/>
      <c r="N231" s="216"/>
      <c r="O231" s="216"/>
      <c r="P231" s="216"/>
      <c r="Q231" s="216"/>
      <c r="R231" s="216"/>
      <c r="S231" s="216"/>
      <c r="T231" s="217"/>
      <c r="AT231" s="218" t="s">
        <v>339</v>
      </c>
      <c r="AU231" s="218" t="s">
        <v>86</v>
      </c>
      <c r="AV231" s="13" t="s">
        <v>86</v>
      </c>
      <c r="AW231" s="13" t="s">
        <v>31</v>
      </c>
      <c r="AX231" s="13" t="s">
        <v>77</v>
      </c>
      <c r="AY231" s="218" t="s">
        <v>321</v>
      </c>
    </row>
    <row r="232" spans="2:51" s="13" customFormat="1" ht="11.25">
      <c r="B232" s="207"/>
      <c r="C232" s="208"/>
      <c r="D232" s="209" t="s">
        <v>339</v>
      </c>
      <c r="E232" s="210" t="s">
        <v>1</v>
      </c>
      <c r="F232" s="211" t="s">
        <v>2897</v>
      </c>
      <c r="G232" s="208"/>
      <c r="H232" s="212">
        <v>9.3667499999999997</v>
      </c>
      <c r="I232" s="213"/>
      <c r="J232" s="208"/>
      <c r="K232" s="208"/>
      <c r="L232" s="214"/>
      <c r="M232" s="215"/>
      <c r="N232" s="216"/>
      <c r="O232" s="216"/>
      <c r="P232" s="216"/>
      <c r="Q232" s="216"/>
      <c r="R232" s="216"/>
      <c r="S232" s="216"/>
      <c r="T232" s="217"/>
      <c r="AT232" s="218" t="s">
        <v>339</v>
      </c>
      <c r="AU232" s="218" t="s">
        <v>86</v>
      </c>
      <c r="AV232" s="13" t="s">
        <v>86</v>
      </c>
      <c r="AW232" s="13" t="s">
        <v>31</v>
      </c>
      <c r="AX232" s="13" t="s">
        <v>77</v>
      </c>
      <c r="AY232" s="218" t="s">
        <v>321</v>
      </c>
    </row>
    <row r="233" spans="2:51" s="13" customFormat="1" ht="11.25">
      <c r="B233" s="207"/>
      <c r="C233" s="208"/>
      <c r="D233" s="209" t="s">
        <v>339</v>
      </c>
      <c r="E233" s="210" t="s">
        <v>1</v>
      </c>
      <c r="F233" s="211" t="s">
        <v>2898</v>
      </c>
      <c r="G233" s="208"/>
      <c r="H233" s="212">
        <v>8.5329999999999995</v>
      </c>
      <c r="I233" s="213"/>
      <c r="J233" s="208"/>
      <c r="K233" s="208"/>
      <c r="L233" s="214"/>
      <c r="M233" s="215"/>
      <c r="N233" s="216"/>
      <c r="O233" s="216"/>
      <c r="P233" s="216"/>
      <c r="Q233" s="216"/>
      <c r="R233" s="216"/>
      <c r="S233" s="216"/>
      <c r="T233" s="217"/>
      <c r="AT233" s="218" t="s">
        <v>339</v>
      </c>
      <c r="AU233" s="218" t="s">
        <v>86</v>
      </c>
      <c r="AV233" s="13" t="s">
        <v>86</v>
      </c>
      <c r="AW233" s="13" t="s">
        <v>31</v>
      </c>
      <c r="AX233" s="13" t="s">
        <v>77</v>
      </c>
      <c r="AY233" s="218" t="s">
        <v>321</v>
      </c>
    </row>
    <row r="234" spans="2:51" s="13" customFormat="1" ht="11.25">
      <c r="B234" s="207"/>
      <c r="C234" s="208"/>
      <c r="D234" s="209" t="s">
        <v>339</v>
      </c>
      <c r="E234" s="210" t="s">
        <v>1</v>
      </c>
      <c r="F234" s="211" t="s">
        <v>2899</v>
      </c>
      <c r="G234" s="208"/>
      <c r="H234" s="212">
        <v>17.643875000000001</v>
      </c>
      <c r="I234" s="213"/>
      <c r="J234" s="208"/>
      <c r="K234" s="208"/>
      <c r="L234" s="214"/>
      <c r="M234" s="215"/>
      <c r="N234" s="216"/>
      <c r="O234" s="216"/>
      <c r="P234" s="216"/>
      <c r="Q234" s="216"/>
      <c r="R234" s="216"/>
      <c r="S234" s="216"/>
      <c r="T234" s="217"/>
      <c r="AT234" s="218" t="s">
        <v>339</v>
      </c>
      <c r="AU234" s="218" t="s">
        <v>86</v>
      </c>
      <c r="AV234" s="13" t="s">
        <v>86</v>
      </c>
      <c r="AW234" s="13" t="s">
        <v>31</v>
      </c>
      <c r="AX234" s="13" t="s">
        <v>77</v>
      </c>
      <c r="AY234" s="218" t="s">
        <v>321</v>
      </c>
    </row>
    <row r="235" spans="2:51" s="13" customFormat="1" ht="11.25">
      <c r="B235" s="207"/>
      <c r="C235" s="208"/>
      <c r="D235" s="209" t="s">
        <v>339</v>
      </c>
      <c r="E235" s="210" t="s">
        <v>1</v>
      </c>
      <c r="F235" s="211" t="s">
        <v>2900</v>
      </c>
      <c r="G235" s="208"/>
      <c r="H235" s="212">
        <v>7.9349999999999996</v>
      </c>
      <c r="I235" s="213"/>
      <c r="J235" s="208"/>
      <c r="K235" s="208"/>
      <c r="L235" s="214"/>
      <c r="M235" s="215"/>
      <c r="N235" s="216"/>
      <c r="O235" s="216"/>
      <c r="P235" s="216"/>
      <c r="Q235" s="216"/>
      <c r="R235" s="216"/>
      <c r="S235" s="216"/>
      <c r="T235" s="217"/>
      <c r="AT235" s="218" t="s">
        <v>339</v>
      </c>
      <c r="AU235" s="218" t="s">
        <v>86</v>
      </c>
      <c r="AV235" s="13" t="s">
        <v>86</v>
      </c>
      <c r="AW235" s="13" t="s">
        <v>31</v>
      </c>
      <c r="AX235" s="13" t="s">
        <v>77</v>
      </c>
      <c r="AY235" s="218" t="s">
        <v>321</v>
      </c>
    </row>
    <row r="236" spans="2:51" s="13" customFormat="1" ht="11.25">
      <c r="B236" s="207"/>
      <c r="C236" s="208"/>
      <c r="D236" s="209" t="s">
        <v>339</v>
      </c>
      <c r="E236" s="210" t="s">
        <v>1</v>
      </c>
      <c r="F236" s="211" t="s">
        <v>2901</v>
      </c>
      <c r="G236" s="208"/>
      <c r="H236" s="212">
        <v>29.324999999999999</v>
      </c>
      <c r="I236" s="213"/>
      <c r="J236" s="208"/>
      <c r="K236" s="208"/>
      <c r="L236" s="214"/>
      <c r="M236" s="215"/>
      <c r="N236" s="216"/>
      <c r="O236" s="216"/>
      <c r="P236" s="216"/>
      <c r="Q236" s="216"/>
      <c r="R236" s="216"/>
      <c r="S236" s="216"/>
      <c r="T236" s="217"/>
      <c r="AT236" s="218" t="s">
        <v>339</v>
      </c>
      <c r="AU236" s="218" t="s">
        <v>86</v>
      </c>
      <c r="AV236" s="13" t="s">
        <v>86</v>
      </c>
      <c r="AW236" s="13" t="s">
        <v>31</v>
      </c>
      <c r="AX236" s="13" t="s">
        <v>77</v>
      </c>
      <c r="AY236" s="218" t="s">
        <v>321</v>
      </c>
    </row>
    <row r="237" spans="2:51" s="13" customFormat="1" ht="11.25">
      <c r="B237" s="207"/>
      <c r="C237" s="208"/>
      <c r="D237" s="209" t="s">
        <v>339</v>
      </c>
      <c r="E237" s="210" t="s">
        <v>1</v>
      </c>
      <c r="F237" s="211" t="s">
        <v>2902</v>
      </c>
      <c r="G237" s="208"/>
      <c r="H237" s="212">
        <v>37.145000000000003</v>
      </c>
      <c r="I237" s="213"/>
      <c r="J237" s="208"/>
      <c r="K237" s="208"/>
      <c r="L237" s="214"/>
      <c r="M237" s="215"/>
      <c r="N237" s="216"/>
      <c r="O237" s="216"/>
      <c r="P237" s="216"/>
      <c r="Q237" s="216"/>
      <c r="R237" s="216"/>
      <c r="S237" s="216"/>
      <c r="T237" s="217"/>
      <c r="AT237" s="218" t="s">
        <v>339</v>
      </c>
      <c r="AU237" s="218" t="s">
        <v>86</v>
      </c>
      <c r="AV237" s="13" t="s">
        <v>86</v>
      </c>
      <c r="AW237" s="13" t="s">
        <v>31</v>
      </c>
      <c r="AX237" s="13" t="s">
        <v>77</v>
      </c>
      <c r="AY237" s="218" t="s">
        <v>321</v>
      </c>
    </row>
    <row r="238" spans="2:51" s="13" customFormat="1" ht="11.25">
      <c r="B238" s="207"/>
      <c r="C238" s="208"/>
      <c r="D238" s="209" t="s">
        <v>339</v>
      </c>
      <c r="E238" s="210" t="s">
        <v>1</v>
      </c>
      <c r="F238" s="211" t="s">
        <v>2903</v>
      </c>
      <c r="G238" s="208"/>
      <c r="H238" s="212">
        <v>27.2895</v>
      </c>
      <c r="I238" s="213"/>
      <c r="J238" s="208"/>
      <c r="K238" s="208"/>
      <c r="L238" s="214"/>
      <c r="M238" s="215"/>
      <c r="N238" s="216"/>
      <c r="O238" s="216"/>
      <c r="P238" s="216"/>
      <c r="Q238" s="216"/>
      <c r="R238" s="216"/>
      <c r="S238" s="216"/>
      <c r="T238" s="217"/>
      <c r="AT238" s="218" t="s">
        <v>339</v>
      </c>
      <c r="AU238" s="218" t="s">
        <v>86</v>
      </c>
      <c r="AV238" s="13" t="s">
        <v>86</v>
      </c>
      <c r="AW238" s="13" t="s">
        <v>31</v>
      </c>
      <c r="AX238" s="13" t="s">
        <v>77</v>
      </c>
      <c r="AY238" s="218" t="s">
        <v>321</v>
      </c>
    </row>
    <row r="239" spans="2:51" s="13" customFormat="1" ht="11.25">
      <c r="B239" s="207"/>
      <c r="C239" s="208"/>
      <c r="D239" s="209" t="s">
        <v>339</v>
      </c>
      <c r="E239" s="210" t="s">
        <v>1</v>
      </c>
      <c r="F239" s="211" t="s">
        <v>2904</v>
      </c>
      <c r="G239" s="208"/>
      <c r="H239" s="212">
        <v>29.324999999999999</v>
      </c>
      <c r="I239" s="213"/>
      <c r="J239" s="208"/>
      <c r="K239" s="208"/>
      <c r="L239" s="214"/>
      <c r="M239" s="215"/>
      <c r="N239" s="216"/>
      <c r="O239" s="216"/>
      <c r="P239" s="216"/>
      <c r="Q239" s="216"/>
      <c r="R239" s="216"/>
      <c r="S239" s="216"/>
      <c r="T239" s="217"/>
      <c r="AT239" s="218" t="s">
        <v>339</v>
      </c>
      <c r="AU239" s="218" t="s">
        <v>86</v>
      </c>
      <c r="AV239" s="13" t="s">
        <v>86</v>
      </c>
      <c r="AW239" s="13" t="s">
        <v>31</v>
      </c>
      <c r="AX239" s="13" t="s">
        <v>77</v>
      </c>
      <c r="AY239" s="218" t="s">
        <v>321</v>
      </c>
    </row>
    <row r="240" spans="2:51" s="13" customFormat="1" ht="11.25">
      <c r="B240" s="207"/>
      <c r="C240" s="208"/>
      <c r="D240" s="209" t="s">
        <v>339</v>
      </c>
      <c r="E240" s="210" t="s">
        <v>1</v>
      </c>
      <c r="F240" s="211" t="s">
        <v>2905</v>
      </c>
      <c r="G240" s="208"/>
      <c r="H240" s="212">
        <v>7.843</v>
      </c>
      <c r="I240" s="213"/>
      <c r="J240" s="208"/>
      <c r="K240" s="208"/>
      <c r="L240" s="214"/>
      <c r="M240" s="215"/>
      <c r="N240" s="216"/>
      <c r="O240" s="216"/>
      <c r="P240" s="216"/>
      <c r="Q240" s="216"/>
      <c r="R240" s="216"/>
      <c r="S240" s="216"/>
      <c r="T240" s="217"/>
      <c r="AT240" s="218" t="s">
        <v>339</v>
      </c>
      <c r="AU240" s="218" t="s">
        <v>86</v>
      </c>
      <c r="AV240" s="13" t="s">
        <v>86</v>
      </c>
      <c r="AW240" s="13" t="s">
        <v>31</v>
      </c>
      <c r="AX240" s="13" t="s">
        <v>77</v>
      </c>
      <c r="AY240" s="218" t="s">
        <v>321</v>
      </c>
    </row>
    <row r="241" spans="2:51" s="13" customFormat="1" ht="11.25">
      <c r="B241" s="207"/>
      <c r="C241" s="208"/>
      <c r="D241" s="209" t="s">
        <v>339</v>
      </c>
      <c r="E241" s="210" t="s">
        <v>1</v>
      </c>
      <c r="F241" s="211" t="s">
        <v>2906</v>
      </c>
      <c r="G241" s="208"/>
      <c r="H241" s="212">
        <v>67.447500000000005</v>
      </c>
      <c r="I241" s="213"/>
      <c r="J241" s="208"/>
      <c r="K241" s="208"/>
      <c r="L241" s="214"/>
      <c r="M241" s="215"/>
      <c r="N241" s="216"/>
      <c r="O241" s="216"/>
      <c r="P241" s="216"/>
      <c r="Q241" s="216"/>
      <c r="R241" s="216"/>
      <c r="S241" s="216"/>
      <c r="T241" s="217"/>
      <c r="AT241" s="218" t="s">
        <v>339</v>
      </c>
      <c r="AU241" s="218" t="s">
        <v>86</v>
      </c>
      <c r="AV241" s="13" t="s">
        <v>86</v>
      </c>
      <c r="AW241" s="13" t="s">
        <v>31</v>
      </c>
      <c r="AX241" s="13" t="s">
        <v>77</v>
      </c>
      <c r="AY241" s="218" t="s">
        <v>321</v>
      </c>
    </row>
    <row r="242" spans="2:51" s="13" customFormat="1" ht="11.25">
      <c r="B242" s="207"/>
      <c r="C242" s="208"/>
      <c r="D242" s="209" t="s">
        <v>339</v>
      </c>
      <c r="E242" s="210" t="s">
        <v>1</v>
      </c>
      <c r="F242" s="211" t="s">
        <v>2907</v>
      </c>
      <c r="G242" s="208"/>
      <c r="H242" s="212">
        <v>9.7462499999999999</v>
      </c>
      <c r="I242" s="213"/>
      <c r="J242" s="208"/>
      <c r="K242" s="208"/>
      <c r="L242" s="214"/>
      <c r="M242" s="215"/>
      <c r="N242" s="216"/>
      <c r="O242" s="216"/>
      <c r="P242" s="216"/>
      <c r="Q242" s="216"/>
      <c r="R242" s="216"/>
      <c r="S242" s="216"/>
      <c r="T242" s="217"/>
      <c r="AT242" s="218" t="s">
        <v>339</v>
      </c>
      <c r="AU242" s="218" t="s">
        <v>86</v>
      </c>
      <c r="AV242" s="13" t="s">
        <v>86</v>
      </c>
      <c r="AW242" s="13" t="s">
        <v>31</v>
      </c>
      <c r="AX242" s="13" t="s">
        <v>77</v>
      </c>
      <c r="AY242" s="218" t="s">
        <v>321</v>
      </c>
    </row>
    <row r="243" spans="2:51" s="13" customFormat="1" ht="11.25">
      <c r="B243" s="207"/>
      <c r="C243" s="208"/>
      <c r="D243" s="209" t="s">
        <v>339</v>
      </c>
      <c r="E243" s="210" t="s">
        <v>1</v>
      </c>
      <c r="F243" s="211" t="s">
        <v>2908</v>
      </c>
      <c r="G243" s="208"/>
      <c r="H243" s="212">
        <v>21.378499999999999</v>
      </c>
      <c r="I243" s="213"/>
      <c r="J243" s="208"/>
      <c r="K243" s="208"/>
      <c r="L243" s="214"/>
      <c r="M243" s="215"/>
      <c r="N243" s="216"/>
      <c r="O243" s="216"/>
      <c r="P243" s="216"/>
      <c r="Q243" s="216"/>
      <c r="R243" s="216"/>
      <c r="S243" s="216"/>
      <c r="T243" s="217"/>
      <c r="AT243" s="218" t="s">
        <v>339</v>
      </c>
      <c r="AU243" s="218" t="s">
        <v>86</v>
      </c>
      <c r="AV243" s="13" t="s">
        <v>86</v>
      </c>
      <c r="AW243" s="13" t="s">
        <v>31</v>
      </c>
      <c r="AX243" s="13" t="s">
        <v>77</v>
      </c>
      <c r="AY243" s="218" t="s">
        <v>321</v>
      </c>
    </row>
    <row r="244" spans="2:51" s="13" customFormat="1" ht="11.25">
      <c r="B244" s="207"/>
      <c r="C244" s="208"/>
      <c r="D244" s="209" t="s">
        <v>339</v>
      </c>
      <c r="E244" s="210" t="s">
        <v>1</v>
      </c>
      <c r="F244" s="211" t="s">
        <v>2909</v>
      </c>
      <c r="G244" s="208"/>
      <c r="H244" s="212">
        <v>6.7821249999999997</v>
      </c>
      <c r="I244" s="213"/>
      <c r="J244" s="208"/>
      <c r="K244" s="208"/>
      <c r="L244" s="214"/>
      <c r="M244" s="215"/>
      <c r="N244" s="216"/>
      <c r="O244" s="216"/>
      <c r="P244" s="216"/>
      <c r="Q244" s="216"/>
      <c r="R244" s="216"/>
      <c r="S244" s="216"/>
      <c r="T244" s="217"/>
      <c r="AT244" s="218" t="s">
        <v>339</v>
      </c>
      <c r="AU244" s="218" t="s">
        <v>86</v>
      </c>
      <c r="AV244" s="13" t="s">
        <v>86</v>
      </c>
      <c r="AW244" s="13" t="s">
        <v>31</v>
      </c>
      <c r="AX244" s="13" t="s">
        <v>77</v>
      </c>
      <c r="AY244" s="218" t="s">
        <v>321</v>
      </c>
    </row>
    <row r="245" spans="2:51" s="13" customFormat="1" ht="11.25">
      <c r="B245" s="207"/>
      <c r="C245" s="208"/>
      <c r="D245" s="209" t="s">
        <v>339</v>
      </c>
      <c r="E245" s="210" t="s">
        <v>1</v>
      </c>
      <c r="F245" s="211" t="s">
        <v>2910</v>
      </c>
      <c r="G245" s="208"/>
      <c r="H245" s="212">
        <v>34.776000000000003</v>
      </c>
      <c r="I245" s="213"/>
      <c r="J245" s="208"/>
      <c r="K245" s="208"/>
      <c r="L245" s="214"/>
      <c r="M245" s="215"/>
      <c r="N245" s="216"/>
      <c r="O245" s="216"/>
      <c r="P245" s="216"/>
      <c r="Q245" s="216"/>
      <c r="R245" s="216"/>
      <c r="S245" s="216"/>
      <c r="T245" s="217"/>
      <c r="AT245" s="218" t="s">
        <v>339</v>
      </c>
      <c r="AU245" s="218" t="s">
        <v>86</v>
      </c>
      <c r="AV245" s="13" t="s">
        <v>86</v>
      </c>
      <c r="AW245" s="13" t="s">
        <v>31</v>
      </c>
      <c r="AX245" s="13" t="s">
        <v>77</v>
      </c>
      <c r="AY245" s="218" t="s">
        <v>321</v>
      </c>
    </row>
    <row r="246" spans="2:51" s="13" customFormat="1" ht="11.25">
      <c r="B246" s="207"/>
      <c r="C246" s="208"/>
      <c r="D246" s="209" t="s">
        <v>339</v>
      </c>
      <c r="E246" s="210" t="s">
        <v>1</v>
      </c>
      <c r="F246" s="211" t="s">
        <v>2911</v>
      </c>
      <c r="G246" s="208"/>
      <c r="H246" s="212">
        <v>6.8022499999999999</v>
      </c>
      <c r="I246" s="213"/>
      <c r="J246" s="208"/>
      <c r="K246" s="208"/>
      <c r="L246" s="214"/>
      <c r="M246" s="215"/>
      <c r="N246" s="216"/>
      <c r="O246" s="216"/>
      <c r="P246" s="216"/>
      <c r="Q246" s="216"/>
      <c r="R246" s="216"/>
      <c r="S246" s="216"/>
      <c r="T246" s="217"/>
      <c r="AT246" s="218" t="s">
        <v>339</v>
      </c>
      <c r="AU246" s="218" t="s">
        <v>86</v>
      </c>
      <c r="AV246" s="13" t="s">
        <v>86</v>
      </c>
      <c r="AW246" s="13" t="s">
        <v>31</v>
      </c>
      <c r="AX246" s="13" t="s">
        <v>77</v>
      </c>
      <c r="AY246" s="218" t="s">
        <v>321</v>
      </c>
    </row>
    <row r="247" spans="2:51" s="13" customFormat="1" ht="11.25">
      <c r="B247" s="207"/>
      <c r="C247" s="208"/>
      <c r="D247" s="209" t="s">
        <v>339</v>
      </c>
      <c r="E247" s="210" t="s">
        <v>1</v>
      </c>
      <c r="F247" s="211" t="s">
        <v>2848</v>
      </c>
      <c r="G247" s="208"/>
      <c r="H247" s="212">
        <v>19.4925</v>
      </c>
      <c r="I247" s="213"/>
      <c r="J247" s="208"/>
      <c r="K247" s="208"/>
      <c r="L247" s="214"/>
      <c r="M247" s="215"/>
      <c r="N247" s="216"/>
      <c r="O247" s="216"/>
      <c r="P247" s="216"/>
      <c r="Q247" s="216"/>
      <c r="R247" s="216"/>
      <c r="S247" s="216"/>
      <c r="T247" s="217"/>
      <c r="AT247" s="218" t="s">
        <v>339</v>
      </c>
      <c r="AU247" s="218" t="s">
        <v>86</v>
      </c>
      <c r="AV247" s="13" t="s">
        <v>86</v>
      </c>
      <c r="AW247" s="13" t="s">
        <v>31</v>
      </c>
      <c r="AX247" s="13" t="s">
        <v>77</v>
      </c>
      <c r="AY247" s="218" t="s">
        <v>321</v>
      </c>
    </row>
    <row r="248" spans="2:51" s="13" customFormat="1" ht="11.25">
      <c r="B248" s="207"/>
      <c r="C248" s="208"/>
      <c r="D248" s="209" t="s">
        <v>339</v>
      </c>
      <c r="E248" s="210" t="s">
        <v>1</v>
      </c>
      <c r="F248" s="211" t="s">
        <v>2912</v>
      </c>
      <c r="G248" s="208"/>
      <c r="H248" s="212">
        <v>7.7969999999999997</v>
      </c>
      <c r="I248" s="213"/>
      <c r="J248" s="208"/>
      <c r="K248" s="208"/>
      <c r="L248" s="214"/>
      <c r="M248" s="215"/>
      <c r="N248" s="216"/>
      <c r="O248" s="216"/>
      <c r="P248" s="216"/>
      <c r="Q248" s="216"/>
      <c r="R248" s="216"/>
      <c r="S248" s="216"/>
      <c r="T248" s="217"/>
      <c r="AT248" s="218" t="s">
        <v>339</v>
      </c>
      <c r="AU248" s="218" t="s">
        <v>86</v>
      </c>
      <c r="AV248" s="13" t="s">
        <v>86</v>
      </c>
      <c r="AW248" s="13" t="s">
        <v>31</v>
      </c>
      <c r="AX248" s="13" t="s">
        <v>77</v>
      </c>
      <c r="AY248" s="218" t="s">
        <v>321</v>
      </c>
    </row>
    <row r="249" spans="2:51" s="13" customFormat="1" ht="11.25">
      <c r="B249" s="207"/>
      <c r="C249" s="208"/>
      <c r="D249" s="209" t="s">
        <v>339</v>
      </c>
      <c r="E249" s="210" t="s">
        <v>1</v>
      </c>
      <c r="F249" s="211" t="s">
        <v>2913</v>
      </c>
      <c r="G249" s="208"/>
      <c r="H249" s="212">
        <v>6.8425000000000002</v>
      </c>
      <c r="I249" s="213"/>
      <c r="J249" s="208"/>
      <c r="K249" s="208"/>
      <c r="L249" s="214"/>
      <c r="M249" s="215"/>
      <c r="N249" s="216"/>
      <c r="O249" s="216"/>
      <c r="P249" s="216"/>
      <c r="Q249" s="216"/>
      <c r="R249" s="216"/>
      <c r="S249" s="216"/>
      <c r="T249" s="217"/>
      <c r="AT249" s="218" t="s">
        <v>339</v>
      </c>
      <c r="AU249" s="218" t="s">
        <v>86</v>
      </c>
      <c r="AV249" s="13" t="s">
        <v>86</v>
      </c>
      <c r="AW249" s="13" t="s">
        <v>31</v>
      </c>
      <c r="AX249" s="13" t="s">
        <v>77</v>
      </c>
      <c r="AY249" s="218" t="s">
        <v>321</v>
      </c>
    </row>
    <row r="250" spans="2:51" s="13" customFormat="1" ht="11.25">
      <c r="B250" s="207"/>
      <c r="C250" s="208"/>
      <c r="D250" s="209" t="s">
        <v>339</v>
      </c>
      <c r="E250" s="210" t="s">
        <v>1</v>
      </c>
      <c r="F250" s="211" t="s">
        <v>2914</v>
      </c>
      <c r="G250" s="208"/>
      <c r="H250" s="212">
        <v>1.9550000000000001</v>
      </c>
      <c r="I250" s="213"/>
      <c r="J250" s="208"/>
      <c r="K250" s="208"/>
      <c r="L250" s="214"/>
      <c r="M250" s="215"/>
      <c r="N250" s="216"/>
      <c r="O250" s="216"/>
      <c r="P250" s="216"/>
      <c r="Q250" s="216"/>
      <c r="R250" s="216"/>
      <c r="S250" s="216"/>
      <c r="T250" s="217"/>
      <c r="AT250" s="218" t="s">
        <v>339</v>
      </c>
      <c r="AU250" s="218" t="s">
        <v>86</v>
      </c>
      <c r="AV250" s="13" t="s">
        <v>86</v>
      </c>
      <c r="AW250" s="13" t="s">
        <v>31</v>
      </c>
      <c r="AX250" s="13" t="s">
        <v>77</v>
      </c>
      <c r="AY250" s="218" t="s">
        <v>321</v>
      </c>
    </row>
    <row r="251" spans="2:51" s="13" customFormat="1" ht="11.25">
      <c r="B251" s="207"/>
      <c r="C251" s="208"/>
      <c r="D251" s="209" t="s">
        <v>339</v>
      </c>
      <c r="E251" s="210" t="s">
        <v>1</v>
      </c>
      <c r="F251" s="211" t="s">
        <v>2915</v>
      </c>
      <c r="G251" s="208"/>
      <c r="H251" s="212">
        <v>30.302499999999998</v>
      </c>
      <c r="I251" s="213"/>
      <c r="J251" s="208"/>
      <c r="K251" s="208"/>
      <c r="L251" s="214"/>
      <c r="M251" s="215"/>
      <c r="N251" s="216"/>
      <c r="O251" s="216"/>
      <c r="P251" s="216"/>
      <c r="Q251" s="216"/>
      <c r="R251" s="216"/>
      <c r="S251" s="216"/>
      <c r="T251" s="217"/>
      <c r="AT251" s="218" t="s">
        <v>339</v>
      </c>
      <c r="AU251" s="218" t="s">
        <v>86</v>
      </c>
      <c r="AV251" s="13" t="s">
        <v>86</v>
      </c>
      <c r="AW251" s="13" t="s">
        <v>31</v>
      </c>
      <c r="AX251" s="13" t="s">
        <v>77</v>
      </c>
      <c r="AY251" s="218" t="s">
        <v>321</v>
      </c>
    </row>
    <row r="252" spans="2:51" s="13" customFormat="1" ht="11.25">
      <c r="B252" s="207"/>
      <c r="C252" s="208"/>
      <c r="D252" s="209" t="s">
        <v>339</v>
      </c>
      <c r="E252" s="210" t="s">
        <v>1</v>
      </c>
      <c r="F252" s="211" t="s">
        <v>2916</v>
      </c>
      <c r="G252" s="208"/>
      <c r="H252" s="212">
        <v>35.396999999999998</v>
      </c>
      <c r="I252" s="213"/>
      <c r="J252" s="208"/>
      <c r="K252" s="208"/>
      <c r="L252" s="214"/>
      <c r="M252" s="215"/>
      <c r="N252" s="216"/>
      <c r="O252" s="216"/>
      <c r="P252" s="216"/>
      <c r="Q252" s="216"/>
      <c r="R252" s="216"/>
      <c r="S252" s="216"/>
      <c r="T252" s="217"/>
      <c r="AT252" s="218" t="s">
        <v>339</v>
      </c>
      <c r="AU252" s="218" t="s">
        <v>86</v>
      </c>
      <c r="AV252" s="13" t="s">
        <v>86</v>
      </c>
      <c r="AW252" s="13" t="s">
        <v>31</v>
      </c>
      <c r="AX252" s="13" t="s">
        <v>77</v>
      </c>
      <c r="AY252" s="218" t="s">
        <v>321</v>
      </c>
    </row>
    <row r="253" spans="2:51" s="13" customFormat="1" ht="11.25">
      <c r="B253" s="207"/>
      <c r="C253" s="208"/>
      <c r="D253" s="209" t="s">
        <v>339</v>
      </c>
      <c r="E253" s="210" t="s">
        <v>1</v>
      </c>
      <c r="F253" s="211" t="s">
        <v>2917</v>
      </c>
      <c r="G253" s="208"/>
      <c r="H253" s="212">
        <v>0.99187499999999995</v>
      </c>
      <c r="I253" s="213"/>
      <c r="J253" s="208"/>
      <c r="K253" s="208"/>
      <c r="L253" s="214"/>
      <c r="M253" s="215"/>
      <c r="N253" s="216"/>
      <c r="O253" s="216"/>
      <c r="P253" s="216"/>
      <c r="Q253" s="216"/>
      <c r="R253" s="216"/>
      <c r="S253" s="216"/>
      <c r="T253" s="217"/>
      <c r="AT253" s="218" t="s">
        <v>339</v>
      </c>
      <c r="AU253" s="218" t="s">
        <v>86</v>
      </c>
      <c r="AV253" s="13" t="s">
        <v>86</v>
      </c>
      <c r="AW253" s="13" t="s">
        <v>31</v>
      </c>
      <c r="AX253" s="13" t="s">
        <v>77</v>
      </c>
      <c r="AY253" s="218" t="s">
        <v>321</v>
      </c>
    </row>
    <row r="254" spans="2:51" s="13" customFormat="1" ht="11.25">
      <c r="B254" s="207"/>
      <c r="C254" s="208"/>
      <c r="D254" s="209" t="s">
        <v>339</v>
      </c>
      <c r="E254" s="210" t="s">
        <v>1</v>
      </c>
      <c r="F254" s="211" t="s">
        <v>2918</v>
      </c>
      <c r="G254" s="208"/>
      <c r="H254" s="212">
        <v>8.8751250000000006</v>
      </c>
      <c r="I254" s="213"/>
      <c r="J254" s="208"/>
      <c r="K254" s="208"/>
      <c r="L254" s="214"/>
      <c r="M254" s="215"/>
      <c r="N254" s="216"/>
      <c r="O254" s="216"/>
      <c r="P254" s="216"/>
      <c r="Q254" s="216"/>
      <c r="R254" s="216"/>
      <c r="S254" s="216"/>
      <c r="T254" s="217"/>
      <c r="AT254" s="218" t="s">
        <v>339</v>
      </c>
      <c r="AU254" s="218" t="s">
        <v>86</v>
      </c>
      <c r="AV254" s="13" t="s">
        <v>86</v>
      </c>
      <c r="AW254" s="13" t="s">
        <v>31</v>
      </c>
      <c r="AX254" s="13" t="s">
        <v>77</v>
      </c>
      <c r="AY254" s="218" t="s">
        <v>321</v>
      </c>
    </row>
    <row r="255" spans="2:51" s="13" customFormat="1" ht="11.25">
      <c r="B255" s="207"/>
      <c r="C255" s="208"/>
      <c r="D255" s="209" t="s">
        <v>339</v>
      </c>
      <c r="E255" s="210" t="s">
        <v>1</v>
      </c>
      <c r="F255" s="211" t="s">
        <v>2919</v>
      </c>
      <c r="G255" s="208"/>
      <c r="H255" s="212">
        <v>17.957249999999998</v>
      </c>
      <c r="I255" s="213"/>
      <c r="J255" s="208"/>
      <c r="K255" s="208"/>
      <c r="L255" s="214"/>
      <c r="M255" s="215"/>
      <c r="N255" s="216"/>
      <c r="O255" s="216"/>
      <c r="P255" s="216"/>
      <c r="Q255" s="216"/>
      <c r="R255" s="216"/>
      <c r="S255" s="216"/>
      <c r="T255" s="217"/>
      <c r="AT255" s="218" t="s">
        <v>339</v>
      </c>
      <c r="AU255" s="218" t="s">
        <v>86</v>
      </c>
      <c r="AV255" s="13" t="s">
        <v>86</v>
      </c>
      <c r="AW255" s="13" t="s">
        <v>31</v>
      </c>
      <c r="AX255" s="13" t="s">
        <v>77</v>
      </c>
      <c r="AY255" s="218" t="s">
        <v>321</v>
      </c>
    </row>
    <row r="256" spans="2:51" s="13" customFormat="1" ht="11.25">
      <c r="B256" s="207"/>
      <c r="C256" s="208"/>
      <c r="D256" s="209" t="s">
        <v>339</v>
      </c>
      <c r="E256" s="210" t="s">
        <v>1</v>
      </c>
      <c r="F256" s="211" t="s">
        <v>2920</v>
      </c>
      <c r="G256" s="208"/>
      <c r="H256" s="212">
        <v>24.940625000000001</v>
      </c>
      <c r="I256" s="213"/>
      <c r="J256" s="208"/>
      <c r="K256" s="208"/>
      <c r="L256" s="214"/>
      <c r="M256" s="215"/>
      <c r="N256" s="216"/>
      <c r="O256" s="216"/>
      <c r="P256" s="216"/>
      <c r="Q256" s="216"/>
      <c r="R256" s="216"/>
      <c r="S256" s="216"/>
      <c r="T256" s="217"/>
      <c r="AT256" s="218" t="s">
        <v>339</v>
      </c>
      <c r="AU256" s="218" t="s">
        <v>86</v>
      </c>
      <c r="AV256" s="13" t="s">
        <v>86</v>
      </c>
      <c r="AW256" s="13" t="s">
        <v>31</v>
      </c>
      <c r="AX256" s="13" t="s">
        <v>77</v>
      </c>
      <c r="AY256" s="218" t="s">
        <v>321</v>
      </c>
    </row>
    <row r="257" spans="2:51" s="13" customFormat="1" ht="11.25">
      <c r="B257" s="207"/>
      <c r="C257" s="208"/>
      <c r="D257" s="209" t="s">
        <v>339</v>
      </c>
      <c r="E257" s="210" t="s">
        <v>1</v>
      </c>
      <c r="F257" s="211" t="s">
        <v>2921</v>
      </c>
      <c r="G257" s="208"/>
      <c r="H257" s="212">
        <v>26.536249999999999</v>
      </c>
      <c r="I257" s="213"/>
      <c r="J257" s="208"/>
      <c r="K257" s="208"/>
      <c r="L257" s="214"/>
      <c r="M257" s="215"/>
      <c r="N257" s="216"/>
      <c r="O257" s="216"/>
      <c r="P257" s="216"/>
      <c r="Q257" s="216"/>
      <c r="R257" s="216"/>
      <c r="S257" s="216"/>
      <c r="T257" s="217"/>
      <c r="AT257" s="218" t="s">
        <v>339</v>
      </c>
      <c r="AU257" s="218" t="s">
        <v>86</v>
      </c>
      <c r="AV257" s="13" t="s">
        <v>86</v>
      </c>
      <c r="AW257" s="13" t="s">
        <v>31</v>
      </c>
      <c r="AX257" s="13" t="s">
        <v>77</v>
      </c>
      <c r="AY257" s="218" t="s">
        <v>321</v>
      </c>
    </row>
    <row r="258" spans="2:51" s="13" customFormat="1" ht="11.25">
      <c r="B258" s="207"/>
      <c r="C258" s="208"/>
      <c r="D258" s="209" t="s">
        <v>339</v>
      </c>
      <c r="E258" s="210" t="s">
        <v>1</v>
      </c>
      <c r="F258" s="211" t="s">
        <v>2922</v>
      </c>
      <c r="G258" s="208"/>
      <c r="H258" s="212">
        <v>12.903</v>
      </c>
      <c r="I258" s="213"/>
      <c r="J258" s="208"/>
      <c r="K258" s="208"/>
      <c r="L258" s="214"/>
      <c r="M258" s="215"/>
      <c r="N258" s="216"/>
      <c r="O258" s="216"/>
      <c r="P258" s="216"/>
      <c r="Q258" s="216"/>
      <c r="R258" s="216"/>
      <c r="S258" s="216"/>
      <c r="T258" s="217"/>
      <c r="AT258" s="218" t="s">
        <v>339</v>
      </c>
      <c r="AU258" s="218" t="s">
        <v>86</v>
      </c>
      <c r="AV258" s="13" t="s">
        <v>86</v>
      </c>
      <c r="AW258" s="13" t="s">
        <v>31</v>
      </c>
      <c r="AX258" s="13" t="s">
        <v>77</v>
      </c>
      <c r="AY258" s="218" t="s">
        <v>321</v>
      </c>
    </row>
    <row r="259" spans="2:51" s="13" customFormat="1" ht="11.25">
      <c r="B259" s="207"/>
      <c r="C259" s="208"/>
      <c r="D259" s="209" t="s">
        <v>339</v>
      </c>
      <c r="E259" s="210" t="s">
        <v>1</v>
      </c>
      <c r="F259" s="211" t="s">
        <v>2923</v>
      </c>
      <c r="G259" s="208"/>
      <c r="H259" s="212">
        <v>40.96875</v>
      </c>
      <c r="I259" s="213"/>
      <c r="J259" s="208"/>
      <c r="K259" s="208"/>
      <c r="L259" s="214"/>
      <c r="M259" s="215"/>
      <c r="N259" s="216"/>
      <c r="O259" s="216"/>
      <c r="P259" s="216"/>
      <c r="Q259" s="216"/>
      <c r="R259" s="216"/>
      <c r="S259" s="216"/>
      <c r="T259" s="217"/>
      <c r="AT259" s="218" t="s">
        <v>339</v>
      </c>
      <c r="AU259" s="218" t="s">
        <v>86</v>
      </c>
      <c r="AV259" s="13" t="s">
        <v>86</v>
      </c>
      <c r="AW259" s="13" t="s">
        <v>31</v>
      </c>
      <c r="AX259" s="13" t="s">
        <v>77</v>
      </c>
      <c r="AY259" s="218" t="s">
        <v>321</v>
      </c>
    </row>
    <row r="260" spans="2:51" s="13" customFormat="1" ht="11.25">
      <c r="B260" s="207"/>
      <c r="C260" s="208"/>
      <c r="D260" s="209" t="s">
        <v>339</v>
      </c>
      <c r="E260" s="210" t="s">
        <v>1</v>
      </c>
      <c r="F260" s="211" t="s">
        <v>2924</v>
      </c>
      <c r="G260" s="208"/>
      <c r="H260" s="212">
        <v>8.4640000000000004</v>
      </c>
      <c r="I260" s="213"/>
      <c r="J260" s="208"/>
      <c r="K260" s="208"/>
      <c r="L260" s="214"/>
      <c r="M260" s="215"/>
      <c r="N260" s="216"/>
      <c r="O260" s="216"/>
      <c r="P260" s="216"/>
      <c r="Q260" s="216"/>
      <c r="R260" s="216"/>
      <c r="S260" s="216"/>
      <c r="T260" s="217"/>
      <c r="AT260" s="218" t="s">
        <v>339</v>
      </c>
      <c r="AU260" s="218" t="s">
        <v>86</v>
      </c>
      <c r="AV260" s="13" t="s">
        <v>86</v>
      </c>
      <c r="AW260" s="13" t="s">
        <v>31</v>
      </c>
      <c r="AX260" s="13" t="s">
        <v>77</v>
      </c>
      <c r="AY260" s="218" t="s">
        <v>321</v>
      </c>
    </row>
    <row r="261" spans="2:51" s="13" customFormat="1" ht="11.25">
      <c r="B261" s="207"/>
      <c r="C261" s="208"/>
      <c r="D261" s="209" t="s">
        <v>339</v>
      </c>
      <c r="E261" s="210" t="s">
        <v>1</v>
      </c>
      <c r="F261" s="211" t="s">
        <v>2925</v>
      </c>
      <c r="G261" s="208"/>
      <c r="H261" s="212">
        <v>3.105</v>
      </c>
      <c r="I261" s="213"/>
      <c r="J261" s="208"/>
      <c r="K261" s="208"/>
      <c r="L261" s="214"/>
      <c r="M261" s="215"/>
      <c r="N261" s="216"/>
      <c r="O261" s="216"/>
      <c r="P261" s="216"/>
      <c r="Q261" s="216"/>
      <c r="R261" s="216"/>
      <c r="S261" s="216"/>
      <c r="T261" s="217"/>
      <c r="AT261" s="218" t="s">
        <v>339</v>
      </c>
      <c r="AU261" s="218" t="s">
        <v>86</v>
      </c>
      <c r="AV261" s="13" t="s">
        <v>86</v>
      </c>
      <c r="AW261" s="13" t="s">
        <v>31</v>
      </c>
      <c r="AX261" s="13" t="s">
        <v>77</v>
      </c>
      <c r="AY261" s="218" t="s">
        <v>321</v>
      </c>
    </row>
    <row r="262" spans="2:51" s="13" customFormat="1" ht="11.25">
      <c r="B262" s="207"/>
      <c r="C262" s="208"/>
      <c r="D262" s="209" t="s">
        <v>339</v>
      </c>
      <c r="E262" s="210" t="s">
        <v>1</v>
      </c>
      <c r="F262" s="211" t="s">
        <v>2926</v>
      </c>
      <c r="G262" s="208"/>
      <c r="H262" s="212">
        <v>3.0532499999999998</v>
      </c>
      <c r="I262" s="213"/>
      <c r="J262" s="208"/>
      <c r="K262" s="208"/>
      <c r="L262" s="214"/>
      <c r="M262" s="215"/>
      <c r="N262" s="216"/>
      <c r="O262" s="216"/>
      <c r="P262" s="216"/>
      <c r="Q262" s="216"/>
      <c r="R262" s="216"/>
      <c r="S262" s="216"/>
      <c r="T262" s="217"/>
      <c r="AT262" s="218" t="s">
        <v>339</v>
      </c>
      <c r="AU262" s="218" t="s">
        <v>86</v>
      </c>
      <c r="AV262" s="13" t="s">
        <v>86</v>
      </c>
      <c r="AW262" s="13" t="s">
        <v>31</v>
      </c>
      <c r="AX262" s="13" t="s">
        <v>77</v>
      </c>
      <c r="AY262" s="218" t="s">
        <v>321</v>
      </c>
    </row>
    <row r="263" spans="2:51" s="13" customFormat="1" ht="11.25">
      <c r="B263" s="207"/>
      <c r="C263" s="208"/>
      <c r="D263" s="209" t="s">
        <v>339</v>
      </c>
      <c r="E263" s="210" t="s">
        <v>1</v>
      </c>
      <c r="F263" s="211" t="s">
        <v>2927</v>
      </c>
      <c r="G263" s="208"/>
      <c r="H263" s="212">
        <v>7.9580000000000002</v>
      </c>
      <c r="I263" s="213"/>
      <c r="J263" s="208"/>
      <c r="K263" s="208"/>
      <c r="L263" s="214"/>
      <c r="M263" s="215"/>
      <c r="N263" s="216"/>
      <c r="O263" s="216"/>
      <c r="P263" s="216"/>
      <c r="Q263" s="216"/>
      <c r="R263" s="216"/>
      <c r="S263" s="216"/>
      <c r="T263" s="217"/>
      <c r="AT263" s="218" t="s">
        <v>339</v>
      </c>
      <c r="AU263" s="218" t="s">
        <v>86</v>
      </c>
      <c r="AV263" s="13" t="s">
        <v>86</v>
      </c>
      <c r="AW263" s="13" t="s">
        <v>31</v>
      </c>
      <c r="AX263" s="13" t="s">
        <v>77</v>
      </c>
      <c r="AY263" s="218" t="s">
        <v>321</v>
      </c>
    </row>
    <row r="264" spans="2:51" s="13" customFormat="1" ht="11.25">
      <c r="B264" s="207"/>
      <c r="C264" s="208"/>
      <c r="D264" s="209" t="s">
        <v>339</v>
      </c>
      <c r="E264" s="210" t="s">
        <v>1</v>
      </c>
      <c r="F264" s="211" t="s">
        <v>2928</v>
      </c>
      <c r="G264" s="208"/>
      <c r="H264" s="212">
        <v>0.980375</v>
      </c>
      <c r="I264" s="213"/>
      <c r="J264" s="208"/>
      <c r="K264" s="208"/>
      <c r="L264" s="214"/>
      <c r="M264" s="215"/>
      <c r="N264" s="216"/>
      <c r="O264" s="216"/>
      <c r="P264" s="216"/>
      <c r="Q264" s="216"/>
      <c r="R264" s="216"/>
      <c r="S264" s="216"/>
      <c r="T264" s="217"/>
      <c r="AT264" s="218" t="s">
        <v>339</v>
      </c>
      <c r="AU264" s="218" t="s">
        <v>86</v>
      </c>
      <c r="AV264" s="13" t="s">
        <v>86</v>
      </c>
      <c r="AW264" s="13" t="s">
        <v>31</v>
      </c>
      <c r="AX264" s="13" t="s">
        <v>77</v>
      </c>
      <c r="AY264" s="218" t="s">
        <v>321</v>
      </c>
    </row>
    <row r="265" spans="2:51" s="13" customFormat="1" ht="11.25">
      <c r="B265" s="207"/>
      <c r="C265" s="208"/>
      <c r="D265" s="209" t="s">
        <v>339</v>
      </c>
      <c r="E265" s="210" t="s">
        <v>1</v>
      </c>
      <c r="F265" s="211" t="s">
        <v>2929</v>
      </c>
      <c r="G265" s="208"/>
      <c r="H265" s="212">
        <v>0.97750000000000004</v>
      </c>
      <c r="I265" s="213"/>
      <c r="J265" s="208"/>
      <c r="K265" s="208"/>
      <c r="L265" s="214"/>
      <c r="M265" s="215"/>
      <c r="N265" s="216"/>
      <c r="O265" s="216"/>
      <c r="P265" s="216"/>
      <c r="Q265" s="216"/>
      <c r="R265" s="216"/>
      <c r="S265" s="216"/>
      <c r="T265" s="217"/>
      <c r="AT265" s="218" t="s">
        <v>339</v>
      </c>
      <c r="AU265" s="218" t="s">
        <v>86</v>
      </c>
      <c r="AV265" s="13" t="s">
        <v>86</v>
      </c>
      <c r="AW265" s="13" t="s">
        <v>31</v>
      </c>
      <c r="AX265" s="13" t="s">
        <v>77</v>
      </c>
      <c r="AY265" s="218" t="s">
        <v>321</v>
      </c>
    </row>
    <row r="266" spans="2:51" s="13" customFormat="1" ht="11.25">
      <c r="B266" s="207"/>
      <c r="C266" s="208"/>
      <c r="D266" s="209" t="s">
        <v>339</v>
      </c>
      <c r="E266" s="210" t="s">
        <v>1</v>
      </c>
      <c r="F266" s="211" t="s">
        <v>2930</v>
      </c>
      <c r="G266" s="208"/>
      <c r="H266" s="212">
        <v>38.984999999999999</v>
      </c>
      <c r="I266" s="213"/>
      <c r="J266" s="208"/>
      <c r="K266" s="208"/>
      <c r="L266" s="214"/>
      <c r="M266" s="215"/>
      <c r="N266" s="216"/>
      <c r="O266" s="216"/>
      <c r="P266" s="216"/>
      <c r="Q266" s="216"/>
      <c r="R266" s="216"/>
      <c r="S266" s="216"/>
      <c r="T266" s="217"/>
      <c r="AT266" s="218" t="s">
        <v>339</v>
      </c>
      <c r="AU266" s="218" t="s">
        <v>86</v>
      </c>
      <c r="AV266" s="13" t="s">
        <v>86</v>
      </c>
      <c r="AW266" s="13" t="s">
        <v>31</v>
      </c>
      <c r="AX266" s="13" t="s">
        <v>77</v>
      </c>
      <c r="AY266" s="218" t="s">
        <v>321</v>
      </c>
    </row>
    <row r="267" spans="2:51" s="13" customFormat="1" ht="11.25">
      <c r="B267" s="207"/>
      <c r="C267" s="208"/>
      <c r="D267" s="209" t="s">
        <v>339</v>
      </c>
      <c r="E267" s="210" t="s">
        <v>1</v>
      </c>
      <c r="F267" s="211" t="s">
        <v>2931</v>
      </c>
      <c r="G267" s="208"/>
      <c r="H267" s="212">
        <v>24.592749999999999</v>
      </c>
      <c r="I267" s="213"/>
      <c r="J267" s="208"/>
      <c r="K267" s="208"/>
      <c r="L267" s="214"/>
      <c r="M267" s="215"/>
      <c r="N267" s="216"/>
      <c r="O267" s="216"/>
      <c r="P267" s="216"/>
      <c r="Q267" s="216"/>
      <c r="R267" s="216"/>
      <c r="S267" s="216"/>
      <c r="T267" s="217"/>
      <c r="AT267" s="218" t="s">
        <v>339</v>
      </c>
      <c r="AU267" s="218" t="s">
        <v>86</v>
      </c>
      <c r="AV267" s="13" t="s">
        <v>86</v>
      </c>
      <c r="AW267" s="13" t="s">
        <v>31</v>
      </c>
      <c r="AX267" s="13" t="s">
        <v>77</v>
      </c>
      <c r="AY267" s="218" t="s">
        <v>321</v>
      </c>
    </row>
    <row r="268" spans="2:51" s="13" customFormat="1" ht="11.25">
      <c r="B268" s="207"/>
      <c r="C268" s="208"/>
      <c r="D268" s="209" t="s">
        <v>339</v>
      </c>
      <c r="E268" s="210" t="s">
        <v>1</v>
      </c>
      <c r="F268" s="211" t="s">
        <v>2932</v>
      </c>
      <c r="G268" s="208"/>
      <c r="H268" s="212">
        <v>3.7029999999999998</v>
      </c>
      <c r="I268" s="213"/>
      <c r="J268" s="208"/>
      <c r="K268" s="208"/>
      <c r="L268" s="214"/>
      <c r="M268" s="215"/>
      <c r="N268" s="216"/>
      <c r="O268" s="216"/>
      <c r="P268" s="216"/>
      <c r="Q268" s="216"/>
      <c r="R268" s="216"/>
      <c r="S268" s="216"/>
      <c r="T268" s="217"/>
      <c r="AT268" s="218" t="s">
        <v>339</v>
      </c>
      <c r="AU268" s="218" t="s">
        <v>86</v>
      </c>
      <c r="AV268" s="13" t="s">
        <v>86</v>
      </c>
      <c r="AW268" s="13" t="s">
        <v>31</v>
      </c>
      <c r="AX268" s="13" t="s">
        <v>77</v>
      </c>
      <c r="AY268" s="218" t="s">
        <v>321</v>
      </c>
    </row>
    <row r="269" spans="2:51" s="13" customFormat="1" ht="11.25">
      <c r="B269" s="207"/>
      <c r="C269" s="208"/>
      <c r="D269" s="209" t="s">
        <v>339</v>
      </c>
      <c r="E269" s="210" t="s">
        <v>1</v>
      </c>
      <c r="F269" s="211" t="s">
        <v>2933</v>
      </c>
      <c r="G269" s="208"/>
      <c r="H269" s="212">
        <v>17.181000000000001</v>
      </c>
      <c r="I269" s="213"/>
      <c r="J269" s="208"/>
      <c r="K269" s="208"/>
      <c r="L269" s="214"/>
      <c r="M269" s="215"/>
      <c r="N269" s="216"/>
      <c r="O269" s="216"/>
      <c r="P269" s="216"/>
      <c r="Q269" s="216"/>
      <c r="R269" s="216"/>
      <c r="S269" s="216"/>
      <c r="T269" s="217"/>
      <c r="AT269" s="218" t="s">
        <v>339</v>
      </c>
      <c r="AU269" s="218" t="s">
        <v>86</v>
      </c>
      <c r="AV269" s="13" t="s">
        <v>86</v>
      </c>
      <c r="AW269" s="13" t="s">
        <v>31</v>
      </c>
      <c r="AX269" s="13" t="s">
        <v>77</v>
      </c>
      <c r="AY269" s="218" t="s">
        <v>321</v>
      </c>
    </row>
    <row r="270" spans="2:51" s="13" customFormat="1" ht="11.25">
      <c r="B270" s="207"/>
      <c r="C270" s="208"/>
      <c r="D270" s="209" t="s">
        <v>339</v>
      </c>
      <c r="E270" s="210" t="s">
        <v>1</v>
      </c>
      <c r="F270" s="211" t="s">
        <v>2934</v>
      </c>
      <c r="G270" s="208"/>
      <c r="H270" s="212">
        <v>39.959625000000003</v>
      </c>
      <c r="I270" s="213"/>
      <c r="J270" s="208"/>
      <c r="K270" s="208"/>
      <c r="L270" s="214"/>
      <c r="M270" s="215"/>
      <c r="N270" s="216"/>
      <c r="O270" s="216"/>
      <c r="P270" s="216"/>
      <c r="Q270" s="216"/>
      <c r="R270" s="216"/>
      <c r="S270" s="216"/>
      <c r="T270" s="217"/>
      <c r="AT270" s="218" t="s">
        <v>339</v>
      </c>
      <c r="AU270" s="218" t="s">
        <v>86</v>
      </c>
      <c r="AV270" s="13" t="s">
        <v>86</v>
      </c>
      <c r="AW270" s="13" t="s">
        <v>31</v>
      </c>
      <c r="AX270" s="13" t="s">
        <v>77</v>
      </c>
      <c r="AY270" s="218" t="s">
        <v>321</v>
      </c>
    </row>
    <row r="271" spans="2:51" s="13" customFormat="1" ht="11.25">
      <c r="B271" s="207"/>
      <c r="C271" s="208"/>
      <c r="D271" s="209" t="s">
        <v>339</v>
      </c>
      <c r="E271" s="210" t="s">
        <v>1</v>
      </c>
      <c r="F271" s="211" t="s">
        <v>2935</v>
      </c>
      <c r="G271" s="208"/>
      <c r="H271" s="212">
        <v>32.2575</v>
      </c>
      <c r="I271" s="213"/>
      <c r="J271" s="208"/>
      <c r="K271" s="208"/>
      <c r="L271" s="214"/>
      <c r="M271" s="215"/>
      <c r="N271" s="216"/>
      <c r="O271" s="216"/>
      <c r="P271" s="216"/>
      <c r="Q271" s="216"/>
      <c r="R271" s="216"/>
      <c r="S271" s="216"/>
      <c r="T271" s="217"/>
      <c r="AT271" s="218" t="s">
        <v>339</v>
      </c>
      <c r="AU271" s="218" t="s">
        <v>86</v>
      </c>
      <c r="AV271" s="13" t="s">
        <v>86</v>
      </c>
      <c r="AW271" s="13" t="s">
        <v>31</v>
      </c>
      <c r="AX271" s="13" t="s">
        <v>77</v>
      </c>
      <c r="AY271" s="218" t="s">
        <v>321</v>
      </c>
    </row>
    <row r="272" spans="2:51" s="13" customFormat="1" ht="11.25">
      <c r="B272" s="207"/>
      <c r="C272" s="208"/>
      <c r="D272" s="209" t="s">
        <v>339</v>
      </c>
      <c r="E272" s="210" t="s">
        <v>1</v>
      </c>
      <c r="F272" s="211" t="s">
        <v>2936</v>
      </c>
      <c r="G272" s="208"/>
      <c r="H272" s="212">
        <v>13.268125</v>
      </c>
      <c r="I272" s="213"/>
      <c r="J272" s="208"/>
      <c r="K272" s="208"/>
      <c r="L272" s="214"/>
      <c r="M272" s="215"/>
      <c r="N272" s="216"/>
      <c r="O272" s="216"/>
      <c r="P272" s="216"/>
      <c r="Q272" s="216"/>
      <c r="R272" s="216"/>
      <c r="S272" s="216"/>
      <c r="T272" s="217"/>
      <c r="AT272" s="218" t="s">
        <v>339</v>
      </c>
      <c r="AU272" s="218" t="s">
        <v>86</v>
      </c>
      <c r="AV272" s="13" t="s">
        <v>86</v>
      </c>
      <c r="AW272" s="13" t="s">
        <v>31</v>
      </c>
      <c r="AX272" s="13" t="s">
        <v>77</v>
      </c>
      <c r="AY272" s="218" t="s">
        <v>321</v>
      </c>
    </row>
    <row r="273" spans="2:51" s="13" customFormat="1" ht="11.25">
      <c r="B273" s="207"/>
      <c r="C273" s="208"/>
      <c r="D273" s="209" t="s">
        <v>339</v>
      </c>
      <c r="E273" s="210" t="s">
        <v>1</v>
      </c>
      <c r="F273" s="211" t="s">
        <v>2937</v>
      </c>
      <c r="G273" s="208"/>
      <c r="H273" s="212">
        <v>10.55125</v>
      </c>
      <c r="I273" s="213"/>
      <c r="J273" s="208"/>
      <c r="K273" s="208"/>
      <c r="L273" s="214"/>
      <c r="M273" s="215"/>
      <c r="N273" s="216"/>
      <c r="O273" s="216"/>
      <c r="P273" s="216"/>
      <c r="Q273" s="216"/>
      <c r="R273" s="216"/>
      <c r="S273" s="216"/>
      <c r="T273" s="217"/>
      <c r="AT273" s="218" t="s">
        <v>339</v>
      </c>
      <c r="AU273" s="218" t="s">
        <v>86</v>
      </c>
      <c r="AV273" s="13" t="s">
        <v>86</v>
      </c>
      <c r="AW273" s="13" t="s">
        <v>31</v>
      </c>
      <c r="AX273" s="13" t="s">
        <v>77</v>
      </c>
      <c r="AY273" s="218" t="s">
        <v>321</v>
      </c>
    </row>
    <row r="274" spans="2:51" s="13" customFormat="1" ht="11.25">
      <c r="B274" s="207"/>
      <c r="C274" s="208"/>
      <c r="D274" s="209" t="s">
        <v>339</v>
      </c>
      <c r="E274" s="210" t="s">
        <v>1</v>
      </c>
      <c r="F274" s="211" t="s">
        <v>2938</v>
      </c>
      <c r="G274" s="208"/>
      <c r="H274" s="212">
        <v>9.5996249999999996</v>
      </c>
      <c r="I274" s="213"/>
      <c r="J274" s="208"/>
      <c r="K274" s="208"/>
      <c r="L274" s="214"/>
      <c r="M274" s="215"/>
      <c r="N274" s="216"/>
      <c r="O274" s="216"/>
      <c r="P274" s="216"/>
      <c r="Q274" s="216"/>
      <c r="R274" s="216"/>
      <c r="S274" s="216"/>
      <c r="T274" s="217"/>
      <c r="AT274" s="218" t="s">
        <v>339</v>
      </c>
      <c r="AU274" s="218" t="s">
        <v>86</v>
      </c>
      <c r="AV274" s="13" t="s">
        <v>86</v>
      </c>
      <c r="AW274" s="13" t="s">
        <v>31</v>
      </c>
      <c r="AX274" s="13" t="s">
        <v>77</v>
      </c>
      <c r="AY274" s="218" t="s">
        <v>321</v>
      </c>
    </row>
    <row r="275" spans="2:51" s="13" customFormat="1" ht="11.25">
      <c r="B275" s="207"/>
      <c r="C275" s="208"/>
      <c r="D275" s="209" t="s">
        <v>339</v>
      </c>
      <c r="E275" s="210" t="s">
        <v>1</v>
      </c>
      <c r="F275" s="211" t="s">
        <v>2939</v>
      </c>
      <c r="G275" s="208"/>
      <c r="H275" s="212">
        <v>7.7481249999999999</v>
      </c>
      <c r="I275" s="213"/>
      <c r="J275" s="208"/>
      <c r="K275" s="208"/>
      <c r="L275" s="214"/>
      <c r="M275" s="215"/>
      <c r="N275" s="216"/>
      <c r="O275" s="216"/>
      <c r="P275" s="216"/>
      <c r="Q275" s="216"/>
      <c r="R275" s="216"/>
      <c r="S275" s="216"/>
      <c r="T275" s="217"/>
      <c r="AT275" s="218" t="s">
        <v>339</v>
      </c>
      <c r="AU275" s="218" t="s">
        <v>86</v>
      </c>
      <c r="AV275" s="13" t="s">
        <v>86</v>
      </c>
      <c r="AW275" s="13" t="s">
        <v>31</v>
      </c>
      <c r="AX275" s="13" t="s">
        <v>77</v>
      </c>
      <c r="AY275" s="218" t="s">
        <v>321</v>
      </c>
    </row>
    <row r="276" spans="2:51" s="13" customFormat="1" ht="11.25">
      <c r="B276" s="207"/>
      <c r="C276" s="208"/>
      <c r="D276" s="209" t="s">
        <v>339</v>
      </c>
      <c r="E276" s="210" t="s">
        <v>1</v>
      </c>
      <c r="F276" s="211" t="s">
        <v>2940</v>
      </c>
      <c r="G276" s="208"/>
      <c r="H276" s="212">
        <v>5.6637500000000003</v>
      </c>
      <c r="I276" s="213"/>
      <c r="J276" s="208"/>
      <c r="K276" s="208"/>
      <c r="L276" s="214"/>
      <c r="M276" s="215"/>
      <c r="N276" s="216"/>
      <c r="O276" s="216"/>
      <c r="P276" s="216"/>
      <c r="Q276" s="216"/>
      <c r="R276" s="216"/>
      <c r="S276" s="216"/>
      <c r="T276" s="217"/>
      <c r="AT276" s="218" t="s">
        <v>339</v>
      </c>
      <c r="AU276" s="218" t="s">
        <v>86</v>
      </c>
      <c r="AV276" s="13" t="s">
        <v>86</v>
      </c>
      <c r="AW276" s="13" t="s">
        <v>31</v>
      </c>
      <c r="AX276" s="13" t="s">
        <v>77</v>
      </c>
      <c r="AY276" s="218" t="s">
        <v>321</v>
      </c>
    </row>
    <row r="277" spans="2:51" s="13" customFormat="1" ht="11.25">
      <c r="B277" s="207"/>
      <c r="C277" s="208"/>
      <c r="D277" s="209" t="s">
        <v>339</v>
      </c>
      <c r="E277" s="210" t="s">
        <v>1</v>
      </c>
      <c r="F277" s="211" t="s">
        <v>2941</v>
      </c>
      <c r="G277" s="208"/>
      <c r="H277" s="212">
        <v>7.6072499999999996</v>
      </c>
      <c r="I277" s="213"/>
      <c r="J277" s="208"/>
      <c r="K277" s="208"/>
      <c r="L277" s="214"/>
      <c r="M277" s="215"/>
      <c r="N277" s="216"/>
      <c r="O277" s="216"/>
      <c r="P277" s="216"/>
      <c r="Q277" s="216"/>
      <c r="R277" s="216"/>
      <c r="S277" s="216"/>
      <c r="T277" s="217"/>
      <c r="AT277" s="218" t="s">
        <v>339</v>
      </c>
      <c r="AU277" s="218" t="s">
        <v>86</v>
      </c>
      <c r="AV277" s="13" t="s">
        <v>86</v>
      </c>
      <c r="AW277" s="13" t="s">
        <v>31</v>
      </c>
      <c r="AX277" s="13" t="s">
        <v>77</v>
      </c>
      <c r="AY277" s="218" t="s">
        <v>321</v>
      </c>
    </row>
    <row r="278" spans="2:51" s="13" customFormat="1" ht="11.25">
      <c r="B278" s="207"/>
      <c r="C278" s="208"/>
      <c r="D278" s="209" t="s">
        <v>339</v>
      </c>
      <c r="E278" s="210" t="s">
        <v>1</v>
      </c>
      <c r="F278" s="211" t="s">
        <v>2942</v>
      </c>
      <c r="G278" s="208"/>
      <c r="H278" s="212">
        <v>7.2047499999999998</v>
      </c>
      <c r="I278" s="213"/>
      <c r="J278" s="208"/>
      <c r="K278" s="208"/>
      <c r="L278" s="214"/>
      <c r="M278" s="215"/>
      <c r="N278" s="216"/>
      <c r="O278" s="216"/>
      <c r="P278" s="216"/>
      <c r="Q278" s="216"/>
      <c r="R278" s="216"/>
      <c r="S278" s="216"/>
      <c r="T278" s="217"/>
      <c r="AT278" s="218" t="s">
        <v>339</v>
      </c>
      <c r="AU278" s="218" t="s">
        <v>86</v>
      </c>
      <c r="AV278" s="13" t="s">
        <v>86</v>
      </c>
      <c r="AW278" s="13" t="s">
        <v>31</v>
      </c>
      <c r="AX278" s="13" t="s">
        <v>77</v>
      </c>
      <c r="AY278" s="218" t="s">
        <v>321</v>
      </c>
    </row>
    <row r="279" spans="2:51" s="13" customFormat="1" ht="11.25">
      <c r="B279" s="207"/>
      <c r="C279" s="208"/>
      <c r="D279" s="209" t="s">
        <v>339</v>
      </c>
      <c r="E279" s="210" t="s">
        <v>1</v>
      </c>
      <c r="F279" s="211" t="s">
        <v>2943</v>
      </c>
      <c r="G279" s="208"/>
      <c r="H279" s="212">
        <v>4.0940000000000003</v>
      </c>
      <c r="I279" s="213"/>
      <c r="J279" s="208"/>
      <c r="K279" s="208"/>
      <c r="L279" s="214"/>
      <c r="M279" s="215"/>
      <c r="N279" s="216"/>
      <c r="O279" s="216"/>
      <c r="P279" s="216"/>
      <c r="Q279" s="216"/>
      <c r="R279" s="216"/>
      <c r="S279" s="216"/>
      <c r="T279" s="217"/>
      <c r="AT279" s="218" t="s">
        <v>339</v>
      </c>
      <c r="AU279" s="218" t="s">
        <v>86</v>
      </c>
      <c r="AV279" s="13" t="s">
        <v>86</v>
      </c>
      <c r="AW279" s="13" t="s">
        <v>31</v>
      </c>
      <c r="AX279" s="13" t="s">
        <v>77</v>
      </c>
      <c r="AY279" s="218" t="s">
        <v>321</v>
      </c>
    </row>
    <row r="280" spans="2:51" s="13" customFormat="1" ht="11.25">
      <c r="B280" s="207"/>
      <c r="C280" s="208"/>
      <c r="D280" s="209" t="s">
        <v>339</v>
      </c>
      <c r="E280" s="210" t="s">
        <v>1</v>
      </c>
      <c r="F280" s="211" t="s">
        <v>2944</v>
      </c>
      <c r="G280" s="208"/>
      <c r="H280" s="212">
        <v>7.2047499999999998</v>
      </c>
      <c r="I280" s="213"/>
      <c r="J280" s="208"/>
      <c r="K280" s="208"/>
      <c r="L280" s="214"/>
      <c r="M280" s="215"/>
      <c r="N280" s="216"/>
      <c r="O280" s="216"/>
      <c r="P280" s="216"/>
      <c r="Q280" s="216"/>
      <c r="R280" s="216"/>
      <c r="S280" s="216"/>
      <c r="T280" s="217"/>
      <c r="AT280" s="218" t="s">
        <v>339</v>
      </c>
      <c r="AU280" s="218" t="s">
        <v>86</v>
      </c>
      <c r="AV280" s="13" t="s">
        <v>86</v>
      </c>
      <c r="AW280" s="13" t="s">
        <v>31</v>
      </c>
      <c r="AX280" s="13" t="s">
        <v>77</v>
      </c>
      <c r="AY280" s="218" t="s">
        <v>321</v>
      </c>
    </row>
    <row r="281" spans="2:51" s="13" customFormat="1" ht="11.25">
      <c r="B281" s="207"/>
      <c r="C281" s="208"/>
      <c r="D281" s="209" t="s">
        <v>339</v>
      </c>
      <c r="E281" s="210" t="s">
        <v>1</v>
      </c>
      <c r="F281" s="211" t="s">
        <v>2945</v>
      </c>
      <c r="G281" s="208"/>
      <c r="H281" s="212">
        <v>7.4749999999999997E-2</v>
      </c>
      <c r="I281" s="213"/>
      <c r="J281" s="208"/>
      <c r="K281" s="208"/>
      <c r="L281" s="214"/>
      <c r="M281" s="215"/>
      <c r="N281" s="216"/>
      <c r="O281" s="216"/>
      <c r="P281" s="216"/>
      <c r="Q281" s="216"/>
      <c r="R281" s="216"/>
      <c r="S281" s="216"/>
      <c r="T281" s="217"/>
      <c r="AT281" s="218" t="s">
        <v>339</v>
      </c>
      <c r="AU281" s="218" t="s">
        <v>86</v>
      </c>
      <c r="AV281" s="13" t="s">
        <v>86</v>
      </c>
      <c r="AW281" s="13" t="s">
        <v>31</v>
      </c>
      <c r="AX281" s="13" t="s">
        <v>77</v>
      </c>
      <c r="AY281" s="218" t="s">
        <v>321</v>
      </c>
    </row>
    <row r="282" spans="2:51" s="13" customFormat="1" ht="11.25">
      <c r="B282" s="207"/>
      <c r="C282" s="208"/>
      <c r="D282" s="209" t="s">
        <v>339</v>
      </c>
      <c r="E282" s="210" t="s">
        <v>1</v>
      </c>
      <c r="F282" s="211" t="s">
        <v>2946</v>
      </c>
      <c r="G282" s="208"/>
      <c r="H282" s="212">
        <v>0.35362500000000002</v>
      </c>
      <c r="I282" s="213"/>
      <c r="J282" s="208"/>
      <c r="K282" s="208"/>
      <c r="L282" s="214"/>
      <c r="M282" s="215"/>
      <c r="N282" s="216"/>
      <c r="O282" s="216"/>
      <c r="P282" s="216"/>
      <c r="Q282" s="216"/>
      <c r="R282" s="216"/>
      <c r="S282" s="216"/>
      <c r="T282" s="217"/>
      <c r="AT282" s="218" t="s">
        <v>339</v>
      </c>
      <c r="AU282" s="218" t="s">
        <v>86</v>
      </c>
      <c r="AV282" s="13" t="s">
        <v>86</v>
      </c>
      <c r="AW282" s="13" t="s">
        <v>31</v>
      </c>
      <c r="AX282" s="13" t="s">
        <v>77</v>
      </c>
      <c r="AY282" s="218" t="s">
        <v>321</v>
      </c>
    </row>
    <row r="283" spans="2:51" s="13" customFormat="1" ht="11.25">
      <c r="B283" s="207"/>
      <c r="C283" s="208"/>
      <c r="D283" s="209" t="s">
        <v>339</v>
      </c>
      <c r="E283" s="210" t="s">
        <v>1</v>
      </c>
      <c r="F283" s="211" t="s">
        <v>2947</v>
      </c>
      <c r="G283" s="208"/>
      <c r="H283" s="212">
        <v>0.87975000000000003</v>
      </c>
      <c r="I283" s="213"/>
      <c r="J283" s="208"/>
      <c r="K283" s="208"/>
      <c r="L283" s="214"/>
      <c r="M283" s="215"/>
      <c r="N283" s="216"/>
      <c r="O283" s="216"/>
      <c r="P283" s="216"/>
      <c r="Q283" s="216"/>
      <c r="R283" s="216"/>
      <c r="S283" s="216"/>
      <c r="T283" s="217"/>
      <c r="AT283" s="218" t="s">
        <v>339</v>
      </c>
      <c r="AU283" s="218" t="s">
        <v>86</v>
      </c>
      <c r="AV283" s="13" t="s">
        <v>86</v>
      </c>
      <c r="AW283" s="13" t="s">
        <v>31</v>
      </c>
      <c r="AX283" s="13" t="s">
        <v>77</v>
      </c>
      <c r="AY283" s="218" t="s">
        <v>321</v>
      </c>
    </row>
    <row r="284" spans="2:51" s="13" customFormat="1" ht="11.25">
      <c r="B284" s="207"/>
      <c r="C284" s="208"/>
      <c r="D284" s="209" t="s">
        <v>339</v>
      </c>
      <c r="E284" s="210" t="s">
        <v>1</v>
      </c>
      <c r="F284" s="211" t="s">
        <v>2948</v>
      </c>
      <c r="G284" s="208"/>
      <c r="H284" s="212">
        <v>3.4672499999999999</v>
      </c>
      <c r="I284" s="213"/>
      <c r="J284" s="208"/>
      <c r="K284" s="208"/>
      <c r="L284" s="214"/>
      <c r="M284" s="215"/>
      <c r="N284" s="216"/>
      <c r="O284" s="216"/>
      <c r="P284" s="216"/>
      <c r="Q284" s="216"/>
      <c r="R284" s="216"/>
      <c r="S284" s="216"/>
      <c r="T284" s="217"/>
      <c r="AT284" s="218" t="s">
        <v>339</v>
      </c>
      <c r="AU284" s="218" t="s">
        <v>86</v>
      </c>
      <c r="AV284" s="13" t="s">
        <v>86</v>
      </c>
      <c r="AW284" s="13" t="s">
        <v>31</v>
      </c>
      <c r="AX284" s="13" t="s">
        <v>77</v>
      </c>
      <c r="AY284" s="218" t="s">
        <v>321</v>
      </c>
    </row>
    <row r="285" spans="2:51" s="14" customFormat="1" ht="11.25">
      <c r="B285" s="219"/>
      <c r="C285" s="220"/>
      <c r="D285" s="209" t="s">
        <v>339</v>
      </c>
      <c r="E285" s="221" t="s">
        <v>2792</v>
      </c>
      <c r="F285" s="222" t="s">
        <v>346</v>
      </c>
      <c r="G285" s="220"/>
      <c r="H285" s="223">
        <v>2638.8791249999999</v>
      </c>
      <c r="I285" s="224"/>
      <c r="J285" s="220"/>
      <c r="K285" s="220"/>
      <c r="L285" s="225"/>
      <c r="M285" s="226"/>
      <c r="N285" s="227"/>
      <c r="O285" s="227"/>
      <c r="P285" s="227"/>
      <c r="Q285" s="227"/>
      <c r="R285" s="227"/>
      <c r="S285" s="227"/>
      <c r="T285" s="228"/>
      <c r="AT285" s="229" t="s">
        <v>339</v>
      </c>
      <c r="AU285" s="229" t="s">
        <v>86</v>
      </c>
      <c r="AV285" s="14" t="s">
        <v>328</v>
      </c>
      <c r="AW285" s="14" t="s">
        <v>31</v>
      </c>
      <c r="AX285" s="14" t="s">
        <v>77</v>
      </c>
      <c r="AY285" s="229" t="s">
        <v>321</v>
      </c>
    </row>
    <row r="286" spans="2:51" s="15" customFormat="1" ht="11.25">
      <c r="B286" s="230"/>
      <c r="C286" s="231"/>
      <c r="D286" s="209" t="s">
        <v>339</v>
      </c>
      <c r="E286" s="232" t="s">
        <v>1</v>
      </c>
      <c r="F286" s="233" t="s">
        <v>2949</v>
      </c>
      <c r="G286" s="231"/>
      <c r="H286" s="232" t="s">
        <v>1</v>
      </c>
      <c r="I286" s="234"/>
      <c r="J286" s="231"/>
      <c r="K286" s="231"/>
      <c r="L286" s="235"/>
      <c r="M286" s="236"/>
      <c r="N286" s="237"/>
      <c r="O286" s="237"/>
      <c r="P286" s="237"/>
      <c r="Q286" s="237"/>
      <c r="R286" s="237"/>
      <c r="S286" s="237"/>
      <c r="T286" s="238"/>
      <c r="AT286" s="239" t="s">
        <v>339</v>
      </c>
      <c r="AU286" s="239" t="s">
        <v>86</v>
      </c>
      <c r="AV286" s="15" t="s">
        <v>84</v>
      </c>
      <c r="AW286" s="15" t="s">
        <v>31</v>
      </c>
      <c r="AX286" s="15" t="s">
        <v>77</v>
      </c>
      <c r="AY286" s="239" t="s">
        <v>321</v>
      </c>
    </row>
    <row r="287" spans="2:51" s="13" customFormat="1" ht="11.25">
      <c r="B287" s="207"/>
      <c r="C287" s="208"/>
      <c r="D287" s="209" t="s">
        <v>339</v>
      </c>
      <c r="E287" s="210" t="s">
        <v>1</v>
      </c>
      <c r="F287" s="211" t="s">
        <v>2792</v>
      </c>
      <c r="G287" s="208"/>
      <c r="H287" s="212">
        <v>2638.8791249999999</v>
      </c>
      <c r="I287" s="213"/>
      <c r="J287" s="208"/>
      <c r="K287" s="208"/>
      <c r="L287" s="214"/>
      <c r="M287" s="215"/>
      <c r="N287" s="216"/>
      <c r="O287" s="216"/>
      <c r="P287" s="216"/>
      <c r="Q287" s="216"/>
      <c r="R287" s="216"/>
      <c r="S287" s="216"/>
      <c r="T287" s="217"/>
      <c r="AT287" s="218" t="s">
        <v>339</v>
      </c>
      <c r="AU287" s="218" t="s">
        <v>86</v>
      </c>
      <c r="AV287" s="13" t="s">
        <v>86</v>
      </c>
      <c r="AW287" s="13" t="s">
        <v>31</v>
      </c>
      <c r="AX287" s="13" t="s">
        <v>77</v>
      </c>
      <c r="AY287" s="218" t="s">
        <v>321</v>
      </c>
    </row>
    <row r="288" spans="2:51" s="15" customFormat="1" ht="11.25">
      <c r="B288" s="230"/>
      <c r="C288" s="231"/>
      <c r="D288" s="209" t="s">
        <v>339</v>
      </c>
      <c r="E288" s="232" t="s">
        <v>1</v>
      </c>
      <c r="F288" s="233" t="s">
        <v>2950</v>
      </c>
      <c r="G288" s="231"/>
      <c r="H288" s="232" t="s">
        <v>1</v>
      </c>
      <c r="I288" s="234"/>
      <c r="J288" s="231"/>
      <c r="K288" s="231"/>
      <c r="L288" s="235"/>
      <c r="M288" s="236"/>
      <c r="N288" s="237"/>
      <c r="O288" s="237"/>
      <c r="P288" s="237"/>
      <c r="Q288" s="237"/>
      <c r="R288" s="237"/>
      <c r="S288" s="237"/>
      <c r="T288" s="238"/>
      <c r="AT288" s="239" t="s">
        <v>339</v>
      </c>
      <c r="AU288" s="239" t="s">
        <v>86</v>
      </c>
      <c r="AV288" s="15" t="s">
        <v>84</v>
      </c>
      <c r="AW288" s="15" t="s">
        <v>31</v>
      </c>
      <c r="AX288" s="15" t="s">
        <v>77</v>
      </c>
      <c r="AY288" s="239" t="s">
        <v>321</v>
      </c>
    </row>
    <row r="289" spans="1:65" s="13" customFormat="1" ht="11.25">
      <c r="B289" s="207"/>
      <c r="C289" s="208"/>
      <c r="D289" s="209" t="s">
        <v>339</v>
      </c>
      <c r="E289" s="210" t="s">
        <v>1</v>
      </c>
      <c r="F289" s="211" t="s">
        <v>2951</v>
      </c>
      <c r="G289" s="208"/>
      <c r="H289" s="212">
        <v>23.46</v>
      </c>
      <c r="I289" s="213"/>
      <c r="J289" s="208"/>
      <c r="K289" s="208"/>
      <c r="L289" s="214"/>
      <c r="M289" s="215"/>
      <c r="N289" s="216"/>
      <c r="O289" s="216"/>
      <c r="P289" s="216"/>
      <c r="Q289" s="216"/>
      <c r="R289" s="216"/>
      <c r="S289" s="216"/>
      <c r="T289" s="217"/>
      <c r="AT289" s="218" t="s">
        <v>339</v>
      </c>
      <c r="AU289" s="218" t="s">
        <v>86</v>
      </c>
      <c r="AV289" s="13" t="s">
        <v>86</v>
      </c>
      <c r="AW289" s="13" t="s">
        <v>31</v>
      </c>
      <c r="AX289" s="13" t="s">
        <v>77</v>
      </c>
      <c r="AY289" s="218" t="s">
        <v>321</v>
      </c>
    </row>
    <row r="290" spans="1:65" s="15" customFormat="1" ht="11.25">
      <c r="B290" s="230"/>
      <c r="C290" s="231"/>
      <c r="D290" s="209" t="s">
        <v>339</v>
      </c>
      <c r="E290" s="232" t="s">
        <v>1</v>
      </c>
      <c r="F290" s="233" t="s">
        <v>2952</v>
      </c>
      <c r="G290" s="231"/>
      <c r="H290" s="232" t="s">
        <v>1</v>
      </c>
      <c r="I290" s="234"/>
      <c r="J290" s="231"/>
      <c r="K290" s="231"/>
      <c r="L290" s="235"/>
      <c r="M290" s="236"/>
      <c r="N290" s="237"/>
      <c r="O290" s="237"/>
      <c r="P290" s="237"/>
      <c r="Q290" s="237"/>
      <c r="R290" s="237"/>
      <c r="S290" s="237"/>
      <c r="T290" s="238"/>
      <c r="AT290" s="239" t="s">
        <v>339</v>
      </c>
      <c r="AU290" s="239" t="s">
        <v>86</v>
      </c>
      <c r="AV290" s="15" t="s">
        <v>84</v>
      </c>
      <c r="AW290" s="15" t="s">
        <v>31</v>
      </c>
      <c r="AX290" s="15" t="s">
        <v>77</v>
      </c>
      <c r="AY290" s="239" t="s">
        <v>321</v>
      </c>
    </row>
    <row r="291" spans="1:65" s="13" customFormat="1" ht="11.25">
      <c r="B291" s="207"/>
      <c r="C291" s="208"/>
      <c r="D291" s="209" t="s">
        <v>339</v>
      </c>
      <c r="E291" s="210" t="s">
        <v>1</v>
      </c>
      <c r="F291" s="211" t="s">
        <v>2953</v>
      </c>
      <c r="G291" s="208"/>
      <c r="H291" s="212">
        <v>11.9</v>
      </c>
      <c r="I291" s="213"/>
      <c r="J291" s="208"/>
      <c r="K291" s="208"/>
      <c r="L291" s="214"/>
      <c r="M291" s="215"/>
      <c r="N291" s="216"/>
      <c r="O291" s="216"/>
      <c r="P291" s="216"/>
      <c r="Q291" s="216"/>
      <c r="R291" s="216"/>
      <c r="S291" s="216"/>
      <c r="T291" s="217"/>
      <c r="AT291" s="218" t="s">
        <v>339</v>
      </c>
      <c r="AU291" s="218" t="s">
        <v>86</v>
      </c>
      <c r="AV291" s="13" t="s">
        <v>86</v>
      </c>
      <c r="AW291" s="13" t="s">
        <v>31</v>
      </c>
      <c r="AX291" s="13" t="s">
        <v>77</v>
      </c>
      <c r="AY291" s="218" t="s">
        <v>321</v>
      </c>
    </row>
    <row r="292" spans="1:65" s="16" customFormat="1" ht="11.25">
      <c r="B292" s="240"/>
      <c r="C292" s="241"/>
      <c r="D292" s="209" t="s">
        <v>339</v>
      </c>
      <c r="E292" s="242" t="s">
        <v>390</v>
      </c>
      <c r="F292" s="243" t="s">
        <v>391</v>
      </c>
      <c r="G292" s="241"/>
      <c r="H292" s="244">
        <v>2674.2391250000001</v>
      </c>
      <c r="I292" s="245"/>
      <c r="J292" s="241"/>
      <c r="K292" s="241"/>
      <c r="L292" s="246"/>
      <c r="M292" s="247"/>
      <c r="N292" s="248"/>
      <c r="O292" s="248"/>
      <c r="P292" s="248"/>
      <c r="Q292" s="248"/>
      <c r="R292" s="248"/>
      <c r="S292" s="248"/>
      <c r="T292" s="249"/>
      <c r="AT292" s="250" t="s">
        <v>339</v>
      </c>
      <c r="AU292" s="250" t="s">
        <v>86</v>
      </c>
      <c r="AV292" s="16" t="s">
        <v>334</v>
      </c>
      <c r="AW292" s="16" t="s">
        <v>31</v>
      </c>
      <c r="AX292" s="16" t="s">
        <v>77</v>
      </c>
      <c r="AY292" s="250" t="s">
        <v>321</v>
      </c>
    </row>
    <row r="293" spans="1:65" s="13" customFormat="1" ht="11.25">
      <c r="B293" s="207"/>
      <c r="C293" s="208"/>
      <c r="D293" s="209" t="s">
        <v>339</v>
      </c>
      <c r="E293" s="210" t="s">
        <v>1</v>
      </c>
      <c r="F293" s="211" t="s">
        <v>1649</v>
      </c>
      <c r="G293" s="208"/>
      <c r="H293" s="212">
        <v>-472.9905</v>
      </c>
      <c r="I293" s="213"/>
      <c r="J293" s="208"/>
      <c r="K293" s="208"/>
      <c r="L293" s="214"/>
      <c r="M293" s="215"/>
      <c r="N293" s="216"/>
      <c r="O293" s="216"/>
      <c r="P293" s="216"/>
      <c r="Q293" s="216"/>
      <c r="R293" s="216"/>
      <c r="S293" s="216"/>
      <c r="T293" s="217"/>
      <c r="AT293" s="218" t="s">
        <v>339</v>
      </c>
      <c r="AU293" s="218" t="s">
        <v>86</v>
      </c>
      <c r="AV293" s="13" t="s">
        <v>86</v>
      </c>
      <c r="AW293" s="13" t="s">
        <v>31</v>
      </c>
      <c r="AX293" s="13" t="s">
        <v>77</v>
      </c>
      <c r="AY293" s="218" t="s">
        <v>321</v>
      </c>
    </row>
    <row r="294" spans="1:65" s="13" customFormat="1" ht="11.25">
      <c r="B294" s="207"/>
      <c r="C294" s="208"/>
      <c r="D294" s="209" t="s">
        <v>339</v>
      </c>
      <c r="E294" s="210" t="s">
        <v>1</v>
      </c>
      <c r="F294" s="211" t="s">
        <v>2954</v>
      </c>
      <c r="G294" s="208"/>
      <c r="H294" s="212">
        <v>-5.44</v>
      </c>
      <c r="I294" s="213"/>
      <c r="J294" s="208"/>
      <c r="K294" s="208"/>
      <c r="L294" s="214"/>
      <c r="M294" s="215"/>
      <c r="N294" s="216"/>
      <c r="O294" s="216"/>
      <c r="P294" s="216"/>
      <c r="Q294" s="216"/>
      <c r="R294" s="216"/>
      <c r="S294" s="216"/>
      <c r="T294" s="217"/>
      <c r="AT294" s="218" t="s">
        <v>339</v>
      </c>
      <c r="AU294" s="218" t="s">
        <v>86</v>
      </c>
      <c r="AV294" s="13" t="s">
        <v>86</v>
      </c>
      <c r="AW294" s="13" t="s">
        <v>31</v>
      </c>
      <c r="AX294" s="13" t="s">
        <v>77</v>
      </c>
      <c r="AY294" s="218" t="s">
        <v>321</v>
      </c>
    </row>
    <row r="295" spans="1:65" s="14" customFormat="1" ht="11.25">
      <c r="B295" s="219"/>
      <c r="C295" s="220"/>
      <c r="D295" s="209" t="s">
        <v>339</v>
      </c>
      <c r="E295" s="221" t="s">
        <v>262</v>
      </c>
      <c r="F295" s="222" t="s">
        <v>346</v>
      </c>
      <c r="G295" s="220"/>
      <c r="H295" s="223">
        <v>2195.8086250000001</v>
      </c>
      <c r="I295" s="224"/>
      <c r="J295" s="220"/>
      <c r="K295" s="220"/>
      <c r="L295" s="225"/>
      <c r="M295" s="226"/>
      <c r="N295" s="227"/>
      <c r="O295" s="227"/>
      <c r="P295" s="227"/>
      <c r="Q295" s="227"/>
      <c r="R295" s="227"/>
      <c r="S295" s="227"/>
      <c r="T295" s="228"/>
      <c r="AT295" s="229" t="s">
        <v>339</v>
      </c>
      <c r="AU295" s="229" t="s">
        <v>86</v>
      </c>
      <c r="AV295" s="14" t="s">
        <v>328</v>
      </c>
      <c r="AW295" s="14" t="s">
        <v>31</v>
      </c>
      <c r="AX295" s="14" t="s">
        <v>77</v>
      </c>
      <c r="AY295" s="229" t="s">
        <v>321</v>
      </c>
    </row>
    <row r="296" spans="1:65" s="13" customFormat="1" ht="11.25">
      <c r="B296" s="207"/>
      <c r="C296" s="208"/>
      <c r="D296" s="209" t="s">
        <v>339</v>
      </c>
      <c r="E296" s="210" t="s">
        <v>1</v>
      </c>
      <c r="F296" s="211" t="s">
        <v>1651</v>
      </c>
      <c r="G296" s="208"/>
      <c r="H296" s="212">
        <v>1976.2277624999999</v>
      </c>
      <c r="I296" s="213"/>
      <c r="J296" s="208"/>
      <c r="K296" s="208"/>
      <c r="L296" s="214"/>
      <c r="M296" s="215"/>
      <c r="N296" s="216"/>
      <c r="O296" s="216"/>
      <c r="P296" s="216"/>
      <c r="Q296" s="216"/>
      <c r="R296" s="216"/>
      <c r="S296" s="216"/>
      <c r="T296" s="217"/>
      <c r="AT296" s="218" t="s">
        <v>339</v>
      </c>
      <c r="AU296" s="218" t="s">
        <v>86</v>
      </c>
      <c r="AV296" s="13" t="s">
        <v>86</v>
      </c>
      <c r="AW296" s="13" t="s">
        <v>31</v>
      </c>
      <c r="AX296" s="13" t="s">
        <v>77</v>
      </c>
      <c r="AY296" s="218" t="s">
        <v>321</v>
      </c>
    </row>
    <row r="297" spans="1:65" s="14" customFormat="1" ht="11.25">
      <c r="B297" s="219"/>
      <c r="C297" s="220"/>
      <c r="D297" s="209" t="s">
        <v>339</v>
      </c>
      <c r="E297" s="221" t="s">
        <v>1</v>
      </c>
      <c r="F297" s="222" t="s">
        <v>346</v>
      </c>
      <c r="G297" s="220"/>
      <c r="H297" s="223">
        <v>1976.2277624999999</v>
      </c>
      <c r="I297" s="224"/>
      <c r="J297" s="220"/>
      <c r="K297" s="220"/>
      <c r="L297" s="225"/>
      <c r="M297" s="226"/>
      <c r="N297" s="227"/>
      <c r="O297" s="227"/>
      <c r="P297" s="227"/>
      <c r="Q297" s="227"/>
      <c r="R297" s="227"/>
      <c r="S297" s="227"/>
      <c r="T297" s="228"/>
      <c r="AT297" s="229" t="s">
        <v>339</v>
      </c>
      <c r="AU297" s="229" t="s">
        <v>86</v>
      </c>
      <c r="AV297" s="14" t="s">
        <v>328</v>
      </c>
      <c r="AW297" s="14" t="s">
        <v>31</v>
      </c>
      <c r="AX297" s="14" t="s">
        <v>84</v>
      </c>
      <c r="AY297" s="229" t="s">
        <v>321</v>
      </c>
    </row>
    <row r="298" spans="1:65" s="2" customFormat="1" ht="33" customHeight="1">
      <c r="A298" s="35"/>
      <c r="B298" s="36"/>
      <c r="C298" s="194" t="s">
        <v>429</v>
      </c>
      <c r="D298" s="194" t="s">
        <v>323</v>
      </c>
      <c r="E298" s="195" t="s">
        <v>2955</v>
      </c>
      <c r="F298" s="196" t="s">
        <v>2956</v>
      </c>
      <c r="G298" s="197" t="s">
        <v>355</v>
      </c>
      <c r="H298" s="198">
        <v>219.58099999999999</v>
      </c>
      <c r="I298" s="199"/>
      <c r="J298" s="200">
        <f>ROUND(I298*H298,2)</f>
        <v>0</v>
      </c>
      <c r="K298" s="196" t="s">
        <v>350</v>
      </c>
      <c r="L298" s="40"/>
      <c r="M298" s="201" t="s">
        <v>1</v>
      </c>
      <c r="N298" s="202" t="s">
        <v>42</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328</v>
      </c>
      <c r="AT298" s="205" t="s">
        <v>323</v>
      </c>
      <c r="AU298" s="205" t="s">
        <v>86</v>
      </c>
      <c r="AY298" s="18" t="s">
        <v>321</v>
      </c>
      <c r="BE298" s="206">
        <f>IF(N298="základní",J298,0)</f>
        <v>0</v>
      </c>
      <c r="BF298" s="206">
        <f>IF(N298="snížená",J298,0)</f>
        <v>0</v>
      </c>
      <c r="BG298" s="206">
        <f>IF(N298="zákl. přenesená",J298,0)</f>
        <v>0</v>
      </c>
      <c r="BH298" s="206">
        <f>IF(N298="sníž. přenesená",J298,0)</f>
        <v>0</v>
      </c>
      <c r="BI298" s="206">
        <f>IF(N298="nulová",J298,0)</f>
        <v>0</v>
      </c>
      <c r="BJ298" s="18" t="s">
        <v>84</v>
      </c>
      <c r="BK298" s="206">
        <f>ROUND(I298*H298,2)</f>
        <v>0</v>
      </c>
      <c r="BL298" s="18" t="s">
        <v>328</v>
      </c>
      <c r="BM298" s="205" t="s">
        <v>1654</v>
      </c>
    </row>
    <row r="299" spans="1:65" s="13" customFormat="1" ht="11.25">
      <c r="B299" s="207"/>
      <c r="C299" s="208"/>
      <c r="D299" s="209" t="s">
        <v>339</v>
      </c>
      <c r="E299" s="210" t="s">
        <v>1</v>
      </c>
      <c r="F299" s="211" t="s">
        <v>1655</v>
      </c>
      <c r="G299" s="208"/>
      <c r="H299" s="212">
        <v>219.58086249999999</v>
      </c>
      <c r="I299" s="213"/>
      <c r="J299" s="208"/>
      <c r="K299" s="208"/>
      <c r="L299" s="214"/>
      <c r="M299" s="215"/>
      <c r="N299" s="216"/>
      <c r="O299" s="216"/>
      <c r="P299" s="216"/>
      <c r="Q299" s="216"/>
      <c r="R299" s="216"/>
      <c r="S299" s="216"/>
      <c r="T299" s="217"/>
      <c r="AT299" s="218" t="s">
        <v>339</v>
      </c>
      <c r="AU299" s="218" t="s">
        <v>86</v>
      </c>
      <c r="AV299" s="13" t="s">
        <v>86</v>
      </c>
      <c r="AW299" s="13" t="s">
        <v>31</v>
      </c>
      <c r="AX299" s="13" t="s">
        <v>84</v>
      </c>
      <c r="AY299" s="218" t="s">
        <v>321</v>
      </c>
    </row>
    <row r="300" spans="1:65" s="2" customFormat="1" ht="21.75" customHeight="1">
      <c r="A300" s="35"/>
      <c r="B300" s="36"/>
      <c r="C300" s="194" t="s">
        <v>436</v>
      </c>
      <c r="D300" s="194" t="s">
        <v>323</v>
      </c>
      <c r="E300" s="195" t="s">
        <v>1656</v>
      </c>
      <c r="F300" s="196" t="s">
        <v>1657</v>
      </c>
      <c r="G300" s="197" t="s">
        <v>337</v>
      </c>
      <c r="H300" s="198">
        <v>4653.9549999999999</v>
      </c>
      <c r="I300" s="199"/>
      <c r="J300" s="200">
        <f>ROUND(I300*H300,2)</f>
        <v>0</v>
      </c>
      <c r="K300" s="196" t="s">
        <v>350</v>
      </c>
      <c r="L300" s="40"/>
      <c r="M300" s="201" t="s">
        <v>1</v>
      </c>
      <c r="N300" s="202" t="s">
        <v>42</v>
      </c>
      <c r="O300" s="72"/>
      <c r="P300" s="203">
        <f>O300*H300</f>
        <v>0</v>
      </c>
      <c r="Q300" s="203">
        <v>8.4000000000000003E-4</v>
      </c>
      <c r="R300" s="203">
        <f>Q300*H300</f>
        <v>3.9093222000000001</v>
      </c>
      <c r="S300" s="203">
        <v>0</v>
      </c>
      <c r="T300" s="204">
        <f>S300*H300</f>
        <v>0</v>
      </c>
      <c r="U300" s="35"/>
      <c r="V300" s="35"/>
      <c r="W300" s="35"/>
      <c r="X300" s="35"/>
      <c r="Y300" s="35"/>
      <c r="Z300" s="35"/>
      <c r="AA300" s="35"/>
      <c r="AB300" s="35"/>
      <c r="AC300" s="35"/>
      <c r="AD300" s="35"/>
      <c r="AE300" s="35"/>
      <c r="AR300" s="205" t="s">
        <v>328</v>
      </c>
      <c r="AT300" s="205" t="s">
        <v>323</v>
      </c>
      <c r="AU300" s="205" t="s">
        <v>86</v>
      </c>
      <c r="AY300" s="18" t="s">
        <v>321</v>
      </c>
      <c r="BE300" s="206">
        <f>IF(N300="základní",J300,0)</f>
        <v>0</v>
      </c>
      <c r="BF300" s="206">
        <f>IF(N300="snížená",J300,0)</f>
        <v>0</v>
      </c>
      <c r="BG300" s="206">
        <f>IF(N300="zákl. přenesená",J300,0)</f>
        <v>0</v>
      </c>
      <c r="BH300" s="206">
        <f>IF(N300="sníž. přenesená",J300,0)</f>
        <v>0</v>
      </c>
      <c r="BI300" s="206">
        <f>IF(N300="nulová",J300,0)</f>
        <v>0</v>
      </c>
      <c r="BJ300" s="18" t="s">
        <v>84</v>
      </c>
      <c r="BK300" s="206">
        <f>ROUND(I300*H300,2)</f>
        <v>0</v>
      </c>
      <c r="BL300" s="18" t="s">
        <v>328</v>
      </c>
      <c r="BM300" s="205" t="s">
        <v>1682</v>
      </c>
    </row>
    <row r="301" spans="1:65" s="15" customFormat="1" ht="11.25">
      <c r="B301" s="230"/>
      <c r="C301" s="231"/>
      <c r="D301" s="209" t="s">
        <v>339</v>
      </c>
      <c r="E301" s="232" t="s">
        <v>1</v>
      </c>
      <c r="F301" s="233" t="s">
        <v>2957</v>
      </c>
      <c r="G301" s="231"/>
      <c r="H301" s="232" t="s">
        <v>1</v>
      </c>
      <c r="I301" s="234"/>
      <c r="J301" s="231"/>
      <c r="K301" s="231"/>
      <c r="L301" s="235"/>
      <c r="M301" s="236"/>
      <c r="N301" s="237"/>
      <c r="O301" s="237"/>
      <c r="P301" s="237"/>
      <c r="Q301" s="237"/>
      <c r="R301" s="237"/>
      <c r="S301" s="237"/>
      <c r="T301" s="238"/>
      <c r="AT301" s="239" t="s">
        <v>339</v>
      </c>
      <c r="AU301" s="239" t="s">
        <v>86</v>
      </c>
      <c r="AV301" s="15" t="s">
        <v>84</v>
      </c>
      <c r="AW301" s="15" t="s">
        <v>31</v>
      </c>
      <c r="AX301" s="15" t="s">
        <v>77</v>
      </c>
      <c r="AY301" s="239" t="s">
        <v>321</v>
      </c>
    </row>
    <row r="302" spans="1:65" s="13" customFormat="1" ht="11.25">
      <c r="B302" s="207"/>
      <c r="C302" s="208"/>
      <c r="D302" s="209" t="s">
        <v>339</v>
      </c>
      <c r="E302" s="210" t="s">
        <v>1</v>
      </c>
      <c r="F302" s="211" t="s">
        <v>2958</v>
      </c>
      <c r="G302" s="208"/>
      <c r="H302" s="212">
        <v>4589.3549999999996</v>
      </c>
      <c r="I302" s="213"/>
      <c r="J302" s="208"/>
      <c r="K302" s="208"/>
      <c r="L302" s="214"/>
      <c r="M302" s="215"/>
      <c r="N302" s="216"/>
      <c r="O302" s="216"/>
      <c r="P302" s="216"/>
      <c r="Q302" s="216"/>
      <c r="R302" s="216"/>
      <c r="S302" s="216"/>
      <c r="T302" s="217"/>
      <c r="AT302" s="218" t="s">
        <v>339</v>
      </c>
      <c r="AU302" s="218" t="s">
        <v>86</v>
      </c>
      <c r="AV302" s="13" t="s">
        <v>86</v>
      </c>
      <c r="AW302" s="13" t="s">
        <v>31</v>
      </c>
      <c r="AX302" s="13" t="s">
        <v>77</v>
      </c>
      <c r="AY302" s="218" t="s">
        <v>321</v>
      </c>
    </row>
    <row r="303" spans="1:65" s="15" customFormat="1" ht="11.25">
      <c r="B303" s="230"/>
      <c r="C303" s="231"/>
      <c r="D303" s="209" t="s">
        <v>339</v>
      </c>
      <c r="E303" s="232" t="s">
        <v>1</v>
      </c>
      <c r="F303" s="233" t="s">
        <v>2950</v>
      </c>
      <c r="G303" s="231"/>
      <c r="H303" s="232" t="s">
        <v>1</v>
      </c>
      <c r="I303" s="234"/>
      <c r="J303" s="231"/>
      <c r="K303" s="231"/>
      <c r="L303" s="235"/>
      <c r="M303" s="236"/>
      <c r="N303" s="237"/>
      <c r="O303" s="237"/>
      <c r="P303" s="237"/>
      <c r="Q303" s="237"/>
      <c r="R303" s="237"/>
      <c r="S303" s="237"/>
      <c r="T303" s="238"/>
      <c r="AT303" s="239" t="s">
        <v>339</v>
      </c>
      <c r="AU303" s="239" t="s">
        <v>86</v>
      </c>
      <c r="AV303" s="15" t="s">
        <v>84</v>
      </c>
      <c r="AW303" s="15" t="s">
        <v>31</v>
      </c>
      <c r="AX303" s="15" t="s">
        <v>77</v>
      </c>
      <c r="AY303" s="239" t="s">
        <v>321</v>
      </c>
    </row>
    <row r="304" spans="1:65" s="13" customFormat="1" ht="11.25">
      <c r="B304" s="207"/>
      <c r="C304" s="208"/>
      <c r="D304" s="209" t="s">
        <v>339</v>
      </c>
      <c r="E304" s="210" t="s">
        <v>1</v>
      </c>
      <c r="F304" s="211" t="s">
        <v>2959</v>
      </c>
      <c r="G304" s="208"/>
      <c r="H304" s="212">
        <v>40.799999999999997</v>
      </c>
      <c r="I304" s="213"/>
      <c r="J304" s="208"/>
      <c r="K304" s="208"/>
      <c r="L304" s="214"/>
      <c r="M304" s="215"/>
      <c r="N304" s="216"/>
      <c r="O304" s="216"/>
      <c r="P304" s="216"/>
      <c r="Q304" s="216"/>
      <c r="R304" s="216"/>
      <c r="S304" s="216"/>
      <c r="T304" s="217"/>
      <c r="AT304" s="218" t="s">
        <v>339</v>
      </c>
      <c r="AU304" s="218" t="s">
        <v>86</v>
      </c>
      <c r="AV304" s="13" t="s">
        <v>86</v>
      </c>
      <c r="AW304" s="13" t="s">
        <v>31</v>
      </c>
      <c r="AX304" s="13" t="s">
        <v>77</v>
      </c>
      <c r="AY304" s="218" t="s">
        <v>321</v>
      </c>
    </row>
    <row r="305" spans="1:65" s="15" customFormat="1" ht="11.25">
      <c r="B305" s="230"/>
      <c r="C305" s="231"/>
      <c r="D305" s="209" t="s">
        <v>339</v>
      </c>
      <c r="E305" s="232" t="s">
        <v>1</v>
      </c>
      <c r="F305" s="233" t="s">
        <v>2952</v>
      </c>
      <c r="G305" s="231"/>
      <c r="H305" s="232" t="s">
        <v>1</v>
      </c>
      <c r="I305" s="234"/>
      <c r="J305" s="231"/>
      <c r="K305" s="231"/>
      <c r="L305" s="235"/>
      <c r="M305" s="236"/>
      <c r="N305" s="237"/>
      <c r="O305" s="237"/>
      <c r="P305" s="237"/>
      <c r="Q305" s="237"/>
      <c r="R305" s="237"/>
      <c r="S305" s="237"/>
      <c r="T305" s="238"/>
      <c r="AT305" s="239" t="s">
        <v>339</v>
      </c>
      <c r="AU305" s="239" t="s">
        <v>86</v>
      </c>
      <c r="AV305" s="15" t="s">
        <v>84</v>
      </c>
      <c r="AW305" s="15" t="s">
        <v>31</v>
      </c>
      <c r="AX305" s="15" t="s">
        <v>77</v>
      </c>
      <c r="AY305" s="239" t="s">
        <v>321</v>
      </c>
    </row>
    <row r="306" spans="1:65" s="13" customFormat="1" ht="11.25">
      <c r="B306" s="207"/>
      <c r="C306" s="208"/>
      <c r="D306" s="209" t="s">
        <v>339</v>
      </c>
      <c r="E306" s="210" t="s">
        <v>1</v>
      </c>
      <c r="F306" s="211" t="s">
        <v>2960</v>
      </c>
      <c r="G306" s="208"/>
      <c r="H306" s="212">
        <v>23.8</v>
      </c>
      <c r="I306" s="213"/>
      <c r="J306" s="208"/>
      <c r="K306" s="208"/>
      <c r="L306" s="214"/>
      <c r="M306" s="215"/>
      <c r="N306" s="216"/>
      <c r="O306" s="216"/>
      <c r="P306" s="216"/>
      <c r="Q306" s="216"/>
      <c r="R306" s="216"/>
      <c r="S306" s="216"/>
      <c r="T306" s="217"/>
      <c r="AT306" s="218" t="s">
        <v>339</v>
      </c>
      <c r="AU306" s="218" t="s">
        <v>86</v>
      </c>
      <c r="AV306" s="13" t="s">
        <v>86</v>
      </c>
      <c r="AW306" s="13" t="s">
        <v>31</v>
      </c>
      <c r="AX306" s="13" t="s">
        <v>77</v>
      </c>
      <c r="AY306" s="218" t="s">
        <v>321</v>
      </c>
    </row>
    <row r="307" spans="1:65" s="14" customFormat="1" ht="11.25">
      <c r="B307" s="219"/>
      <c r="C307" s="220"/>
      <c r="D307" s="209" t="s">
        <v>339</v>
      </c>
      <c r="E307" s="221" t="s">
        <v>1</v>
      </c>
      <c r="F307" s="222" t="s">
        <v>346</v>
      </c>
      <c r="G307" s="220"/>
      <c r="H307" s="223">
        <v>4653.9549999999999</v>
      </c>
      <c r="I307" s="224"/>
      <c r="J307" s="220"/>
      <c r="K307" s="220"/>
      <c r="L307" s="225"/>
      <c r="M307" s="226"/>
      <c r="N307" s="227"/>
      <c r="O307" s="227"/>
      <c r="P307" s="227"/>
      <c r="Q307" s="227"/>
      <c r="R307" s="227"/>
      <c r="S307" s="227"/>
      <c r="T307" s="228"/>
      <c r="AT307" s="229" t="s">
        <v>339</v>
      </c>
      <c r="AU307" s="229" t="s">
        <v>86</v>
      </c>
      <c r="AV307" s="14" t="s">
        <v>328</v>
      </c>
      <c r="AW307" s="14" t="s">
        <v>31</v>
      </c>
      <c r="AX307" s="14" t="s">
        <v>84</v>
      </c>
      <c r="AY307" s="229" t="s">
        <v>321</v>
      </c>
    </row>
    <row r="308" spans="1:65" s="2" customFormat="1" ht="24.2" customHeight="1">
      <c r="A308" s="35"/>
      <c r="B308" s="36"/>
      <c r="C308" s="194" t="s">
        <v>443</v>
      </c>
      <c r="D308" s="194" t="s">
        <v>323</v>
      </c>
      <c r="E308" s="195" t="s">
        <v>1677</v>
      </c>
      <c r="F308" s="196" t="s">
        <v>1678</v>
      </c>
      <c r="G308" s="197" t="s">
        <v>337</v>
      </c>
      <c r="H308" s="198">
        <v>4653.9549999999999</v>
      </c>
      <c r="I308" s="199"/>
      <c r="J308" s="200">
        <f>ROUND(I308*H308,2)</f>
        <v>0</v>
      </c>
      <c r="K308" s="196" t="s">
        <v>350</v>
      </c>
      <c r="L308" s="40"/>
      <c r="M308" s="201" t="s">
        <v>1</v>
      </c>
      <c r="N308" s="202" t="s">
        <v>42</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328</v>
      </c>
      <c r="AT308" s="205" t="s">
        <v>323</v>
      </c>
      <c r="AU308" s="205" t="s">
        <v>86</v>
      </c>
      <c r="AY308" s="18" t="s">
        <v>321</v>
      </c>
      <c r="BE308" s="206">
        <f>IF(N308="základní",J308,0)</f>
        <v>0</v>
      </c>
      <c r="BF308" s="206">
        <f>IF(N308="snížená",J308,0)</f>
        <v>0</v>
      </c>
      <c r="BG308" s="206">
        <f>IF(N308="zákl. přenesená",J308,0)</f>
        <v>0</v>
      </c>
      <c r="BH308" s="206">
        <f>IF(N308="sníž. přenesená",J308,0)</f>
        <v>0</v>
      </c>
      <c r="BI308" s="206">
        <f>IF(N308="nulová",J308,0)</f>
        <v>0</v>
      </c>
      <c r="BJ308" s="18" t="s">
        <v>84</v>
      </c>
      <c r="BK308" s="206">
        <f>ROUND(I308*H308,2)</f>
        <v>0</v>
      </c>
      <c r="BL308" s="18" t="s">
        <v>328</v>
      </c>
      <c r="BM308" s="205" t="s">
        <v>1687</v>
      </c>
    </row>
    <row r="309" spans="1:65" s="2" customFormat="1" ht="37.9" customHeight="1">
      <c r="A309" s="35"/>
      <c r="B309" s="36"/>
      <c r="C309" s="194" t="s">
        <v>8</v>
      </c>
      <c r="D309" s="194" t="s">
        <v>323</v>
      </c>
      <c r="E309" s="195" t="s">
        <v>2961</v>
      </c>
      <c r="F309" s="196" t="s">
        <v>2962</v>
      </c>
      <c r="G309" s="197" t="s">
        <v>355</v>
      </c>
      <c r="H309" s="198">
        <v>1981.124</v>
      </c>
      <c r="I309" s="199"/>
      <c r="J309" s="200">
        <f>ROUND(I309*H309,2)</f>
        <v>0</v>
      </c>
      <c r="K309" s="196" t="s">
        <v>350</v>
      </c>
      <c r="L309" s="40"/>
      <c r="M309" s="201" t="s">
        <v>1</v>
      </c>
      <c r="N309" s="202" t="s">
        <v>42</v>
      </c>
      <c r="O309" s="72"/>
      <c r="P309" s="203">
        <f>O309*H309</f>
        <v>0</v>
      </c>
      <c r="Q309" s="203">
        <v>0</v>
      </c>
      <c r="R309" s="203">
        <f>Q309*H309</f>
        <v>0</v>
      </c>
      <c r="S309" s="203">
        <v>0</v>
      </c>
      <c r="T309" s="204">
        <f>S309*H309</f>
        <v>0</v>
      </c>
      <c r="U309" s="35"/>
      <c r="V309" s="35"/>
      <c r="W309" s="35"/>
      <c r="X309" s="35"/>
      <c r="Y309" s="35"/>
      <c r="Z309" s="35"/>
      <c r="AA309" s="35"/>
      <c r="AB309" s="35"/>
      <c r="AC309" s="35"/>
      <c r="AD309" s="35"/>
      <c r="AE309" s="35"/>
      <c r="AR309" s="205" t="s">
        <v>328</v>
      </c>
      <c r="AT309" s="205" t="s">
        <v>323</v>
      </c>
      <c r="AU309" s="205" t="s">
        <v>86</v>
      </c>
      <c r="AY309" s="18" t="s">
        <v>321</v>
      </c>
      <c r="BE309" s="206">
        <f>IF(N309="základní",J309,0)</f>
        <v>0</v>
      </c>
      <c r="BF309" s="206">
        <f>IF(N309="snížená",J309,0)</f>
        <v>0</v>
      </c>
      <c r="BG309" s="206">
        <f>IF(N309="zákl. přenesená",J309,0)</f>
        <v>0</v>
      </c>
      <c r="BH309" s="206">
        <f>IF(N309="sníž. přenesená",J309,0)</f>
        <v>0</v>
      </c>
      <c r="BI309" s="206">
        <f>IF(N309="nulová",J309,0)</f>
        <v>0</v>
      </c>
      <c r="BJ309" s="18" t="s">
        <v>84</v>
      </c>
      <c r="BK309" s="206">
        <f>ROUND(I309*H309,2)</f>
        <v>0</v>
      </c>
      <c r="BL309" s="18" t="s">
        <v>328</v>
      </c>
      <c r="BM309" s="205" t="s">
        <v>2963</v>
      </c>
    </row>
    <row r="310" spans="1:65" s="15" customFormat="1" ht="11.25">
      <c r="B310" s="230"/>
      <c r="C310" s="231"/>
      <c r="D310" s="209" t="s">
        <v>339</v>
      </c>
      <c r="E310" s="232" t="s">
        <v>1</v>
      </c>
      <c r="F310" s="233" t="s">
        <v>1689</v>
      </c>
      <c r="G310" s="231"/>
      <c r="H310" s="232" t="s">
        <v>1</v>
      </c>
      <c r="I310" s="234"/>
      <c r="J310" s="231"/>
      <c r="K310" s="231"/>
      <c r="L310" s="235"/>
      <c r="M310" s="236"/>
      <c r="N310" s="237"/>
      <c r="O310" s="237"/>
      <c r="P310" s="237"/>
      <c r="Q310" s="237"/>
      <c r="R310" s="237"/>
      <c r="S310" s="237"/>
      <c r="T310" s="238"/>
      <c r="AT310" s="239" t="s">
        <v>339</v>
      </c>
      <c r="AU310" s="239" t="s">
        <v>86</v>
      </c>
      <c r="AV310" s="15" t="s">
        <v>84</v>
      </c>
      <c r="AW310" s="15" t="s">
        <v>31</v>
      </c>
      <c r="AX310" s="15" t="s">
        <v>77</v>
      </c>
      <c r="AY310" s="239" t="s">
        <v>321</v>
      </c>
    </row>
    <row r="311" spans="1:65" s="13" customFormat="1" ht="11.25">
      <c r="B311" s="207"/>
      <c r="C311" s="208"/>
      <c r="D311" s="209" t="s">
        <v>339</v>
      </c>
      <c r="E311" s="210" t="s">
        <v>1</v>
      </c>
      <c r="F311" s="211" t="s">
        <v>2964</v>
      </c>
      <c r="G311" s="208"/>
      <c r="H311" s="212">
        <v>1981.1237625000001</v>
      </c>
      <c r="I311" s="213"/>
      <c r="J311" s="208"/>
      <c r="K311" s="208"/>
      <c r="L311" s="214"/>
      <c r="M311" s="215"/>
      <c r="N311" s="216"/>
      <c r="O311" s="216"/>
      <c r="P311" s="216"/>
      <c r="Q311" s="216"/>
      <c r="R311" s="216"/>
      <c r="S311" s="216"/>
      <c r="T311" s="217"/>
      <c r="AT311" s="218" t="s">
        <v>339</v>
      </c>
      <c r="AU311" s="218" t="s">
        <v>86</v>
      </c>
      <c r="AV311" s="13" t="s">
        <v>86</v>
      </c>
      <c r="AW311" s="13" t="s">
        <v>31</v>
      </c>
      <c r="AX311" s="13" t="s">
        <v>84</v>
      </c>
      <c r="AY311" s="218" t="s">
        <v>321</v>
      </c>
    </row>
    <row r="312" spans="1:65" s="2" customFormat="1" ht="16.5" customHeight="1">
      <c r="A312" s="35"/>
      <c r="B312" s="36"/>
      <c r="C312" s="194" t="s">
        <v>453</v>
      </c>
      <c r="D312" s="194" t="s">
        <v>323</v>
      </c>
      <c r="E312" s="195" t="s">
        <v>360</v>
      </c>
      <c r="F312" s="196" t="s">
        <v>361</v>
      </c>
      <c r="G312" s="197" t="s">
        <v>355</v>
      </c>
      <c r="H312" s="198">
        <v>1981.124</v>
      </c>
      <c r="I312" s="199"/>
      <c r="J312" s="200">
        <f>ROUND(I312*H312,2)</f>
        <v>0</v>
      </c>
      <c r="K312" s="196" t="s">
        <v>350</v>
      </c>
      <c r="L312" s="40"/>
      <c r="M312" s="201" t="s">
        <v>1</v>
      </c>
      <c r="N312" s="202" t="s">
        <v>42</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328</v>
      </c>
      <c r="AT312" s="205" t="s">
        <v>323</v>
      </c>
      <c r="AU312" s="205" t="s">
        <v>86</v>
      </c>
      <c r="AY312" s="18" t="s">
        <v>321</v>
      </c>
      <c r="BE312" s="206">
        <f>IF(N312="základní",J312,0)</f>
        <v>0</v>
      </c>
      <c r="BF312" s="206">
        <f>IF(N312="snížená",J312,0)</f>
        <v>0</v>
      </c>
      <c r="BG312" s="206">
        <f>IF(N312="zákl. přenesená",J312,0)</f>
        <v>0</v>
      </c>
      <c r="BH312" s="206">
        <f>IF(N312="sníž. přenesená",J312,0)</f>
        <v>0</v>
      </c>
      <c r="BI312" s="206">
        <f>IF(N312="nulová",J312,0)</f>
        <v>0</v>
      </c>
      <c r="BJ312" s="18" t="s">
        <v>84</v>
      </c>
      <c r="BK312" s="206">
        <f>ROUND(I312*H312,2)</f>
        <v>0</v>
      </c>
      <c r="BL312" s="18" t="s">
        <v>328</v>
      </c>
      <c r="BM312" s="205" t="s">
        <v>2965</v>
      </c>
    </row>
    <row r="313" spans="1:65" s="2" customFormat="1" ht="37.9" customHeight="1">
      <c r="A313" s="35"/>
      <c r="B313" s="36"/>
      <c r="C313" s="194" t="s">
        <v>459</v>
      </c>
      <c r="D313" s="194" t="s">
        <v>323</v>
      </c>
      <c r="E313" s="195" t="s">
        <v>486</v>
      </c>
      <c r="F313" s="196" t="s">
        <v>487</v>
      </c>
      <c r="G313" s="197" t="s">
        <v>355</v>
      </c>
      <c r="H313" s="198">
        <v>157.66399999999999</v>
      </c>
      <c r="I313" s="199"/>
      <c r="J313" s="200">
        <f>ROUND(I313*H313,2)</f>
        <v>0</v>
      </c>
      <c r="K313" s="196" t="s">
        <v>350</v>
      </c>
      <c r="L313" s="40"/>
      <c r="M313" s="201" t="s">
        <v>1</v>
      </c>
      <c r="N313" s="202" t="s">
        <v>42</v>
      </c>
      <c r="O313" s="72"/>
      <c r="P313" s="203">
        <f>O313*H313</f>
        <v>0</v>
      </c>
      <c r="Q313" s="203">
        <v>0</v>
      </c>
      <c r="R313" s="203">
        <f>Q313*H313</f>
        <v>0</v>
      </c>
      <c r="S313" s="203">
        <v>0</v>
      </c>
      <c r="T313" s="204">
        <f>S313*H313</f>
        <v>0</v>
      </c>
      <c r="U313" s="35"/>
      <c r="V313" s="35"/>
      <c r="W313" s="35"/>
      <c r="X313" s="35"/>
      <c r="Y313" s="35"/>
      <c r="Z313" s="35"/>
      <c r="AA313" s="35"/>
      <c r="AB313" s="35"/>
      <c r="AC313" s="35"/>
      <c r="AD313" s="35"/>
      <c r="AE313" s="35"/>
      <c r="AR313" s="205" t="s">
        <v>328</v>
      </c>
      <c r="AT313" s="205" t="s">
        <v>323</v>
      </c>
      <c r="AU313" s="205" t="s">
        <v>86</v>
      </c>
      <c r="AY313" s="18" t="s">
        <v>321</v>
      </c>
      <c r="BE313" s="206">
        <f>IF(N313="základní",J313,0)</f>
        <v>0</v>
      </c>
      <c r="BF313" s="206">
        <f>IF(N313="snížená",J313,0)</f>
        <v>0</v>
      </c>
      <c r="BG313" s="206">
        <f>IF(N313="zákl. přenesená",J313,0)</f>
        <v>0</v>
      </c>
      <c r="BH313" s="206">
        <f>IF(N313="sníž. přenesená",J313,0)</f>
        <v>0</v>
      </c>
      <c r="BI313" s="206">
        <f>IF(N313="nulová",J313,0)</f>
        <v>0</v>
      </c>
      <c r="BJ313" s="18" t="s">
        <v>84</v>
      </c>
      <c r="BK313" s="206">
        <f>ROUND(I313*H313,2)</f>
        <v>0</v>
      </c>
      <c r="BL313" s="18" t="s">
        <v>328</v>
      </c>
      <c r="BM313" s="205" t="s">
        <v>2966</v>
      </c>
    </row>
    <row r="314" spans="1:65" s="15" customFormat="1" ht="22.5">
      <c r="B314" s="230"/>
      <c r="C314" s="231"/>
      <c r="D314" s="209" t="s">
        <v>339</v>
      </c>
      <c r="E314" s="232" t="s">
        <v>1</v>
      </c>
      <c r="F314" s="233" t="s">
        <v>1693</v>
      </c>
      <c r="G314" s="231"/>
      <c r="H314" s="232" t="s">
        <v>1</v>
      </c>
      <c r="I314" s="234"/>
      <c r="J314" s="231"/>
      <c r="K314" s="231"/>
      <c r="L314" s="235"/>
      <c r="M314" s="236"/>
      <c r="N314" s="237"/>
      <c r="O314" s="237"/>
      <c r="P314" s="237"/>
      <c r="Q314" s="237"/>
      <c r="R314" s="237"/>
      <c r="S314" s="237"/>
      <c r="T314" s="238"/>
      <c r="AT314" s="239" t="s">
        <v>339</v>
      </c>
      <c r="AU314" s="239" t="s">
        <v>86</v>
      </c>
      <c r="AV314" s="15" t="s">
        <v>84</v>
      </c>
      <c r="AW314" s="15" t="s">
        <v>31</v>
      </c>
      <c r="AX314" s="15" t="s">
        <v>77</v>
      </c>
      <c r="AY314" s="239" t="s">
        <v>321</v>
      </c>
    </row>
    <row r="315" spans="1:65" s="13" customFormat="1" ht="11.25">
      <c r="B315" s="207"/>
      <c r="C315" s="208"/>
      <c r="D315" s="209" t="s">
        <v>339</v>
      </c>
      <c r="E315" s="210" t="s">
        <v>1</v>
      </c>
      <c r="F315" s="211" t="s">
        <v>1694</v>
      </c>
      <c r="G315" s="208"/>
      <c r="H315" s="212">
        <v>157.6635</v>
      </c>
      <c r="I315" s="213"/>
      <c r="J315" s="208"/>
      <c r="K315" s="208"/>
      <c r="L315" s="214"/>
      <c r="M315" s="215"/>
      <c r="N315" s="216"/>
      <c r="O315" s="216"/>
      <c r="P315" s="216"/>
      <c r="Q315" s="216"/>
      <c r="R315" s="216"/>
      <c r="S315" s="216"/>
      <c r="T315" s="217"/>
      <c r="AT315" s="218" t="s">
        <v>339</v>
      </c>
      <c r="AU315" s="218" t="s">
        <v>86</v>
      </c>
      <c r="AV315" s="13" t="s">
        <v>86</v>
      </c>
      <c r="AW315" s="13" t="s">
        <v>31</v>
      </c>
      <c r="AX315" s="13" t="s">
        <v>84</v>
      </c>
      <c r="AY315" s="218" t="s">
        <v>321</v>
      </c>
    </row>
    <row r="316" spans="1:65" s="2" customFormat="1" ht="37.9" customHeight="1">
      <c r="A316" s="35"/>
      <c r="B316" s="36"/>
      <c r="C316" s="194" t="s">
        <v>466</v>
      </c>
      <c r="D316" s="194" t="s">
        <v>323</v>
      </c>
      <c r="E316" s="195" t="s">
        <v>516</v>
      </c>
      <c r="F316" s="196" t="s">
        <v>517</v>
      </c>
      <c r="G316" s="197" t="s">
        <v>355</v>
      </c>
      <c r="H316" s="198">
        <v>1576.635</v>
      </c>
      <c r="I316" s="199"/>
      <c r="J316" s="200">
        <f>ROUND(I316*H316,2)</f>
        <v>0</v>
      </c>
      <c r="K316" s="196" t="s">
        <v>350</v>
      </c>
      <c r="L316" s="40"/>
      <c r="M316" s="201" t="s">
        <v>1</v>
      </c>
      <c r="N316" s="202" t="s">
        <v>42</v>
      </c>
      <c r="O316" s="72"/>
      <c r="P316" s="203">
        <f>O316*H316</f>
        <v>0</v>
      </c>
      <c r="Q316" s="203">
        <v>0</v>
      </c>
      <c r="R316" s="203">
        <f>Q316*H316</f>
        <v>0</v>
      </c>
      <c r="S316" s="203">
        <v>0</v>
      </c>
      <c r="T316" s="204">
        <f>S316*H316</f>
        <v>0</v>
      </c>
      <c r="U316" s="35"/>
      <c r="V316" s="35"/>
      <c r="W316" s="35"/>
      <c r="X316" s="35"/>
      <c r="Y316" s="35"/>
      <c r="Z316" s="35"/>
      <c r="AA316" s="35"/>
      <c r="AB316" s="35"/>
      <c r="AC316" s="35"/>
      <c r="AD316" s="35"/>
      <c r="AE316" s="35"/>
      <c r="AR316" s="205" t="s">
        <v>328</v>
      </c>
      <c r="AT316" s="205" t="s">
        <v>323</v>
      </c>
      <c r="AU316" s="205" t="s">
        <v>86</v>
      </c>
      <c r="AY316" s="18" t="s">
        <v>321</v>
      </c>
      <c r="BE316" s="206">
        <f>IF(N316="základní",J316,0)</f>
        <v>0</v>
      </c>
      <c r="BF316" s="206">
        <f>IF(N316="snížená",J316,0)</f>
        <v>0</v>
      </c>
      <c r="BG316" s="206">
        <f>IF(N316="zákl. přenesená",J316,0)</f>
        <v>0</v>
      </c>
      <c r="BH316" s="206">
        <f>IF(N316="sníž. přenesená",J316,0)</f>
        <v>0</v>
      </c>
      <c r="BI316" s="206">
        <f>IF(N316="nulová",J316,0)</f>
        <v>0</v>
      </c>
      <c r="BJ316" s="18" t="s">
        <v>84</v>
      </c>
      <c r="BK316" s="206">
        <f>ROUND(I316*H316,2)</f>
        <v>0</v>
      </c>
      <c r="BL316" s="18" t="s">
        <v>328</v>
      </c>
      <c r="BM316" s="205" t="s">
        <v>2967</v>
      </c>
    </row>
    <row r="317" spans="1:65" s="13" customFormat="1" ht="11.25">
      <c r="B317" s="207"/>
      <c r="C317" s="208"/>
      <c r="D317" s="209" t="s">
        <v>339</v>
      </c>
      <c r="E317" s="208"/>
      <c r="F317" s="211" t="s">
        <v>2968</v>
      </c>
      <c r="G317" s="208"/>
      <c r="H317" s="212">
        <v>1576.635</v>
      </c>
      <c r="I317" s="213"/>
      <c r="J317" s="208"/>
      <c r="K317" s="208"/>
      <c r="L317" s="214"/>
      <c r="M317" s="215"/>
      <c r="N317" s="216"/>
      <c r="O317" s="216"/>
      <c r="P317" s="216"/>
      <c r="Q317" s="216"/>
      <c r="R317" s="216"/>
      <c r="S317" s="216"/>
      <c r="T317" s="217"/>
      <c r="AT317" s="218" t="s">
        <v>339</v>
      </c>
      <c r="AU317" s="218" t="s">
        <v>86</v>
      </c>
      <c r="AV317" s="13" t="s">
        <v>86</v>
      </c>
      <c r="AW317" s="13" t="s">
        <v>4</v>
      </c>
      <c r="AX317" s="13" t="s">
        <v>84</v>
      </c>
      <c r="AY317" s="218" t="s">
        <v>321</v>
      </c>
    </row>
    <row r="318" spans="1:65" s="2" customFormat="1" ht="37.9" customHeight="1">
      <c r="A318" s="35"/>
      <c r="B318" s="36"/>
      <c r="C318" s="194" t="s">
        <v>471</v>
      </c>
      <c r="D318" s="194" t="s">
        <v>323</v>
      </c>
      <c r="E318" s="195" t="s">
        <v>521</v>
      </c>
      <c r="F318" s="196" t="s">
        <v>522</v>
      </c>
      <c r="G318" s="197" t="s">
        <v>355</v>
      </c>
      <c r="H318" s="198">
        <v>220.125</v>
      </c>
      <c r="I318" s="199"/>
      <c r="J318" s="200">
        <f>ROUND(I318*H318,2)</f>
        <v>0</v>
      </c>
      <c r="K318" s="196" t="s">
        <v>350</v>
      </c>
      <c r="L318" s="40"/>
      <c r="M318" s="201" t="s">
        <v>1</v>
      </c>
      <c r="N318" s="202" t="s">
        <v>42</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328</v>
      </c>
      <c r="AT318" s="205" t="s">
        <v>323</v>
      </c>
      <c r="AU318" s="205" t="s">
        <v>86</v>
      </c>
      <c r="AY318" s="18" t="s">
        <v>321</v>
      </c>
      <c r="BE318" s="206">
        <f>IF(N318="základní",J318,0)</f>
        <v>0</v>
      </c>
      <c r="BF318" s="206">
        <f>IF(N318="snížená",J318,0)</f>
        <v>0</v>
      </c>
      <c r="BG318" s="206">
        <f>IF(N318="zákl. přenesená",J318,0)</f>
        <v>0</v>
      </c>
      <c r="BH318" s="206">
        <f>IF(N318="sníž. přenesená",J318,0)</f>
        <v>0</v>
      </c>
      <c r="BI318" s="206">
        <f>IF(N318="nulová",J318,0)</f>
        <v>0</v>
      </c>
      <c r="BJ318" s="18" t="s">
        <v>84</v>
      </c>
      <c r="BK318" s="206">
        <f>ROUND(I318*H318,2)</f>
        <v>0</v>
      </c>
      <c r="BL318" s="18" t="s">
        <v>328</v>
      </c>
      <c r="BM318" s="205" t="s">
        <v>2969</v>
      </c>
    </row>
    <row r="319" spans="1:65" s="15" customFormat="1" ht="22.5">
      <c r="B319" s="230"/>
      <c r="C319" s="231"/>
      <c r="D319" s="209" t="s">
        <v>339</v>
      </c>
      <c r="E319" s="232" t="s">
        <v>1</v>
      </c>
      <c r="F319" s="233" t="s">
        <v>1693</v>
      </c>
      <c r="G319" s="231"/>
      <c r="H319" s="232" t="s">
        <v>1</v>
      </c>
      <c r="I319" s="234"/>
      <c r="J319" s="231"/>
      <c r="K319" s="231"/>
      <c r="L319" s="235"/>
      <c r="M319" s="236"/>
      <c r="N319" s="237"/>
      <c r="O319" s="237"/>
      <c r="P319" s="237"/>
      <c r="Q319" s="237"/>
      <c r="R319" s="237"/>
      <c r="S319" s="237"/>
      <c r="T319" s="238"/>
      <c r="AT319" s="239" t="s">
        <v>339</v>
      </c>
      <c r="AU319" s="239" t="s">
        <v>86</v>
      </c>
      <c r="AV319" s="15" t="s">
        <v>84</v>
      </c>
      <c r="AW319" s="15" t="s">
        <v>31</v>
      </c>
      <c r="AX319" s="15" t="s">
        <v>77</v>
      </c>
      <c r="AY319" s="239" t="s">
        <v>321</v>
      </c>
    </row>
    <row r="320" spans="1:65" s="13" customFormat="1" ht="11.25">
      <c r="B320" s="207"/>
      <c r="C320" s="208"/>
      <c r="D320" s="209" t="s">
        <v>339</v>
      </c>
      <c r="E320" s="210" t="s">
        <v>1</v>
      </c>
      <c r="F320" s="211" t="s">
        <v>2970</v>
      </c>
      <c r="G320" s="208"/>
      <c r="H320" s="212">
        <v>220.12486250000001</v>
      </c>
      <c r="I320" s="213"/>
      <c r="J320" s="208"/>
      <c r="K320" s="208"/>
      <c r="L320" s="214"/>
      <c r="M320" s="215"/>
      <c r="N320" s="216"/>
      <c r="O320" s="216"/>
      <c r="P320" s="216"/>
      <c r="Q320" s="216"/>
      <c r="R320" s="216"/>
      <c r="S320" s="216"/>
      <c r="T320" s="217"/>
      <c r="AT320" s="218" t="s">
        <v>339</v>
      </c>
      <c r="AU320" s="218" t="s">
        <v>86</v>
      </c>
      <c r="AV320" s="13" t="s">
        <v>86</v>
      </c>
      <c r="AW320" s="13" t="s">
        <v>31</v>
      </c>
      <c r="AX320" s="13" t="s">
        <v>84</v>
      </c>
      <c r="AY320" s="218" t="s">
        <v>321</v>
      </c>
    </row>
    <row r="321" spans="1:65" s="2" customFormat="1" ht="37.9" customHeight="1">
      <c r="A321" s="35"/>
      <c r="B321" s="36"/>
      <c r="C321" s="194" t="s">
        <v>476</v>
      </c>
      <c r="D321" s="194" t="s">
        <v>323</v>
      </c>
      <c r="E321" s="195" t="s">
        <v>529</v>
      </c>
      <c r="F321" s="196" t="s">
        <v>530</v>
      </c>
      <c r="G321" s="197" t="s">
        <v>355</v>
      </c>
      <c r="H321" s="198">
        <v>2201.2489999999998</v>
      </c>
      <c r="I321" s="199"/>
      <c r="J321" s="200">
        <f>ROUND(I321*H321,2)</f>
        <v>0</v>
      </c>
      <c r="K321" s="196" t="s">
        <v>350</v>
      </c>
      <c r="L321" s="40"/>
      <c r="M321" s="201" t="s">
        <v>1</v>
      </c>
      <c r="N321" s="202" t="s">
        <v>42</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328</v>
      </c>
      <c r="AT321" s="205" t="s">
        <v>323</v>
      </c>
      <c r="AU321" s="205" t="s">
        <v>86</v>
      </c>
      <c r="AY321" s="18" t="s">
        <v>321</v>
      </c>
      <c r="BE321" s="206">
        <f>IF(N321="základní",J321,0)</f>
        <v>0</v>
      </c>
      <c r="BF321" s="206">
        <f>IF(N321="snížená",J321,0)</f>
        <v>0</v>
      </c>
      <c r="BG321" s="206">
        <f>IF(N321="zákl. přenesená",J321,0)</f>
        <v>0</v>
      </c>
      <c r="BH321" s="206">
        <f>IF(N321="sníž. přenesená",J321,0)</f>
        <v>0</v>
      </c>
      <c r="BI321" s="206">
        <f>IF(N321="nulová",J321,0)</f>
        <v>0</v>
      </c>
      <c r="BJ321" s="18" t="s">
        <v>84</v>
      </c>
      <c r="BK321" s="206">
        <f>ROUND(I321*H321,2)</f>
        <v>0</v>
      </c>
      <c r="BL321" s="18" t="s">
        <v>328</v>
      </c>
      <c r="BM321" s="205" t="s">
        <v>2971</v>
      </c>
    </row>
    <row r="322" spans="1:65" s="13" customFormat="1" ht="11.25">
      <c r="B322" s="207"/>
      <c r="C322" s="208"/>
      <c r="D322" s="209" t="s">
        <v>339</v>
      </c>
      <c r="E322" s="208"/>
      <c r="F322" s="211" t="s">
        <v>2972</v>
      </c>
      <c r="G322" s="208"/>
      <c r="H322" s="212">
        <v>2201.2489999999998</v>
      </c>
      <c r="I322" s="213"/>
      <c r="J322" s="208"/>
      <c r="K322" s="208"/>
      <c r="L322" s="214"/>
      <c r="M322" s="215"/>
      <c r="N322" s="216"/>
      <c r="O322" s="216"/>
      <c r="P322" s="216"/>
      <c r="Q322" s="216"/>
      <c r="R322" s="216"/>
      <c r="S322" s="216"/>
      <c r="T322" s="217"/>
      <c r="AT322" s="218" t="s">
        <v>339</v>
      </c>
      <c r="AU322" s="218" t="s">
        <v>86</v>
      </c>
      <c r="AV322" s="13" t="s">
        <v>86</v>
      </c>
      <c r="AW322" s="13" t="s">
        <v>4</v>
      </c>
      <c r="AX322" s="13" t="s">
        <v>84</v>
      </c>
      <c r="AY322" s="218" t="s">
        <v>321</v>
      </c>
    </row>
    <row r="323" spans="1:65" s="2" customFormat="1" ht="16.5" customHeight="1">
      <c r="A323" s="35"/>
      <c r="B323" s="36"/>
      <c r="C323" s="194" t="s">
        <v>7</v>
      </c>
      <c r="D323" s="194" t="s">
        <v>323</v>
      </c>
      <c r="E323" s="195" t="s">
        <v>540</v>
      </c>
      <c r="F323" s="196" t="s">
        <v>541</v>
      </c>
      <c r="G323" s="197" t="s">
        <v>542</v>
      </c>
      <c r="H323" s="198">
        <v>642.24</v>
      </c>
      <c r="I323" s="199"/>
      <c r="J323" s="200">
        <f>ROUND(I323*H323,2)</f>
        <v>0</v>
      </c>
      <c r="K323" s="196" t="s">
        <v>327</v>
      </c>
      <c r="L323" s="40"/>
      <c r="M323" s="201" t="s">
        <v>1</v>
      </c>
      <c r="N323" s="202" t="s">
        <v>42</v>
      </c>
      <c r="O323" s="72"/>
      <c r="P323" s="203">
        <f>O323*H323</f>
        <v>0</v>
      </c>
      <c r="Q323" s="203">
        <v>0</v>
      </c>
      <c r="R323" s="203">
        <f>Q323*H323</f>
        <v>0</v>
      </c>
      <c r="S323" s="203">
        <v>0</v>
      </c>
      <c r="T323" s="204">
        <f>S323*H323</f>
        <v>0</v>
      </c>
      <c r="U323" s="35"/>
      <c r="V323" s="35"/>
      <c r="W323" s="35"/>
      <c r="X323" s="35"/>
      <c r="Y323" s="35"/>
      <c r="Z323" s="35"/>
      <c r="AA323" s="35"/>
      <c r="AB323" s="35"/>
      <c r="AC323" s="35"/>
      <c r="AD323" s="35"/>
      <c r="AE323" s="35"/>
      <c r="AR323" s="205" t="s">
        <v>328</v>
      </c>
      <c r="AT323" s="205" t="s">
        <v>323</v>
      </c>
      <c r="AU323" s="205" t="s">
        <v>86</v>
      </c>
      <c r="AY323" s="18" t="s">
        <v>321</v>
      </c>
      <c r="BE323" s="206">
        <f>IF(N323="základní",J323,0)</f>
        <v>0</v>
      </c>
      <c r="BF323" s="206">
        <f>IF(N323="snížená",J323,0)</f>
        <v>0</v>
      </c>
      <c r="BG323" s="206">
        <f>IF(N323="zákl. přenesená",J323,0)</f>
        <v>0</v>
      </c>
      <c r="BH323" s="206">
        <f>IF(N323="sníž. přenesená",J323,0)</f>
        <v>0</v>
      </c>
      <c r="BI323" s="206">
        <f>IF(N323="nulová",J323,0)</f>
        <v>0</v>
      </c>
      <c r="BJ323" s="18" t="s">
        <v>84</v>
      </c>
      <c r="BK323" s="206">
        <f>ROUND(I323*H323,2)</f>
        <v>0</v>
      </c>
      <c r="BL323" s="18" t="s">
        <v>328</v>
      </c>
      <c r="BM323" s="205" t="s">
        <v>2973</v>
      </c>
    </row>
    <row r="324" spans="1:65" s="13" customFormat="1" ht="11.25">
      <c r="B324" s="207"/>
      <c r="C324" s="208"/>
      <c r="D324" s="209" t="s">
        <v>339</v>
      </c>
      <c r="E324" s="210" t="s">
        <v>1</v>
      </c>
      <c r="F324" s="211" t="s">
        <v>2974</v>
      </c>
      <c r="G324" s="208"/>
      <c r="H324" s="212">
        <v>642.24021625</v>
      </c>
      <c r="I324" s="213"/>
      <c r="J324" s="208"/>
      <c r="K324" s="208"/>
      <c r="L324" s="214"/>
      <c r="M324" s="215"/>
      <c r="N324" s="216"/>
      <c r="O324" s="216"/>
      <c r="P324" s="216"/>
      <c r="Q324" s="216"/>
      <c r="R324" s="216"/>
      <c r="S324" s="216"/>
      <c r="T324" s="217"/>
      <c r="AT324" s="218" t="s">
        <v>339</v>
      </c>
      <c r="AU324" s="218" t="s">
        <v>86</v>
      </c>
      <c r="AV324" s="13" t="s">
        <v>86</v>
      </c>
      <c r="AW324" s="13" t="s">
        <v>31</v>
      </c>
      <c r="AX324" s="13" t="s">
        <v>84</v>
      </c>
      <c r="AY324" s="218" t="s">
        <v>321</v>
      </c>
    </row>
    <row r="325" spans="1:65" s="2" customFormat="1" ht="24.2" customHeight="1">
      <c r="A325" s="35"/>
      <c r="B325" s="36"/>
      <c r="C325" s="194" t="s">
        <v>485</v>
      </c>
      <c r="D325" s="194" t="s">
        <v>323</v>
      </c>
      <c r="E325" s="195" t="s">
        <v>1703</v>
      </c>
      <c r="F325" s="196" t="s">
        <v>560</v>
      </c>
      <c r="G325" s="197" t="s">
        <v>355</v>
      </c>
      <c r="H325" s="198">
        <v>1160.825</v>
      </c>
      <c r="I325" s="199"/>
      <c r="J325" s="200">
        <f>ROUND(I325*H325,2)</f>
        <v>0</v>
      </c>
      <c r="K325" s="196" t="s">
        <v>350</v>
      </c>
      <c r="L325" s="40"/>
      <c r="M325" s="201" t="s">
        <v>1</v>
      </c>
      <c r="N325" s="202" t="s">
        <v>42</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328</v>
      </c>
      <c r="AT325" s="205" t="s">
        <v>323</v>
      </c>
      <c r="AU325" s="205" t="s">
        <v>86</v>
      </c>
      <c r="AY325" s="18" t="s">
        <v>321</v>
      </c>
      <c r="BE325" s="206">
        <f>IF(N325="základní",J325,0)</f>
        <v>0</v>
      </c>
      <c r="BF325" s="206">
        <f>IF(N325="snížená",J325,0)</f>
        <v>0</v>
      </c>
      <c r="BG325" s="206">
        <f>IF(N325="zákl. přenesená",J325,0)</f>
        <v>0</v>
      </c>
      <c r="BH325" s="206">
        <f>IF(N325="sníž. přenesená",J325,0)</f>
        <v>0</v>
      </c>
      <c r="BI325" s="206">
        <f>IF(N325="nulová",J325,0)</f>
        <v>0</v>
      </c>
      <c r="BJ325" s="18" t="s">
        <v>84</v>
      </c>
      <c r="BK325" s="206">
        <f>ROUND(I325*H325,2)</f>
        <v>0</v>
      </c>
      <c r="BL325" s="18" t="s">
        <v>328</v>
      </c>
      <c r="BM325" s="205" t="s">
        <v>1704</v>
      </c>
    </row>
    <row r="326" spans="1:65" s="13" customFormat="1" ht="11.25">
      <c r="B326" s="207"/>
      <c r="C326" s="208"/>
      <c r="D326" s="209" t="s">
        <v>339</v>
      </c>
      <c r="E326" s="210" t="s">
        <v>1</v>
      </c>
      <c r="F326" s="211" t="s">
        <v>1705</v>
      </c>
      <c r="G326" s="208"/>
      <c r="H326" s="212">
        <v>2674.2391250000001</v>
      </c>
      <c r="I326" s="213"/>
      <c r="J326" s="208"/>
      <c r="K326" s="208"/>
      <c r="L326" s="214"/>
      <c r="M326" s="215"/>
      <c r="N326" s="216"/>
      <c r="O326" s="216"/>
      <c r="P326" s="216"/>
      <c r="Q326" s="216"/>
      <c r="R326" s="216"/>
      <c r="S326" s="216"/>
      <c r="T326" s="217"/>
      <c r="AT326" s="218" t="s">
        <v>339</v>
      </c>
      <c r="AU326" s="218" t="s">
        <v>86</v>
      </c>
      <c r="AV326" s="13" t="s">
        <v>86</v>
      </c>
      <c r="AW326" s="13" t="s">
        <v>31</v>
      </c>
      <c r="AX326" s="13" t="s">
        <v>77</v>
      </c>
      <c r="AY326" s="218" t="s">
        <v>321</v>
      </c>
    </row>
    <row r="327" spans="1:65" s="15" customFormat="1" ht="11.25">
      <c r="B327" s="230"/>
      <c r="C327" s="231"/>
      <c r="D327" s="209" t="s">
        <v>339</v>
      </c>
      <c r="E327" s="232" t="s">
        <v>1</v>
      </c>
      <c r="F327" s="233" t="s">
        <v>2975</v>
      </c>
      <c r="G327" s="231"/>
      <c r="H327" s="232" t="s">
        <v>1</v>
      </c>
      <c r="I327" s="234"/>
      <c r="J327" s="231"/>
      <c r="K327" s="231"/>
      <c r="L327" s="235"/>
      <c r="M327" s="236"/>
      <c r="N327" s="237"/>
      <c r="O327" s="237"/>
      <c r="P327" s="237"/>
      <c r="Q327" s="237"/>
      <c r="R327" s="237"/>
      <c r="S327" s="237"/>
      <c r="T327" s="238"/>
      <c r="AT327" s="239" t="s">
        <v>339</v>
      </c>
      <c r="AU327" s="239" t="s">
        <v>86</v>
      </c>
      <c r="AV327" s="15" t="s">
        <v>84</v>
      </c>
      <c r="AW327" s="15" t="s">
        <v>31</v>
      </c>
      <c r="AX327" s="15" t="s">
        <v>77</v>
      </c>
      <c r="AY327" s="239" t="s">
        <v>321</v>
      </c>
    </row>
    <row r="328" spans="1:65" s="13" customFormat="1" ht="11.25">
      <c r="B328" s="207"/>
      <c r="C328" s="208"/>
      <c r="D328" s="209" t="s">
        <v>339</v>
      </c>
      <c r="E328" s="210" t="s">
        <v>1</v>
      </c>
      <c r="F328" s="211" t="s">
        <v>2976</v>
      </c>
      <c r="G328" s="208"/>
      <c r="H328" s="212">
        <v>-1116.6155000000001</v>
      </c>
      <c r="I328" s="213"/>
      <c r="J328" s="208"/>
      <c r="K328" s="208"/>
      <c r="L328" s="214"/>
      <c r="M328" s="215"/>
      <c r="N328" s="216"/>
      <c r="O328" s="216"/>
      <c r="P328" s="216"/>
      <c r="Q328" s="216"/>
      <c r="R328" s="216"/>
      <c r="S328" s="216"/>
      <c r="T328" s="217"/>
      <c r="AT328" s="218" t="s">
        <v>339</v>
      </c>
      <c r="AU328" s="218" t="s">
        <v>86</v>
      </c>
      <c r="AV328" s="13" t="s">
        <v>86</v>
      </c>
      <c r="AW328" s="13" t="s">
        <v>31</v>
      </c>
      <c r="AX328" s="13" t="s">
        <v>77</v>
      </c>
      <c r="AY328" s="218" t="s">
        <v>321</v>
      </c>
    </row>
    <row r="329" spans="1:65" s="15" customFormat="1" ht="11.25">
      <c r="B329" s="230"/>
      <c r="C329" s="231"/>
      <c r="D329" s="209" t="s">
        <v>339</v>
      </c>
      <c r="E329" s="232" t="s">
        <v>1</v>
      </c>
      <c r="F329" s="233" t="s">
        <v>2952</v>
      </c>
      <c r="G329" s="231"/>
      <c r="H329" s="232" t="s">
        <v>1</v>
      </c>
      <c r="I329" s="234"/>
      <c r="J329" s="231"/>
      <c r="K329" s="231"/>
      <c r="L329" s="235"/>
      <c r="M329" s="236"/>
      <c r="N329" s="237"/>
      <c r="O329" s="237"/>
      <c r="P329" s="237"/>
      <c r="Q329" s="237"/>
      <c r="R329" s="237"/>
      <c r="S329" s="237"/>
      <c r="T329" s="238"/>
      <c r="AT329" s="239" t="s">
        <v>339</v>
      </c>
      <c r="AU329" s="239" t="s">
        <v>86</v>
      </c>
      <c r="AV329" s="15" t="s">
        <v>84</v>
      </c>
      <c r="AW329" s="15" t="s">
        <v>31</v>
      </c>
      <c r="AX329" s="15" t="s">
        <v>77</v>
      </c>
      <c r="AY329" s="239" t="s">
        <v>321</v>
      </c>
    </row>
    <row r="330" spans="1:65" s="13" customFormat="1" ht="11.25">
      <c r="B330" s="207"/>
      <c r="C330" s="208"/>
      <c r="D330" s="209" t="s">
        <v>339</v>
      </c>
      <c r="E330" s="210" t="s">
        <v>1</v>
      </c>
      <c r="F330" s="211" t="s">
        <v>2977</v>
      </c>
      <c r="G330" s="208"/>
      <c r="H330" s="212">
        <v>-2.64003738644436</v>
      </c>
      <c r="I330" s="213"/>
      <c r="J330" s="208"/>
      <c r="K330" s="208"/>
      <c r="L330" s="214"/>
      <c r="M330" s="215"/>
      <c r="N330" s="216"/>
      <c r="O330" s="216"/>
      <c r="P330" s="216"/>
      <c r="Q330" s="216"/>
      <c r="R330" s="216"/>
      <c r="S330" s="216"/>
      <c r="T330" s="217"/>
      <c r="AT330" s="218" t="s">
        <v>339</v>
      </c>
      <c r="AU330" s="218" t="s">
        <v>86</v>
      </c>
      <c r="AV330" s="13" t="s">
        <v>86</v>
      </c>
      <c r="AW330" s="13" t="s">
        <v>31</v>
      </c>
      <c r="AX330" s="13" t="s">
        <v>77</v>
      </c>
      <c r="AY330" s="218" t="s">
        <v>321</v>
      </c>
    </row>
    <row r="331" spans="1:65" s="13" customFormat="1" ht="11.25">
      <c r="B331" s="207"/>
      <c r="C331" s="208"/>
      <c r="D331" s="209" t="s">
        <v>339</v>
      </c>
      <c r="E331" s="210" t="s">
        <v>1</v>
      </c>
      <c r="F331" s="211" t="s">
        <v>1720</v>
      </c>
      <c r="G331" s="208"/>
      <c r="H331" s="212">
        <v>-394.15875</v>
      </c>
      <c r="I331" s="213"/>
      <c r="J331" s="208"/>
      <c r="K331" s="208"/>
      <c r="L331" s="214"/>
      <c r="M331" s="215"/>
      <c r="N331" s="216"/>
      <c r="O331" s="216"/>
      <c r="P331" s="216"/>
      <c r="Q331" s="216"/>
      <c r="R331" s="216"/>
      <c r="S331" s="216"/>
      <c r="T331" s="217"/>
      <c r="AT331" s="218" t="s">
        <v>339</v>
      </c>
      <c r="AU331" s="218" t="s">
        <v>86</v>
      </c>
      <c r="AV331" s="13" t="s">
        <v>86</v>
      </c>
      <c r="AW331" s="13" t="s">
        <v>31</v>
      </c>
      <c r="AX331" s="13" t="s">
        <v>77</v>
      </c>
      <c r="AY331" s="218" t="s">
        <v>321</v>
      </c>
    </row>
    <row r="332" spans="1:65" s="14" customFormat="1" ht="11.25">
      <c r="B332" s="219"/>
      <c r="C332" s="220"/>
      <c r="D332" s="209" t="s">
        <v>339</v>
      </c>
      <c r="E332" s="221" t="s">
        <v>275</v>
      </c>
      <c r="F332" s="222" t="s">
        <v>346</v>
      </c>
      <c r="G332" s="220"/>
      <c r="H332" s="223">
        <v>1160.82483761356</v>
      </c>
      <c r="I332" s="224"/>
      <c r="J332" s="220"/>
      <c r="K332" s="220"/>
      <c r="L332" s="225"/>
      <c r="M332" s="226"/>
      <c r="N332" s="227"/>
      <c r="O332" s="227"/>
      <c r="P332" s="227"/>
      <c r="Q332" s="227"/>
      <c r="R332" s="227"/>
      <c r="S332" s="227"/>
      <c r="T332" s="228"/>
      <c r="AT332" s="229" t="s">
        <v>339</v>
      </c>
      <c r="AU332" s="229" t="s">
        <v>86</v>
      </c>
      <c r="AV332" s="14" t="s">
        <v>328</v>
      </c>
      <c r="AW332" s="14" t="s">
        <v>31</v>
      </c>
      <c r="AX332" s="14" t="s">
        <v>84</v>
      </c>
      <c r="AY332" s="229" t="s">
        <v>321</v>
      </c>
    </row>
    <row r="333" spans="1:65" s="2" customFormat="1" ht="24.2" customHeight="1">
      <c r="A333" s="35"/>
      <c r="B333" s="36"/>
      <c r="C333" s="251" t="s">
        <v>515</v>
      </c>
      <c r="D333" s="251" t="s">
        <v>583</v>
      </c>
      <c r="E333" s="252" t="s">
        <v>584</v>
      </c>
      <c r="F333" s="253" t="s">
        <v>585</v>
      </c>
      <c r="G333" s="254" t="s">
        <v>542</v>
      </c>
      <c r="H333" s="255">
        <v>904.69899999999996</v>
      </c>
      <c r="I333" s="256"/>
      <c r="J333" s="257">
        <f>ROUND(I333*H333,2)</f>
        <v>0</v>
      </c>
      <c r="K333" s="253" t="s">
        <v>327</v>
      </c>
      <c r="L333" s="258"/>
      <c r="M333" s="259" t="s">
        <v>1</v>
      </c>
      <c r="N333" s="260" t="s">
        <v>42</v>
      </c>
      <c r="O333" s="72"/>
      <c r="P333" s="203">
        <f>O333*H333</f>
        <v>0</v>
      </c>
      <c r="Q333" s="203">
        <v>0</v>
      </c>
      <c r="R333" s="203">
        <f>Q333*H333</f>
        <v>0</v>
      </c>
      <c r="S333" s="203">
        <v>0</v>
      </c>
      <c r="T333" s="204">
        <f>S333*H333</f>
        <v>0</v>
      </c>
      <c r="U333" s="35"/>
      <c r="V333" s="35"/>
      <c r="W333" s="35"/>
      <c r="X333" s="35"/>
      <c r="Y333" s="35"/>
      <c r="Z333" s="35"/>
      <c r="AA333" s="35"/>
      <c r="AB333" s="35"/>
      <c r="AC333" s="35"/>
      <c r="AD333" s="35"/>
      <c r="AE333" s="35"/>
      <c r="AR333" s="205" t="s">
        <v>364</v>
      </c>
      <c r="AT333" s="205" t="s">
        <v>583</v>
      </c>
      <c r="AU333" s="205" t="s">
        <v>86</v>
      </c>
      <c r="AY333" s="18" t="s">
        <v>321</v>
      </c>
      <c r="BE333" s="206">
        <f>IF(N333="základní",J333,0)</f>
        <v>0</v>
      </c>
      <c r="BF333" s="206">
        <f>IF(N333="snížená",J333,0)</f>
        <v>0</v>
      </c>
      <c r="BG333" s="206">
        <f>IF(N333="zákl. přenesená",J333,0)</f>
        <v>0</v>
      </c>
      <c r="BH333" s="206">
        <f>IF(N333="sníž. přenesená",J333,0)</f>
        <v>0</v>
      </c>
      <c r="BI333" s="206">
        <f>IF(N333="nulová",J333,0)</f>
        <v>0</v>
      </c>
      <c r="BJ333" s="18" t="s">
        <v>84</v>
      </c>
      <c r="BK333" s="206">
        <f>ROUND(I333*H333,2)</f>
        <v>0</v>
      </c>
      <c r="BL333" s="18" t="s">
        <v>328</v>
      </c>
      <c r="BM333" s="205" t="s">
        <v>2978</v>
      </c>
    </row>
    <row r="334" spans="1:65" s="15" customFormat="1" ht="11.25">
      <c r="B334" s="230"/>
      <c r="C334" s="231"/>
      <c r="D334" s="209" t="s">
        <v>339</v>
      </c>
      <c r="E334" s="232" t="s">
        <v>1</v>
      </c>
      <c r="F334" s="233" t="s">
        <v>2979</v>
      </c>
      <c r="G334" s="231"/>
      <c r="H334" s="232" t="s">
        <v>1</v>
      </c>
      <c r="I334" s="234"/>
      <c r="J334" s="231"/>
      <c r="K334" s="231"/>
      <c r="L334" s="235"/>
      <c r="M334" s="236"/>
      <c r="N334" s="237"/>
      <c r="O334" s="237"/>
      <c r="P334" s="237"/>
      <c r="Q334" s="237"/>
      <c r="R334" s="237"/>
      <c r="S334" s="237"/>
      <c r="T334" s="238"/>
      <c r="AT334" s="239" t="s">
        <v>339</v>
      </c>
      <c r="AU334" s="239" t="s">
        <v>86</v>
      </c>
      <c r="AV334" s="15" t="s">
        <v>84</v>
      </c>
      <c r="AW334" s="15" t="s">
        <v>31</v>
      </c>
      <c r="AX334" s="15" t="s">
        <v>77</v>
      </c>
      <c r="AY334" s="239" t="s">
        <v>321</v>
      </c>
    </row>
    <row r="335" spans="1:65" s="15" customFormat="1" ht="11.25">
      <c r="B335" s="230"/>
      <c r="C335" s="231"/>
      <c r="D335" s="209" t="s">
        <v>339</v>
      </c>
      <c r="E335" s="232" t="s">
        <v>1</v>
      </c>
      <c r="F335" s="233" t="s">
        <v>2980</v>
      </c>
      <c r="G335" s="231"/>
      <c r="H335" s="232" t="s">
        <v>1</v>
      </c>
      <c r="I335" s="234"/>
      <c r="J335" s="231"/>
      <c r="K335" s="231"/>
      <c r="L335" s="235"/>
      <c r="M335" s="236"/>
      <c r="N335" s="237"/>
      <c r="O335" s="237"/>
      <c r="P335" s="237"/>
      <c r="Q335" s="237"/>
      <c r="R335" s="237"/>
      <c r="S335" s="237"/>
      <c r="T335" s="238"/>
      <c r="AT335" s="239" t="s">
        <v>339</v>
      </c>
      <c r="AU335" s="239" t="s">
        <v>86</v>
      </c>
      <c r="AV335" s="15" t="s">
        <v>84</v>
      </c>
      <c r="AW335" s="15" t="s">
        <v>31</v>
      </c>
      <c r="AX335" s="15" t="s">
        <v>77</v>
      </c>
      <c r="AY335" s="239" t="s">
        <v>321</v>
      </c>
    </row>
    <row r="336" spans="1:65" s="15" customFormat="1" ht="11.25">
      <c r="B336" s="230"/>
      <c r="C336" s="231"/>
      <c r="D336" s="209" t="s">
        <v>339</v>
      </c>
      <c r="E336" s="232" t="s">
        <v>1</v>
      </c>
      <c r="F336" s="233" t="s">
        <v>2981</v>
      </c>
      <c r="G336" s="231"/>
      <c r="H336" s="232" t="s">
        <v>1</v>
      </c>
      <c r="I336" s="234"/>
      <c r="J336" s="231"/>
      <c r="K336" s="231"/>
      <c r="L336" s="235"/>
      <c r="M336" s="236"/>
      <c r="N336" s="237"/>
      <c r="O336" s="237"/>
      <c r="P336" s="237"/>
      <c r="Q336" s="237"/>
      <c r="R336" s="237"/>
      <c r="S336" s="237"/>
      <c r="T336" s="238"/>
      <c r="AT336" s="239" t="s">
        <v>339</v>
      </c>
      <c r="AU336" s="239" t="s">
        <v>86</v>
      </c>
      <c r="AV336" s="15" t="s">
        <v>84</v>
      </c>
      <c r="AW336" s="15" t="s">
        <v>31</v>
      </c>
      <c r="AX336" s="15" t="s">
        <v>77</v>
      </c>
      <c r="AY336" s="239" t="s">
        <v>321</v>
      </c>
    </row>
    <row r="337" spans="2:51" s="13" customFormat="1" ht="11.25">
      <c r="B337" s="207"/>
      <c r="C337" s="208"/>
      <c r="D337" s="209" t="s">
        <v>339</v>
      </c>
      <c r="E337" s="210" t="s">
        <v>1</v>
      </c>
      <c r="F337" s="211" t="s">
        <v>2982</v>
      </c>
      <c r="G337" s="208"/>
      <c r="H337" s="212">
        <v>21.887374999999999</v>
      </c>
      <c r="I337" s="213"/>
      <c r="J337" s="208"/>
      <c r="K337" s="208"/>
      <c r="L337" s="214"/>
      <c r="M337" s="215"/>
      <c r="N337" s="216"/>
      <c r="O337" s="216"/>
      <c r="P337" s="216"/>
      <c r="Q337" s="216"/>
      <c r="R337" s="216"/>
      <c r="S337" s="216"/>
      <c r="T337" s="217"/>
      <c r="AT337" s="218" t="s">
        <v>339</v>
      </c>
      <c r="AU337" s="218" t="s">
        <v>86</v>
      </c>
      <c r="AV337" s="13" t="s">
        <v>86</v>
      </c>
      <c r="AW337" s="13" t="s">
        <v>31</v>
      </c>
      <c r="AX337" s="13" t="s">
        <v>77</v>
      </c>
      <c r="AY337" s="218" t="s">
        <v>321</v>
      </c>
    </row>
    <row r="338" spans="2:51" s="13" customFormat="1" ht="11.25">
      <c r="B338" s="207"/>
      <c r="C338" s="208"/>
      <c r="D338" s="209" t="s">
        <v>339</v>
      </c>
      <c r="E338" s="210" t="s">
        <v>1</v>
      </c>
      <c r="F338" s="211" t="s">
        <v>2983</v>
      </c>
      <c r="G338" s="208"/>
      <c r="H338" s="212">
        <v>15.64</v>
      </c>
      <c r="I338" s="213"/>
      <c r="J338" s="208"/>
      <c r="K338" s="208"/>
      <c r="L338" s="214"/>
      <c r="M338" s="215"/>
      <c r="N338" s="216"/>
      <c r="O338" s="216"/>
      <c r="P338" s="216"/>
      <c r="Q338" s="216"/>
      <c r="R338" s="216"/>
      <c r="S338" s="216"/>
      <c r="T338" s="217"/>
      <c r="AT338" s="218" t="s">
        <v>339</v>
      </c>
      <c r="AU338" s="218" t="s">
        <v>86</v>
      </c>
      <c r="AV338" s="13" t="s">
        <v>86</v>
      </c>
      <c r="AW338" s="13" t="s">
        <v>31</v>
      </c>
      <c r="AX338" s="13" t="s">
        <v>77</v>
      </c>
      <c r="AY338" s="218" t="s">
        <v>321</v>
      </c>
    </row>
    <row r="339" spans="2:51" s="13" customFormat="1" ht="11.25">
      <c r="B339" s="207"/>
      <c r="C339" s="208"/>
      <c r="D339" s="209" t="s">
        <v>339</v>
      </c>
      <c r="E339" s="210" t="s">
        <v>1</v>
      </c>
      <c r="F339" s="211" t="s">
        <v>2984</v>
      </c>
      <c r="G339" s="208"/>
      <c r="H339" s="212">
        <v>14.95</v>
      </c>
      <c r="I339" s="213"/>
      <c r="J339" s="208"/>
      <c r="K339" s="208"/>
      <c r="L339" s="214"/>
      <c r="M339" s="215"/>
      <c r="N339" s="216"/>
      <c r="O339" s="216"/>
      <c r="P339" s="216"/>
      <c r="Q339" s="216"/>
      <c r="R339" s="216"/>
      <c r="S339" s="216"/>
      <c r="T339" s="217"/>
      <c r="AT339" s="218" t="s">
        <v>339</v>
      </c>
      <c r="AU339" s="218" t="s">
        <v>86</v>
      </c>
      <c r="AV339" s="13" t="s">
        <v>86</v>
      </c>
      <c r="AW339" s="13" t="s">
        <v>31</v>
      </c>
      <c r="AX339" s="13" t="s">
        <v>77</v>
      </c>
      <c r="AY339" s="218" t="s">
        <v>321</v>
      </c>
    </row>
    <row r="340" spans="2:51" s="13" customFormat="1" ht="11.25">
      <c r="B340" s="207"/>
      <c r="C340" s="208"/>
      <c r="D340" s="209" t="s">
        <v>339</v>
      </c>
      <c r="E340" s="210" t="s">
        <v>1</v>
      </c>
      <c r="F340" s="211" t="s">
        <v>2985</v>
      </c>
      <c r="G340" s="208"/>
      <c r="H340" s="212">
        <v>19.044</v>
      </c>
      <c r="I340" s="213"/>
      <c r="J340" s="208"/>
      <c r="K340" s="208"/>
      <c r="L340" s="214"/>
      <c r="M340" s="215"/>
      <c r="N340" s="216"/>
      <c r="O340" s="216"/>
      <c r="P340" s="216"/>
      <c r="Q340" s="216"/>
      <c r="R340" s="216"/>
      <c r="S340" s="216"/>
      <c r="T340" s="217"/>
      <c r="AT340" s="218" t="s">
        <v>339</v>
      </c>
      <c r="AU340" s="218" t="s">
        <v>86</v>
      </c>
      <c r="AV340" s="13" t="s">
        <v>86</v>
      </c>
      <c r="AW340" s="13" t="s">
        <v>31</v>
      </c>
      <c r="AX340" s="13" t="s">
        <v>77</v>
      </c>
      <c r="AY340" s="218" t="s">
        <v>321</v>
      </c>
    </row>
    <row r="341" spans="2:51" s="13" customFormat="1" ht="11.25">
      <c r="B341" s="207"/>
      <c r="C341" s="208"/>
      <c r="D341" s="209" t="s">
        <v>339</v>
      </c>
      <c r="E341" s="210" t="s">
        <v>1</v>
      </c>
      <c r="F341" s="211" t="s">
        <v>2986</v>
      </c>
      <c r="G341" s="208"/>
      <c r="H341" s="212">
        <v>8.3490000000000002</v>
      </c>
      <c r="I341" s="213"/>
      <c r="J341" s="208"/>
      <c r="K341" s="208"/>
      <c r="L341" s="214"/>
      <c r="M341" s="215"/>
      <c r="N341" s="216"/>
      <c r="O341" s="216"/>
      <c r="P341" s="216"/>
      <c r="Q341" s="216"/>
      <c r="R341" s="216"/>
      <c r="S341" s="216"/>
      <c r="T341" s="217"/>
      <c r="AT341" s="218" t="s">
        <v>339</v>
      </c>
      <c r="AU341" s="218" t="s">
        <v>86</v>
      </c>
      <c r="AV341" s="13" t="s">
        <v>86</v>
      </c>
      <c r="AW341" s="13" t="s">
        <v>31</v>
      </c>
      <c r="AX341" s="13" t="s">
        <v>77</v>
      </c>
      <c r="AY341" s="218" t="s">
        <v>321</v>
      </c>
    </row>
    <row r="342" spans="2:51" s="13" customFormat="1" ht="11.25">
      <c r="B342" s="207"/>
      <c r="C342" s="208"/>
      <c r="D342" s="209" t="s">
        <v>339</v>
      </c>
      <c r="E342" s="210" t="s">
        <v>1</v>
      </c>
      <c r="F342" s="211" t="s">
        <v>2987</v>
      </c>
      <c r="G342" s="208"/>
      <c r="H342" s="212">
        <v>15.933249999999999</v>
      </c>
      <c r="I342" s="213"/>
      <c r="J342" s="208"/>
      <c r="K342" s="208"/>
      <c r="L342" s="214"/>
      <c r="M342" s="215"/>
      <c r="N342" s="216"/>
      <c r="O342" s="216"/>
      <c r="P342" s="216"/>
      <c r="Q342" s="216"/>
      <c r="R342" s="216"/>
      <c r="S342" s="216"/>
      <c r="T342" s="217"/>
      <c r="AT342" s="218" t="s">
        <v>339</v>
      </c>
      <c r="AU342" s="218" t="s">
        <v>86</v>
      </c>
      <c r="AV342" s="13" t="s">
        <v>86</v>
      </c>
      <c r="AW342" s="13" t="s">
        <v>31</v>
      </c>
      <c r="AX342" s="13" t="s">
        <v>77</v>
      </c>
      <c r="AY342" s="218" t="s">
        <v>321</v>
      </c>
    </row>
    <row r="343" spans="2:51" s="13" customFormat="1" ht="11.25">
      <c r="B343" s="207"/>
      <c r="C343" s="208"/>
      <c r="D343" s="209" t="s">
        <v>339</v>
      </c>
      <c r="E343" s="210" t="s">
        <v>1</v>
      </c>
      <c r="F343" s="211" t="s">
        <v>2988</v>
      </c>
      <c r="G343" s="208"/>
      <c r="H343" s="212">
        <v>21.027750000000001</v>
      </c>
      <c r="I343" s="213"/>
      <c r="J343" s="208"/>
      <c r="K343" s="208"/>
      <c r="L343" s="214"/>
      <c r="M343" s="215"/>
      <c r="N343" s="216"/>
      <c r="O343" s="216"/>
      <c r="P343" s="216"/>
      <c r="Q343" s="216"/>
      <c r="R343" s="216"/>
      <c r="S343" s="216"/>
      <c r="T343" s="217"/>
      <c r="AT343" s="218" t="s">
        <v>339</v>
      </c>
      <c r="AU343" s="218" t="s">
        <v>86</v>
      </c>
      <c r="AV343" s="13" t="s">
        <v>86</v>
      </c>
      <c r="AW343" s="13" t="s">
        <v>31</v>
      </c>
      <c r="AX343" s="13" t="s">
        <v>77</v>
      </c>
      <c r="AY343" s="218" t="s">
        <v>321</v>
      </c>
    </row>
    <row r="344" spans="2:51" s="13" customFormat="1" ht="11.25">
      <c r="B344" s="207"/>
      <c r="C344" s="208"/>
      <c r="D344" s="209" t="s">
        <v>339</v>
      </c>
      <c r="E344" s="210" t="s">
        <v>1</v>
      </c>
      <c r="F344" s="211" t="s">
        <v>2989</v>
      </c>
      <c r="G344" s="208"/>
      <c r="H344" s="212">
        <v>9.1712500000000006</v>
      </c>
      <c r="I344" s="213"/>
      <c r="J344" s="208"/>
      <c r="K344" s="208"/>
      <c r="L344" s="214"/>
      <c r="M344" s="215"/>
      <c r="N344" s="216"/>
      <c r="O344" s="216"/>
      <c r="P344" s="216"/>
      <c r="Q344" s="216"/>
      <c r="R344" s="216"/>
      <c r="S344" s="216"/>
      <c r="T344" s="217"/>
      <c r="AT344" s="218" t="s">
        <v>339</v>
      </c>
      <c r="AU344" s="218" t="s">
        <v>86</v>
      </c>
      <c r="AV344" s="13" t="s">
        <v>86</v>
      </c>
      <c r="AW344" s="13" t="s">
        <v>31</v>
      </c>
      <c r="AX344" s="13" t="s">
        <v>77</v>
      </c>
      <c r="AY344" s="218" t="s">
        <v>321</v>
      </c>
    </row>
    <row r="345" spans="2:51" s="13" customFormat="1" ht="11.25">
      <c r="B345" s="207"/>
      <c r="C345" s="208"/>
      <c r="D345" s="209" t="s">
        <v>339</v>
      </c>
      <c r="E345" s="210" t="s">
        <v>1</v>
      </c>
      <c r="F345" s="211" t="s">
        <v>2990</v>
      </c>
      <c r="G345" s="208"/>
      <c r="H345" s="212">
        <v>27.945</v>
      </c>
      <c r="I345" s="213"/>
      <c r="J345" s="208"/>
      <c r="K345" s="208"/>
      <c r="L345" s="214"/>
      <c r="M345" s="215"/>
      <c r="N345" s="216"/>
      <c r="O345" s="216"/>
      <c r="P345" s="216"/>
      <c r="Q345" s="216"/>
      <c r="R345" s="216"/>
      <c r="S345" s="216"/>
      <c r="T345" s="217"/>
      <c r="AT345" s="218" t="s">
        <v>339</v>
      </c>
      <c r="AU345" s="218" t="s">
        <v>86</v>
      </c>
      <c r="AV345" s="13" t="s">
        <v>86</v>
      </c>
      <c r="AW345" s="13" t="s">
        <v>31</v>
      </c>
      <c r="AX345" s="13" t="s">
        <v>77</v>
      </c>
      <c r="AY345" s="218" t="s">
        <v>321</v>
      </c>
    </row>
    <row r="346" spans="2:51" s="13" customFormat="1" ht="11.25">
      <c r="B346" s="207"/>
      <c r="C346" s="208"/>
      <c r="D346" s="209" t="s">
        <v>339</v>
      </c>
      <c r="E346" s="210" t="s">
        <v>1</v>
      </c>
      <c r="F346" s="211" t="s">
        <v>2991</v>
      </c>
      <c r="G346" s="208"/>
      <c r="H346" s="212">
        <v>8.8492499999999996</v>
      </c>
      <c r="I346" s="213"/>
      <c r="J346" s="208"/>
      <c r="K346" s="208"/>
      <c r="L346" s="214"/>
      <c r="M346" s="215"/>
      <c r="N346" s="216"/>
      <c r="O346" s="216"/>
      <c r="P346" s="216"/>
      <c r="Q346" s="216"/>
      <c r="R346" s="216"/>
      <c r="S346" s="216"/>
      <c r="T346" s="217"/>
      <c r="AT346" s="218" t="s">
        <v>339</v>
      </c>
      <c r="AU346" s="218" t="s">
        <v>86</v>
      </c>
      <c r="AV346" s="13" t="s">
        <v>86</v>
      </c>
      <c r="AW346" s="13" t="s">
        <v>31</v>
      </c>
      <c r="AX346" s="13" t="s">
        <v>77</v>
      </c>
      <c r="AY346" s="218" t="s">
        <v>321</v>
      </c>
    </row>
    <row r="347" spans="2:51" s="13" customFormat="1" ht="11.25">
      <c r="B347" s="207"/>
      <c r="C347" s="208"/>
      <c r="D347" s="209" t="s">
        <v>339</v>
      </c>
      <c r="E347" s="210" t="s">
        <v>1</v>
      </c>
      <c r="F347" s="211" t="s">
        <v>2992</v>
      </c>
      <c r="G347" s="208"/>
      <c r="H347" s="212">
        <v>8.0730000000000004</v>
      </c>
      <c r="I347" s="213"/>
      <c r="J347" s="208"/>
      <c r="K347" s="208"/>
      <c r="L347" s="214"/>
      <c r="M347" s="215"/>
      <c r="N347" s="216"/>
      <c r="O347" s="216"/>
      <c r="P347" s="216"/>
      <c r="Q347" s="216"/>
      <c r="R347" s="216"/>
      <c r="S347" s="216"/>
      <c r="T347" s="217"/>
      <c r="AT347" s="218" t="s">
        <v>339</v>
      </c>
      <c r="AU347" s="218" t="s">
        <v>86</v>
      </c>
      <c r="AV347" s="13" t="s">
        <v>86</v>
      </c>
      <c r="AW347" s="13" t="s">
        <v>31</v>
      </c>
      <c r="AX347" s="13" t="s">
        <v>77</v>
      </c>
      <c r="AY347" s="218" t="s">
        <v>321</v>
      </c>
    </row>
    <row r="348" spans="2:51" s="13" customFormat="1" ht="11.25">
      <c r="B348" s="207"/>
      <c r="C348" s="208"/>
      <c r="D348" s="209" t="s">
        <v>339</v>
      </c>
      <c r="E348" s="210" t="s">
        <v>1</v>
      </c>
      <c r="F348" s="211" t="s">
        <v>2993</v>
      </c>
      <c r="G348" s="208"/>
      <c r="H348" s="212">
        <v>16.666374999999999</v>
      </c>
      <c r="I348" s="213"/>
      <c r="J348" s="208"/>
      <c r="K348" s="208"/>
      <c r="L348" s="214"/>
      <c r="M348" s="215"/>
      <c r="N348" s="216"/>
      <c r="O348" s="216"/>
      <c r="P348" s="216"/>
      <c r="Q348" s="216"/>
      <c r="R348" s="216"/>
      <c r="S348" s="216"/>
      <c r="T348" s="217"/>
      <c r="AT348" s="218" t="s">
        <v>339</v>
      </c>
      <c r="AU348" s="218" t="s">
        <v>86</v>
      </c>
      <c r="AV348" s="13" t="s">
        <v>86</v>
      </c>
      <c r="AW348" s="13" t="s">
        <v>31</v>
      </c>
      <c r="AX348" s="13" t="s">
        <v>77</v>
      </c>
      <c r="AY348" s="218" t="s">
        <v>321</v>
      </c>
    </row>
    <row r="349" spans="2:51" s="13" customFormat="1" ht="11.25">
      <c r="B349" s="207"/>
      <c r="C349" s="208"/>
      <c r="D349" s="209" t="s">
        <v>339</v>
      </c>
      <c r="E349" s="210" t="s">
        <v>1</v>
      </c>
      <c r="F349" s="211" t="s">
        <v>2994</v>
      </c>
      <c r="G349" s="208"/>
      <c r="H349" s="212">
        <v>7.4749999999999996</v>
      </c>
      <c r="I349" s="213"/>
      <c r="J349" s="208"/>
      <c r="K349" s="208"/>
      <c r="L349" s="214"/>
      <c r="M349" s="215"/>
      <c r="N349" s="216"/>
      <c r="O349" s="216"/>
      <c r="P349" s="216"/>
      <c r="Q349" s="216"/>
      <c r="R349" s="216"/>
      <c r="S349" s="216"/>
      <c r="T349" s="217"/>
      <c r="AT349" s="218" t="s">
        <v>339</v>
      </c>
      <c r="AU349" s="218" t="s">
        <v>86</v>
      </c>
      <c r="AV349" s="13" t="s">
        <v>86</v>
      </c>
      <c r="AW349" s="13" t="s">
        <v>31</v>
      </c>
      <c r="AX349" s="13" t="s">
        <v>77</v>
      </c>
      <c r="AY349" s="218" t="s">
        <v>321</v>
      </c>
    </row>
    <row r="350" spans="2:51" s="13" customFormat="1" ht="11.25">
      <c r="B350" s="207"/>
      <c r="C350" s="208"/>
      <c r="D350" s="209" t="s">
        <v>339</v>
      </c>
      <c r="E350" s="210" t="s">
        <v>1</v>
      </c>
      <c r="F350" s="211" t="s">
        <v>2995</v>
      </c>
      <c r="G350" s="208"/>
      <c r="H350" s="212">
        <v>27.6</v>
      </c>
      <c r="I350" s="213"/>
      <c r="J350" s="208"/>
      <c r="K350" s="208"/>
      <c r="L350" s="214"/>
      <c r="M350" s="215"/>
      <c r="N350" s="216"/>
      <c r="O350" s="216"/>
      <c r="P350" s="216"/>
      <c r="Q350" s="216"/>
      <c r="R350" s="216"/>
      <c r="S350" s="216"/>
      <c r="T350" s="217"/>
      <c r="AT350" s="218" t="s">
        <v>339</v>
      </c>
      <c r="AU350" s="218" t="s">
        <v>86</v>
      </c>
      <c r="AV350" s="13" t="s">
        <v>86</v>
      </c>
      <c r="AW350" s="13" t="s">
        <v>31</v>
      </c>
      <c r="AX350" s="13" t="s">
        <v>77</v>
      </c>
      <c r="AY350" s="218" t="s">
        <v>321</v>
      </c>
    </row>
    <row r="351" spans="2:51" s="13" customFormat="1" ht="11.25">
      <c r="B351" s="207"/>
      <c r="C351" s="208"/>
      <c r="D351" s="209" t="s">
        <v>339</v>
      </c>
      <c r="E351" s="210" t="s">
        <v>1</v>
      </c>
      <c r="F351" s="211" t="s">
        <v>2996</v>
      </c>
      <c r="G351" s="208"/>
      <c r="H351" s="212">
        <v>34.96</v>
      </c>
      <c r="I351" s="213"/>
      <c r="J351" s="208"/>
      <c r="K351" s="208"/>
      <c r="L351" s="214"/>
      <c r="M351" s="215"/>
      <c r="N351" s="216"/>
      <c r="O351" s="216"/>
      <c r="P351" s="216"/>
      <c r="Q351" s="216"/>
      <c r="R351" s="216"/>
      <c r="S351" s="216"/>
      <c r="T351" s="217"/>
      <c r="AT351" s="218" t="s">
        <v>339</v>
      </c>
      <c r="AU351" s="218" t="s">
        <v>86</v>
      </c>
      <c r="AV351" s="13" t="s">
        <v>86</v>
      </c>
      <c r="AW351" s="13" t="s">
        <v>31</v>
      </c>
      <c r="AX351" s="13" t="s">
        <v>77</v>
      </c>
      <c r="AY351" s="218" t="s">
        <v>321</v>
      </c>
    </row>
    <row r="352" spans="2:51" s="13" customFormat="1" ht="11.25">
      <c r="B352" s="207"/>
      <c r="C352" s="208"/>
      <c r="D352" s="209" t="s">
        <v>339</v>
      </c>
      <c r="E352" s="210" t="s">
        <v>1</v>
      </c>
      <c r="F352" s="211" t="s">
        <v>2997</v>
      </c>
      <c r="G352" s="208"/>
      <c r="H352" s="212">
        <v>25.679500000000001</v>
      </c>
      <c r="I352" s="213"/>
      <c r="J352" s="208"/>
      <c r="K352" s="208"/>
      <c r="L352" s="214"/>
      <c r="M352" s="215"/>
      <c r="N352" s="216"/>
      <c r="O352" s="216"/>
      <c r="P352" s="216"/>
      <c r="Q352" s="216"/>
      <c r="R352" s="216"/>
      <c r="S352" s="216"/>
      <c r="T352" s="217"/>
      <c r="AT352" s="218" t="s">
        <v>339</v>
      </c>
      <c r="AU352" s="218" t="s">
        <v>86</v>
      </c>
      <c r="AV352" s="13" t="s">
        <v>86</v>
      </c>
      <c r="AW352" s="13" t="s">
        <v>31</v>
      </c>
      <c r="AX352" s="13" t="s">
        <v>77</v>
      </c>
      <c r="AY352" s="218" t="s">
        <v>321</v>
      </c>
    </row>
    <row r="353" spans="2:51" s="13" customFormat="1" ht="11.25">
      <c r="B353" s="207"/>
      <c r="C353" s="208"/>
      <c r="D353" s="209" t="s">
        <v>339</v>
      </c>
      <c r="E353" s="210" t="s">
        <v>1</v>
      </c>
      <c r="F353" s="211" t="s">
        <v>2998</v>
      </c>
      <c r="G353" s="208"/>
      <c r="H353" s="212">
        <v>27.6</v>
      </c>
      <c r="I353" s="213"/>
      <c r="J353" s="208"/>
      <c r="K353" s="208"/>
      <c r="L353" s="214"/>
      <c r="M353" s="215"/>
      <c r="N353" s="216"/>
      <c r="O353" s="216"/>
      <c r="P353" s="216"/>
      <c r="Q353" s="216"/>
      <c r="R353" s="216"/>
      <c r="S353" s="216"/>
      <c r="T353" s="217"/>
      <c r="AT353" s="218" t="s">
        <v>339</v>
      </c>
      <c r="AU353" s="218" t="s">
        <v>86</v>
      </c>
      <c r="AV353" s="13" t="s">
        <v>86</v>
      </c>
      <c r="AW353" s="13" t="s">
        <v>31</v>
      </c>
      <c r="AX353" s="13" t="s">
        <v>77</v>
      </c>
      <c r="AY353" s="218" t="s">
        <v>321</v>
      </c>
    </row>
    <row r="354" spans="2:51" s="13" customFormat="1" ht="11.25">
      <c r="B354" s="207"/>
      <c r="C354" s="208"/>
      <c r="D354" s="209" t="s">
        <v>339</v>
      </c>
      <c r="E354" s="210" t="s">
        <v>1</v>
      </c>
      <c r="F354" s="211" t="s">
        <v>2999</v>
      </c>
      <c r="G354" s="208"/>
      <c r="H354" s="212">
        <v>7.383</v>
      </c>
      <c r="I354" s="213"/>
      <c r="J354" s="208"/>
      <c r="K354" s="208"/>
      <c r="L354" s="214"/>
      <c r="M354" s="215"/>
      <c r="N354" s="216"/>
      <c r="O354" s="216"/>
      <c r="P354" s="216"/>
      <c r="Q354" s="216"/>
      <c r="R354" s="216"/>
      <c r="S354" s="216"/>
      <c r="T354" s="217"/>
      <c r="AT354" s="218" t="s">
        <v>339</v>
      </c>
      <c r="AU354" s="218" t="s">
        <v>86</v>
      </c>
      <c r="AV354" s="13" t="s">
        <v>86</v>
      </c>
      <c r="AW354" s="13" t="s">
        <v>31</v>
      </c>
      <c r="AX354" s="13" t="s">
        <v>77</v>
      </c>
      <c r="AY354" s="218" t="s">
        <v>321</v>
      </c>
    </row>
    <row r="355" spans="2:51" s="13" customFormat="1" ht="11.25">
      <c r="B355" s="207"/>
      <c r="C355" s="208"/>
      <c r="D355" s="209" t="s">
        <v>339</v>
      </c>
      <c r="E355" s="210" t="s">
        <v>1</v>
      </c>
      <c r="F355" s="211" t="s">
        <v>3000</v>
      </c>
      <c r="G355" s="208"/>
      <c r="H355" s="212">
        <v>63.48</v>
      </c>
      <c r="I355" s="213"/>
      <c r="J355" s="208"/>
      <c r="K355" s="208"/>
      <c r="L355" s="214"/>
      <c r="M355" s="215"/>
      <c r="N355" s="216"/>
      <c r="O355" s="216"/>
      <c r="P355" s="216"/>
      <c r="Q355" s="216"/>
      <c r="R355" s="216"/>
      <c r="S355" s="216"/>
      <c r="T355" s="217"/>
      <c r="AT355" s="218" t="s">
        <v>339</v>
      </c>
      <c r="AU355" s="218" t="s">
        <v>86</v>
      </c>
      <c r="AV355" s="13" t="s">
        <v>86</v>
      </c>
      <c r="AW355" s="13" t="s">
        <v>31</v>
      </c>
      <c r="AX355" s="13" t="s">
        <v>77</v>
      </c>
      <c r="AY355" s="218" t="s">
        <v>321</v>
      </c>
    </row>
    <row r="356" spans="2:51" s="13" customFormat="1" ht="11.25">
      <c r="B356" s="207"/>
      <c r="C356" s="208"/>
      <c r="D356" s="209" t="s">
        <v>339</v>
      </c>
      <c r="E356" s="210" t="s">
        <v>1</v>
      </c>
      <c r="F356" s="211" t="s">
        <v>3001</v>
      </c>
      <c r="G356" s="208"/>
      <c r="H356" s="212">
        <v>9.1712500000000006</v>
      </c>
      <c r="I356" s="213"/>
      <c r="J356" s="208"/>
      <c r="K356" s="208"/>
      <c r="L356" s="214"/>
      <c r="M356" s="215"/>
      <c r="N356" s="216"/>
      <c r="O356" s="216"/>
      <c r="P356" s="216"/>
      <c r="Q356" s="216"/>
      <c r="R356" s="216"/>
      <c r="S356" s="216"/>
      <c r="T356" s="217"/>
      <c r="AT356" s="218" t="s">
        <v>339</v>
      </c>
      <c r="AU356" s="218" t="s">
        <v>86</v>
      </c>
      <c r="AV356" s="13" t="s">
        <v>86</v>
      </c>
      <c r="AW356" s="13" t="s">
        <v>31</v>
      </c>
      <c r="AX356" s="13" t="s">
        <v>77</v>
      </c>
      <c r="AY356" s="218" t="s">
        <v>321</v>
      </c>
    </row>
    <row r="357" spans="2:51" s="13" customFormat="1" ht="11.25">
      <c r="B357" s="207"/>
      <c r="C357" s="208"/>
      <c r="D357" s="209" t="s">
        <v>339</v>
      </c>
      <c r="E357" s="210" t="s">
        <v>1</v>
      </c>
      <c r="F357" s="211" t="s">
        <v>3002</v>
      </c>
      <c r="G357" s="208"/>
      <c r="H357" s="212">
        <v>20.113499999999998</v>
      </c>
      <c r="I357" s="213"/>
      <c r="J357" s="208"/>
      <c r="K357" s="208"/>
      <c r="L357" s="214"/>
      <c r="M357" s="215"/>
      <c r="N357" s="216"/>
      <c r="O357" s="216"/>
      <c r="P357" s="216"/>
      <c r="Q357" s="216"/>
      <c r="R357" s="216"/>
      <c r="S357" s="216"/>
      <c r="T357" s="217"/>
      <c r="AT357" s="218" t="s">
        <v>339</v>
      </c>
      <c r="AU357" s="218" t="s">
        <v>86</v>
      </c>
      <c r="AV357" s="13" t="s">
        <v>86</v>
      </c>
      <c r="AW357" s="13" t="s">
        <v>31</v>
      </c>
      <c r="AX357" s="13" t="s">
        <v>77</v>
      </c>
      <c r="AY357" s="218" t="s">
        <v>321</v>
      </c>
    </row>
    <row r="358" spans="2:51" s="13" customFormat="1" ht="11.25">
      <c r="B358" s="207"/>
      <c r="C358" s="208"/>
      <c r="D358" s="209" t="s">
        <v>339</v>
      </c>
      <c r="E358" s="210" t="s">
        <v>1</v>
      </c>
      <c r="F358" s="211" t="s">
        <v>3003</v>
      </c>
      <c r="G358" s="208"/>
      <c r="H358" s="212">
        <v>6.3796249999999999</v>
      </c>
      <c r="I358" s="213"/>
      <c r="J358" s="208"/>
      <c r="K358" s="208"/>
      <c r="L358" s="214"/>
      <c r="M358" s="215"/>
      <c r="N358" s="216"/>
      <c r="O358" s="216"/>
      <c r="P358" s="216"/>
      <c r="Q358" s="216"/>
      <c r="R358" s="216"/>
      <c r="S358" s="216"/>
      <c r="T358" s="217"/>
      <c r="AT358" s="218" t="s">
        <v>339</v>
      </c>
      <c r="AU358" s="218" t="s">
        <v>86</v>
      </c>
      <c r="AV358" s="13" t="s">
        <v>86</v>
      </c>
      <c r="AW358" s="13" t="s">
        <v>31</v>
      </c>
      <c r="AX358" s="13" t="s">
        <v>77</v>
      </c>
      <c r="AY358" s="218" t="s">
        <v>321</v>
      </c>
    </row>
    <row r="359" spans="2:51" s="13" customFormat="1" ht="11.25">
      <c r="B359" s="207"/>
      <c r="C359" s="208"/>
      <c r="D359" s="209" t="s">
        <v>339</v>
      </c>
      <c r="E359" s="210" t="s">
        <v>1</v>
      </c>
      <c r="F359" s="211" t="s">
        <v>3004</v>
      </c>
      <c r="G359" s="208"/>
      <c r="H359" s="212">
        <v>32.706000000000003</v>
      </c>
      <c r="I359" s="213"/>
      <c r="J359" s="208"/>
      <c r="K359" s="208"/>
      <c r="L359" s="214"/>
      <c r="M359" s="215"/>
      <c r="N359" s="216"/>
      <c r="O359" s="216"/>
      <c r="P359" s="216"/>
      <c r="Q359" s="216"/>
      <c r="R359" s="216"/>
      <c r="S359" s="216"/>
      <c r="T359" s="217"/>
      <c r="AT359" s="218" t="s">
        <v>339</v>
      </c>
      <c r="AU359" s="218" t="s">
        <v>86</v>
      </c>
      <c r="AV359" s="13" t="s">
        <v>86</v>
      </c>
      <c r="AW359" s="13" t="s">
        <v>31</v>
      </c>
      <c r="AX359" s="13" t="s">
        <v>77</v>
      </c>
      <c r="AY359" s="218" t="s">
        <v>321</v>
      </c>
    </row>
    <row r="360" spans="2:51" s="13" customFormat="1" ht="11.25">
      <c r="B360" s="207"/>
      <c r="C360" s="208"/>
      <c r="D360" s="209" t="s">
        <v>339</v>
      </c>
      <c r="E360" s="210" t="s">
        <v>1</v>
      </c>
      <c r="F360" s="211" t="s">
        <v>3005</v>
      </c>
      <c r="G360" s="208"/>
      <c r="H360" s="212">
        <v>6.39975</v>
      </c>
      <c r="I360" s="213"/>
      <c r="J360" s="208"/>
      <c r="K360" s="208"/>
      <c r="L360" s="214"/>
      <c r="M360" s="215"/>
      <c r="N360" s="216"/>
      <c r="O360" s="216"/>
      <c r="P360" s="216"/>
      <c r="Q360" s="216"/>
      <c r="R360" s="216"/>
      <c r="S360" s="216"/>
      <c r="T360" s="217"/>
      <c r="AT360" s="218" t="s">
        <v>339</v>
      </c>
      <c r="AU360" s="218" t="s">
        <v>86</v>
      </c>
      <c r="AV360" s="13" t="s">
        <v>86</v>
      </c>
      <c r="AW360" s="13" t="s">
        <v>31</v>
      </c>
      <c r="AX360" s="13" t="s">
        <v>77</v>
      </c>
      <c r="AY360" s="218" t="s">
        <v>321</v>
      </c>
    </row>
    <row r="361" spans="2:51" s="13" customFormat="1" ht="11.25">
      <c r="B361" s="207"/>
      <c r="C361" s="208"/>
      <c r="D361" s="209" t="s">
        <v>339</v>
      </c>
      <c r="E361" s="210" t="s">
        <v>1</v>
      </c>
      <c r="F361" s="211" t="s">
        <v>3006</v>
      </c>
      <c r="G361" s="208"/>
      <c r="H361" s="212">
        <v>18.342500000000001</v>
      </c>
      <c r="I361" s="213"/>
      <c r="J361" s="208"/>
      <c r="K361" s="208"/>
      <c r="L361" s="214"/>
      <c r="M361" s="215"/>
      <c r="N361" s="216"/>
      <c r="O361" s="216"/>
      <c r="P361" s="216"/>
      <c r="Q361" s="216"/>
      <c r="R361" s="216"/>
      <c r="S361" s="216"/>
      <c r="T361" s="217"/>
      <c r="AT361" s="218" t="s">
        <v>339</v>
      </c>
      <c r="AU361" s="218" t="s">
        <v>86</v>
      </c>
      <c r="AV361" s="13" t="s">
        <v>86</v>
      </c>
      <c r="AW361" s="13" t="s">
        <v>31</v>
      </c>
      <c r="AX361" s="13" t="s">
        <v>77</v>
      </c>
      <c r="AY361" s="218" t="s">
        <v>321</v>
      </c>
    </row>
    <row r="362" spans="2:51" s="13" customFormat="1" ht="11.25">
      <c r="B362" s="207"/>
      <c r="C362" s="208"/>
      <c r="D362" s="209" t="s">
        <v>339</v>
      </c>
      <c r="E362" s="210" t="s">
        <v>1</v>
      </c>
      <c r="F362" s="211" t="s">
        <v>3007</v>
      </c>
      <c r="G362" s="208"/>
      <c r="H362" s="212">
        <v>7.3369999999999997</v>
      </c>
      <c r="I362" s="213"/>
      <c r="J362" s="208"/>
      <c r="K362" s="208"/>
      <c r="L362" s="214"/>
      <c r="M362" s="215"/>
      <c r="N362" s="216"/>
      <c r="O362" s="216"/>
      <c r="P362" s="216"/>
      <c r="Q362" s="216"/>
      <c r="R362" s="216"/>
      <c r="S362" s="216"/>
      <c r="T362" s="217"/>
      <c r="AT362" s="218" t="s">
        <v>339</v>
      </c>
      <c r="AU362" s="218" t="s">
        <v>86</v>
      </c>
      <c r="AV362" s="13" t="s">
        <v>86</v>
      </c>
      <c r="AW362" s="13" t="s">
        <v>31</v>
      </c>
      <c r="AX362" s="13" t="s">
        <v>77</v>
      </c>
      <c r="AY362" s="218" t="s">
        <v>321</v>
      </c>
    </row>
    <row r="363" spans="2:51" s="13" customFormat="1" ht="11.25">
      <c r="B363" s="207"/>
      <c r="C363" s="208"/>
      <c r="D363" s="209" t="s">
        <v>339</v>
      </c>
      <c r="E363" s="210" t="s">
        <v>1</v>
      </c>
      <c r="F363" s="211" t="s">
        <v>3008</v>
      </c>
      <c r="G363" s="208"/>
      <c r="H363" s="212">
        <v>6.44</v>
      </c>
      <c r="I363" s="213"/>
      <c r="J363" s="208"/>
      <c r="K363" s="208"/>
      <c r="L363" s="214"/>
      <c r="M363" s="215"/>
      <c r="N363" s="216"/>
      <c r="O363" s="216"/>
      <c r="P363" s="216"/>
      <c r="Q363" s="216"/>
      <c r="R363" s="216"/>
      <c r="S363" s="216"/>
      <c r="T363" s="217"/>
      <c r="AT363" s="218" t="s">
        <v>339</v>
      </c>
      <c r="AU363" s="218" t="s">
        <v>86</v>
      </c>
      <c r="AV363" s="13" t="s">
        <v>86</v>
      </c>
      <c r="AW363" s="13" t="s">
        <v>31</v>
      </c>
      <c r="AX363" s="13" t="s">
        <v>77</v>
      </c>
      <c r="AY363" s="218" t="s">
        <v>321</v>
      </c>
    </row>
    <row r="364" spans="2:51" s="13" customFormat="1" ht="11.25">
      <c r="B364" s="207"/>
      <c r="C364" s="208"/>
      <c r="D364" s="209" t="s">
        <v>339</v>
      </c>
      <c r="E364" s="210" t="s">
        <v>1</v>
      </c>
      <c r="F364" s="211" t="s">
        <v>3009</v>
      </c>
      <c r="G364" s="208"/>
      <c r="H364" s="212">
        <v>1.84</v>
      </c>
      <c r="I364" s="213"/>
      <c r="J364" s="208"/>
      <c r="K364" s="208"/>
      <c r="L364" s="214"/>
      <c r="M364" s="215"/>
      <c r="N364" s="216"/>
      <c r="O364" s="216"/>
      <c r="P364" s="216"/>
      <c r="Q364" s="216"/>
      <c r="R364" s="216"/>
      <c r="S364" s="216"/>
      <c r="T364" s="217"/>
      <c r="AT364" s="218" t="s">
        <v>339</v>
      </c>
      <c r="AU364" s="218" t="s">
        <v>86</v>
      </c>
      <c r="AV364" s="13" t="s">
        <v>86</v>
      </c>
      <c r="AW364" s="13" t="s">
        <v>31</v>
      </c>
      <c r="AX364" s="13" t="s">
        <v>77</v>
      </c>
      <c r="AY364" s="218" t="s">
        <v>321</v>
      </c>
    </row>
    <row r="365" spans="2:51" s="13" customFormat="1" ht="11.25">
      <c r="B365" s="207"/>
      <c r="C365" s="208"/>
      <c r="D365" s="209" t="s">
        <v>339</v>
      </c>
      <c r="E365" s="210" t="s">
        <v>1</v>
      </c>
      <c r="F365" s="211" t="s">
        <v>3010</v>
      </c>
      <c r="G365" s="208"/>
      <c r="H365" s="212">
        <v>28.52</v>
      </c>
      <c r="I365" s="213"/>
      <c r="J365" s="208"/>
      <c r="K365" s="208"/>
      <c r="L365" s="214"/>
      <c r="M365" s="215"/>
      <c r="N365" s="216"/>
      <c r="O365" s="216"/>
      <c r="P365" s="216"/>
      <c r="Q365" s="216"/>
      <c r="R365" s="216"/>
      <c r="S365" s="216"/>
      <c r="T365" s="217"/>
      <c r="AT365" s="218" t="s">
        <v>339</v>
      </c>
      <c r="AU365" s="218" t="s">
        <v>86</v>
      </c>
      <c r="AV365" s="13" t="s">
        <v>86</v>
      </c>
      <c r="AW365" s="13" t="s">
        <v>31</v>
      </c>
      <c r="AX365" s="13" t="s">
        <v>77</v>
      </c>
      <c r="AY365" s="218" t="s">
        <v>321</v>
      </c>
    </row>
    <row r="366" spans="2:51" s="13" customFormat="1" ht="11.25">
      <c r="B366" s="207"/>
      <c r="C366" s="208"/>
      <c r="D366" s="209" t="s">
        <v>339</v>
      </c>
      <c r="E366" s="210" t="s">
        <v>1</v>
      </c>
      <c r="F366" s="211" t="s">
        <v>3011</v>
      </c>
      <c r="G366" s="208"/>
      <c r="H366" s="212">
        <v>33.326999999999998</v>
      </c>
      <c r="I366" s="213"/>
      <c r="J366" s="208"/>
      <c r="K366" s="208"/>
      <c r="L366" s="214"/>
      <c r="M366" s="215"/>
      <c r="N366" s="216"/>
      <c r="O366" s="216"/>
      <c r="P366" s="216"/>
      <c r="Q366" s="216"/>
      <c r="R366" s="216"/>
      <c r="S366" s="216"/>
      <c r="T366" s="217"/>
      <c r="AT366" s="218" t="s">
        <v>339</v>
      </c>
      <c r="AU366" s="218" t="s">
        <v>86</v>
      </c>
      <c r="AV366" s="13" t="s">
        <v>86</v>
      </c>
      <c r="AW366" s="13" t="s">
        <v>31</v>
      </c>
      <c r="AX366" s="13" t="s">
        <v>77</v>
      </c>
      <c r="AY366" s="218" t="s">
        <v>321</v>
      </c>
    </row>
    <row r="367" spans="2:51" s="13" customFormat="1" ht="11.25">
      <c r="B367" s="207"/>
      <c r="C367" s="208"/>
      <c r="D367" s="209" t="s">
        <v>339</v>
      </c>
      <c r="E367" s="210" t="s">
        <v>1</v>
      </c>
      <c r="F367" s="211" t="s">
        <v>3012</v>
      </c>
      <c r="G367" s="208"/>
      <c r="H367" s="212">
        <v>0.93437499999999996</v>
      </c>
      <c r="I367" s="213"/>
      <c r="J367" s="208"/>
      <c r="K367" s="208"/>
      <c r="L367" s="214"/>
      <c r="M367" s="215"/>
      <c r="N367" s="216"/>
      <c r="O367" s="216"/>
      <c r="P367" s="216"/>
      <c r="Q367" s="216"/>
      <c r="R367" s="216"/>
      <c r="S367" s="216"/>
      <c r="T367" s="217"/>
      <c r="AT367" s="218" t="s">
        <v>339</v>
      </c>
      <c r="AU367" s="218" t="s">
        <v>86</v>
      </c>
      <c r="AV367" s="13" t="s">
        <v>86</v>
      </c>
      <c r="AW367" s="13" t="s">
        <v>31</v>
      </c>
      <c r="AX367" s="13" t="s">
        <v>77</v>
      </c>
      <c r="AY367" s="218" t="s">
        <v>321</v>
      </c>
    </row>
    <row r="368" spans="2:51" s="13" customFormat="1" ht="11.25">
      <c r="B368" s="207"/>
      <c r="C368" s="208"/>
      <c r="D368" s="209" t="s">
        <v>339</v>
      </c>
      <c r="E368" s="210" t="s">
        <v>1</v>
      </c>
      <c r="F368" s="211" t="s">
        <v>3013</v>
      </c>
      <c r="G368" s="208"/>
      <c r="H368" s="212">
        <v>8.3576250000000005</v>
      </c>
      <c r="I368" s="213"/>
      <c r="J368" s="208"/>
      <c r="K368" s="208"/>
      <c r="L368" s="214"/>
      <c r="M368" s="215"/>
      <c r="N368" s="216"/>
      <c r="O368" s="216"/>
      <c r="P368" s="216"/>
      <c r="Q368" s="216"/>
      <c r="R368" s="216"/>
      <c r="S368" s="216"/>
      <c r="T368" s="217"/>
      <c r="AT368" s="218" t="s">
        <v>339</v>
      </c>
      <c r="AU368" s="218" t="s">
        <v>86</v>
      </c>
      <c r="AV368" s="13" t="s">
        <v>86</v>
      </c>
      <c r="AW368" s="13" t="s">
        <v>31</v>
      </c>
      <c r="AX368" s="13" t="s">
        <v>77</v>
      </c>
      <c r="AY368" s="218" t="s">
        <v>321</v>
      </c>
    </row>
    <row r="369" spans="2:51" s="13" customFormat="1" ht="11.25">
      <c r="B369" s="207"/>
      <c r="C369" s="208"/>
      <c r="D369" s="209" t="s">
        <v>339</v>
      </c>
      <c r="E369" s="210" t="s">
        <v>1</v>
      </c>
      <c r="F369" s="211" t="s">
        <v>3014</v>
      </c>
      <c r="G369" s="208"/>
      <c r="H369" s="212">
        <v>16.922249999999998</v>
      </c>
      <c r="I369" s="213"/>
      <c r="J369" s="208"/>
      <c r="K369" s="208"/>
      <c r="L369" s="214"/>
      <c r="M369" s="215"/>
      <c r="N369" s="216"/>
      <c r="O369" s="216"/>
      <c r="P369" s="216"/>
      <c r="Q369" s="216"/>
      <c r="R369" s="216"/>
      <c r="S369" s="216"/>
      <c r="T369" s="217"/>
      <c r="AT369" s="218" t="s">
        <v>339</v>
      </c>
      <c r="AU369" s="218" t="s">
        <v>86</v>
      </c>
      <c r="AV369" s="13" t="s">
        <v>86</v>
      </c>
      <c r="AW369" s="13" t="s">
        <v>31</v>
      </c>
      <c r="AX369" s="13" t="s">
        <v>77</v>
      </c>
      <c r="AY369" s="218" t="s">
        <v>321</v>
      </c>
    </row>
    <row r="370" spans="2:51" s="13" customFormat="1" ht="11.25">
      <c r="B370" s="207"/>
      <c r="C370" s="208"/>
      <c r="D370" s="209" t="s">
        <v>339</v>
      </c>
      <c r="E370" s="210" t="s">
        <v>1</v>
      </c>
      <c r="F370" s="211" t="s">
        <v>3015</v>
      </c>
      <c r="G370" s="208"/>
      <c r="H370" s="212">
        <v>23.503125000000001</v>
      </c>
      <c r="I370" s="213"/>
      <c r="J370" s="208"/>
      <c r="K370" s="208"/>
      <c r="L370" s="214"/>
      <c r="M370" s="215"/>
      <c r="N370" s="216"/>
      <c r="O370" s="216"/>
      <c r="P370" s="216"/>
      <c r="Q370" s="216"/>
      <c r="R370" s="216"/>
      <c r="S370" s="216"/>
      <c r="T370" s="217"/>
      <c r="AT370" s="218" t="s">
        <v>339</v>
      </c>
      <c r="AU370" s="218" t="s">
        <v>86</v>
      </c>
      <c r="AV370" s="13" t="s">
        <v>86</v>
      </c>
      <c r="AW370" s="13" t="s">
        <v>31</v>
      </c>
      <c r="AX370" s="13" t="s">
        <v>77</v>
      </c>
      <c r="AY370" s="218" t="s">
        <v>321</v>
      </c>
    </row>
    <row r="371" spans="2:51" s="13" customFormat="1" ht="11.25">
      <c r="B371" s="207"/>
      <c r="C371" s="208"/>
      <c r="D371" s="209" t="s">
        <v>339</v>
      </c>
      <c r="E371" s="210" t="s">
        <v>1</v>
      </c>
      <c r="F371" s="211" t="s">
        <v>3016</v>
      </c>
      <c r="G371" s="208"/>
      <c r="H371" s="212">
        <v>25.041250000000002</v>
      </c>
      <c r="I371" s="213"/>
      <c r="J371" s="208"/>
      <c r="K371" s="208"/>
      <c r="L371" s="214"/>
      <c r="M371" s="215"/>
      <c r="N371" s="216"/>
      <c r="O371" s="216"/>
      <c r="P371" s="216"/>
      <c r="Q371" s="216"/>
      <c r="R371" s="216"/>
      <c r="S371" s="216"/>
      <c r="T371" s="217"/>
      <c r="AT371" s="218" t="s">
        <v>339</v>
      </c>
      <c r="AU371" s="218" t="s">
        <v>86</v>
      </c>
      <c r="AV371" s="13" t="s">
        <v>86</v>
      </c>
      <c r="AW371" s="13" t="s">
        <v>31</v>
      </c>
      <c r="AX371" s="13" t="s">
        <v>77</v>
      </c>
      <c r="AY371" s="218" t="s">
        <v>321</v>
      </c>
    </row>
    <row r="372" spans="2:51" s="13" customFormat="1" ht="11.25">
      <c r="B372" s="207"/>
      <c r="C372" s="208"/>
      <c r="D372" s="209" t="s">
        <v>339</v>
      </c>
      <c r="E372" s="210" t="s">
        <v>1</v>
      </c>
      <c r="F372" s="211" t="s">
        <v>3017</v>
      </c>
      <c r="G372" s="208"/>
      <c r="H372" s="212">
        <v>12.212999999999999</v>
      </c>
      <c r="I372" s="213"/>
      <c r="J372" s="208"/>
      <c r="K372" s="208"/>
      <c r="L372" s="214"/>
      <c r="M372" s="215"/>
      <c r="N372" s="216"/>
      <c r="O372" s="216"/>
      <c r="P372" s="216"/>
      <c r="Q372" s="216"/>
      <c r="R372" s="216"/>
      <c r="S372" s="216"/>
      <c r="T372" s="217"/>
      <c r="AT372" s="218" t="s">
        <v>339</v>
      </c>
      <c r="AU372" s="218" t="s">
        <v>86</v>
      </c>
      <c r="AV372" s="13" t="s">
        <v>86</v>
      </c>
      <c r="AW372" s="13" t="s">
        <v>31</v>
      </c>
      <c r="AX372" s="13" t="s">
        <v>77</v>
      </c>
      <c r="AY372" s="218" t="s">
        <v>321</v>
      </c>
    </row>
    <row r="373" spans="2:51" s="13" customFormat="1" ht="11.25">
      <c r="B373" s="207"/>
      <c r="C373" s="208"/>
      <c r="D373" s="209" t="s">
        <v>339</v>
      </c>
      <c r="E373" s="210" t="s">
        <v>1</v>
      </c>
      <c r="F373" s="211" t="s">
        <v>3018</v>
      </c>
      <c r="G373" s="208"/>
      <c r="H373" s="212">
        <v>38.783749999999998</v>
      </c>
      <c r="I373" s="213"/>
      <c r="J373" s="208"/>
      <c r="K373" s="208"/>
      <c r="L373" s="214"/>
      <c r="M373" s="215"/>
      <c r="N373" s="216"/>
      <c r="O373" s="216"/>
      <c r="P373" s="216"/>
      <c r="Q373" s="216"/>
      <c r="R373" s="216"/>
      <c r="S373" s="216"/>
      <c r="T373" s="217"/>
      <c r="AT373" s="218" t="s">
        <v>339</v>
      </c>
      <c r="AU373" s="218" t="s">
        <v>86</v>
      </c>
      <c r="AV373" s="13" t="s">
        <v>86</v>
      </c>
      <c r="AW373" s="13" t="s">
        <v>31</v>
      </c>
      <c r="AX373" s="13" t="s">
        <v>77</v>
      </c>
      <c r="AY373" s="218" t="s">
        <v>321</v>
      </c>
    </row>
    <row r="374" spans="2:51" s="13" customFormat="1" ht="11.25">
      <c r="B374" s="207"/>
      <c r="C374" s="208"/>
      <c r="D374" s="209" t="s">
        <v>339</v>
      </c>
      <c r="E374" s="210" t="s">
        <v>1</v>
      </c>
      <c r="F374" s="211" t="s">
        <v>3019</v>
      </c>
      <c r="G374" s="208"/>
      <c r="H374" s="212">
        <v>8.0039999999999996</v>
      </c>
      <c r="I374" s="213"/>
      <c r="J374" s="208"/>
      <c r="K374" s="208"/>
      <c r="L374" s="214"/>
      <c r="M374" s="215"/>
      <c r="N374" s="216"/>
      <c r="O374" s="216"/>
      <c r="P374" s="216"/>
      <c r="Q374" s="216"/>
      <c r="R374" s="216"/>
      <c r="S374" s="216"/>
      <c r="T374" s="217"/>
      <c r="AT374" s="218" t="s">
        <v>339</v>
      </c>
      <c r="AU374" s="218" t="s">
        <v>86</v>
      </c>
      <c r="AV374" s="13" t="s">
        <v>86</v>
      </c>
      <c r="AW374" s="13" t="s">
        <v>31</v>
      </c>
      <c r="AX374" s="13" t="s">
        <v>77</v>
      </c>
      <c r="AY374" s="218" t="s">
        <v>321</v>
      </c>
    </row>
    <row r="375" spans="2:51" s="13" customFormat="1" ht="11.25">
      <c r="B375" s="207"/>
      <c r="C375" s="208"/>
      <c r="D375" s="209" t="s">
        <v>339</v>
      </c>
      <c r="E375" s="210" t="s">
        <v>1</v>
      </c>
      <c r="F375" s="211" t="s">
        <v>3020</v>
      </c>
      <c r="G375" s="208"/>
      <c r="H375" s="212">
        <v>2.9325000000000001</v>
      </c>
      <c r="I375" s="213"/>
      <c r="J375" s="208"/>
      <c r="K375" s="208"/>
      <c r="L375" s="214"/>
      <c r="M375" s="215"/>
      <c r="N375" s="216"/>
      <c r="O375" s="216"/>
      <c r="P375" s="216"/>
      <c r="Q375" s="216"/>
      <c r="R375" s="216"/>
      <c r="S375" s="216"/>
      <c r="T375" s="217"/>
      <c r="AT375" s="218" t="s">
        <v>339</v>
      </c>
      <c r="AU375" s="218" t="s">
        <v>86</v>
      </c>
      <c r="AV375" s="13" t="s">
        <v>86</v>
      </c>
      <c r="AW375" s="13" t="s">
        <v>31</v>
      </c>
      <c r="AX375" s="13" t="s">
        <v>77</v>
      </c>
      <c r="AY375" s="218" t="s">
        <v>321</v>
      </c>
    </row>
    <row r="376" spans="2:51" s="13" customFormat="1" ht="11.25">
      <c r="B376" s="207"/>
      <c r="C376" s="208"/>
      <c r="D376" s="209" t="s">
        <v>339</v>
      </c>
      <c r="E376" s="210" t="s">
        <v>1</v>
      </c>
      <c r="F376" s="211" t="s">
        <v>3021</v>
      </c>
      <c r="G376" s="208"/>
      <c r="H376" s="212">
        <v>2.8807499999999999</v>
      </c>
      <c r="I376" s="213"/>
      <c r="J376" s="208"/>
      <c r="K376" s="208"/>
      <c r="L376" s="214"/>
      <c r="M376" s="215"/>
      <c r="N376" s="216"/>
      <c r="O376" s="216"/>
      <c r="P376" s="216"/>
      <c r="Q376" s="216"/>
      <c r="R376" s="216"/>
      <c r="S376" s="216"/>
      <c r="T376" s="217"/>
      <c r="AT376" s="218" t="s">
        <v>339</v>
      </c>
      <c r="AU376" s="218" t="s">
        <v>86</v>
      </c>
      <c r="AV376" s="13" t="s">
        <v>86</v>
      </c>
      <c r="AW376" s="13" t="s">
        <v>31</v>
      </c>
      <c r="AX376" s="13" t="s">
        <v>77</v>
      </c>
      <c r="AY376" s="218" t="s">
        <v>321</v>
      </c>
    </row>
    <row r="377" spans="2:51" s="13" customFormat="1" ht="11.25">
      <c r="B377" s="207"/>
      <c r="C377" s="208"/>
      <c r="D377" s="209" t="s">
        <v>339</v>
      </c>
      <c r="E377" s="210" t="s">
        <v>1</v>
      </c>
      <c r="F377" s="211" t="s">
        <v>3022</v>
      </c>
      <c r="G377" s="208"/>
      <c r="H377" s="212">
        <v>7.4980000000000002</v>
      </c>
      <c r="I377" s="213"/>
      <c r="J377" s="208"/>
      <c r="K377" s="208"/>
      <c r="L377" s="214"/>
      <c r="M377" s="215"/>
      <c r="N377" s="216"/>
      <c r="O377" s="216"/>
      <c r="P377" s="216"/>
      <c r="Q377" s="216"/>
      <c r="R377" s="216"/>
      <c r="S377" s="216"/>
      <c r="T377" s="217"/>
      <c r="AT377" s="218" t="s">
        <v>339</v>
      </c>
      <c r="AU377" s="218" t="s">
        <v>86</v>
      </c>
      <c r="AV377" s="13" t="s">
        <v>86</v>
      </c>
      <c r="AW377" s="13" t="s">
        <v>31</v>
      </c>
      <c r="AX377" s="13" t="s">
        <v>77</v>
      </c>
      <c r="AY377" s="218" t="s">
        <v>321</v>
      </c>
    </row>
    <row r="378" spans="2:51" s="13" customFormat="1" ht="11.25">
      <c r="B378" s="207"/>
      <c r="C378" s="208"/>
      <c r="D378" s="209" t="s">
        <v>339</v>
      </c>
      <c r="E378" s="210" t="s">
        <v>1</v>
      </c>
      <c r="F378" s="211" t="s">
        <v>3023</v>
      </c>
      <c r="G378" s="208"/>
      <c r="H378" s="212">
        <v>0.922875</v>
      </c>
      <c r="I378" s="213"/>
      <c r="J378" s="208"/>
      <c r="K378" s="208"/>
      <c r="L378" s="214"/>
      <c r="M378" s="215"/>
      <c r="N378" s="216"/>
      <c r="O378" s="216"/>
      <c r="P378" s="216"/>
      <c r="Q378" s="216"/>
      <c r="R378" s="216"/>
      <c r="S378" s="216"/>
      <c r="T378" s="217"/>
      <c r="AT378" s="218" t="s">
        <v>339</v>
      </c>
      <c r="AU378" s="218" t="s">
        <v>86</v>
      </c>
      <c r="AV378" s="13" t="s">
        <v>86</v>
      </c>
      <c r="AW378" s="13" t="s">
        <v>31</v>
      </c>
      <c r="AX378" s="13" t="s">
        <v>77</v>
      </c>
      <c r="AY378" s="218" t="s">
        <v>321</v>
      </c>
    </row>
    <row r="379" spans="2:51" s="13" customFormat="1" ht="11.25">
      <c r="B379" s="207"/>
      <c r="C379" s="208"/>
      <c r="D379" s="209" t="s">
        <v>339</v>
      </c>
      <c r="E379" s="210" t="s">
        <v>1</v>
      </c>
      <c r="F379" s="211" t="s">
        <v>3024</v>
      </c>
      <c r="G379" s="208"/>
      <c r="H379" s="212">
        <v>0.92</v>
      </c>
      <c r="I379" s="213"/>
      <c r="J379" s="208"/>
      <c r="K379" s="208"/>
      <c r="L379" s="214"/>
      <c r="M379" s="215"/>
      <c r="N379" s="216"/>
      <c r="O379" s="216"/>
      <c r="P379" s="216"/>
      <c r="Q379" s="216"/>
      <c r="R379" s="216"/>
      <c r="S379" s="216"/>
      <c r="T379" s="217"/>
      <c r="AT379" s="218" t="s">
        <v>339</v>
      </c>
      <c r="AU379" s="218" t="s">
        <v>86</v>
      </c>
      <c r="AV379" s="13" t="s">
        <v>86</v>
      </c>
      <c r="AW379" s="13" t="s">
        <v>31</v>
      </c>
      <c r="AX379" s="13" t="s">
        <v>77</v>
      </c>
      <c r="AY379" s="218" t="s">
        <v>321</v>
      </c>
    </row>
    <row r="380" spans="2:51" s="13" customFormat="1" ht="11.25">
      <c r="B380" s="207"/>
      <c r="C380" s="208"/>
      <c r="D380" s="209" t="s">
        <v>339</v>
      </c>
      <c r="E380" s="210" t="s">
        <v>1</v>
      </c>
      <c r="F380" s="211" t="s">
        <v>3025</v>
      </c>
      <c r="G380" s="208"/>
      <c r="H380" s="212">
        <v>36.685000000000002</v>
      </c>
      <c r="I380" s="213"/>
      <c r="J380" s="208"/>
      <c r="K380" s="208"/>
      <c r="L380" s="214"/>
      <c r="M380" s="215"/>
      <c r="N380" s="216"/>
      <c r="O380" s="216"/>
      <c r="P380" s="216"/>
      <c r="Q380" s="216"/>
      <c r="R380" s="216"/>
      <c r="S380" s="216"/>
      <c r="T380" s="217"/>
      <c r="AT380" s="218" t="s">
        <v>339</v>
      </c>
      <c r="AU380" s="218" t="s">
        <v>86</v>
      </c>
      <c r="AV380" s="13" t="s">
        <v>86</v>
      </c>
      <c r="AW380" s="13" t="s">
        <v>31</v>
      </c>
      <c r="AX380" s="13" t="s">
        <v>77</v>
      </c>
      <c r="AY380" s="218" t="s">
        <v>321</v>
      </c>
    </row>
    <row r="381" spans="2:51" s="13" customFormat="1" ht="11.25">
      <c r="B381" s="207"/>
      <c r="C381" s="208"/>
      <c r="D381" s="209" t="s">
        <v>339</v>
      </c>
      <c r="E381" s="210" t="s">
        <v>1</v>
      </c>
      <c r="F381" s="211" t="s">
        <v>3026</v>
      </c>
      <c r="G381" s="208"/>
      <c r="H381" s="212">
        <v>23.097750000000001</v>
      </c>
      <c r="I381" s="213"/>
      <c r="J381" s="208"/>
      <c r="K381" s="208"/>
      <c r="L381" s="214"/>
      <c r="M381" s="215"/>
      <c r="N381" s="216"/>
      <c r="O381" s="216"/>
      <c r="P381" s="216"/>
      <c r="Q381" s="216"/>
      <c r="R381" s="216"/>
      <c r="S381" s="216"/>
      <c r="T381" s="217"/>
      <c r="AT381" s="218" t="s">
        <v>339</v>
      </c>
      <c r="AU381" s="218" t="s">
        <v>86</v>
      </c>
      <c r="AV381" s="13" t="s">
        <v>86</v>
      </c>
      <c r="AW381" s="13" t="s">
        <v>31</v>
      </c>
      <c r="AX381" s="13" t="s">
        <v>77</v>
      </c>
      <c r="AY381" s="218" t="s">
        <v>321</v>
      </c>
    </row>
    <row r="382" spans="2:51" s="15" customFormat="1" ht="11.25">
      <c r="B382" s="230"/>
      <c r="C382" s="231"/>
      <c r="D382" s="209" t="s">
        <v>339</v>
      </c>
      <c r="E382" s="232" t="s">
        <v>1</v>
      </c>
      <c r="F382" s="233" t="s">
        <v>3027</v>
      </c>
      <c r="G382" s="231"/>
      <c r="H382" s="232" t="s">
        <v>1</v>
      </c>
      <c r="I382" s="234"/>
      <c r="J382" s="231"/>
      <c r="K382" s="231"/>
      <c r="L382" s="235"/>
      <c r="M382" s="236"/>
      <c r="N382" s="237"/>
      <c r="O382" s="237"/>
      <c r="P382" s="237"/>
      <c r="Q382" s="237"/>
      <c r="R382" s="237"/>
      <c r="S382" s="237"/>
      <c r="T382" s="238"/>
      <c r="AT382" s="239" t="s">
        <v>339</v>
      </c>
      <c r="AU382" s="239" t="s">
        <v>86</v>
      </c>
      <c r="AV382" s="15" t="s">
        <v>84</v>
      </c>
      <c r="AW382" s="15" t="s">
        <v>31</v>
      </c>
      <c r="AX382" s="15" t="s">
        <v>77</v>
      </c>
      <c r="AY382" s="239" t="s">
        <v>321</v>
      </c>
    </row>
    <row r="383" spans="2:51" s="13" customFormat="1" ht="11.25">
      <c r="B383" s="207"/>
      <c r="C383" s="208"/>
      <c r="D383" s="209" t="s">
        <v>339</v>
      </c>
      <c r="E383" s="210" t="s">
        <v>1</v>
      </c>
      <c r="F383" s="211" t="s">
        <v>3028</v>
      </c>
      <c r="G383" s="208"/>
      <c r="H383" s="212">
        <v>-308.637</v>
      </c>
      <c r="I383" s="213"/>
      <c r="J383" s="208"/>
      <c r="K383" s="208"/>
      <c r="L383" s="214"/>
      <c r="M383" s="215"/>
      <c r="N383" s="216"/>
      <c r="O383" s="216"/>
      <c r="P383" s="216"/>
      <c r="Q383" s="216"/>
      <c r="R383" s="216"/>
      <c r="S383" s="216"/>
      <c r="T383" s="217"/>
      <c r="AT383" s="218" t="s">
        <v>339</v>
      </c>
      <c r="AU383" s="218" t="s">
        <v>86</v>
      </c>
      <c r="AV383" s="13" t="s">
        <v>86</v>
      </c>
      <c r="AW383" s="13" t="s">
        <v>31</v>
      </c>
      <c r="AX383" s="13" t="s">
        <v>77</v>
      </c>
      <c r="AY383" s="218" t="s">
        <v>321</v>
      </c>
    </row>
    <row r="384" spans="2:51" s="14" customFormat="1" ht="11.25">
      <c r="B384" s="219"/>
      <c r="C384" s="220"/>
      <c r="D384" s="209" t="s">
        <v>339</v>
      </c>
      <c r="E384" s="221" t="s">
        <v>277</v>
      </c>
      <c r="F384" s="222" t="s">
        <v>346</v>
      </c>
      <c r="G384" s="220"/>
      <c r="H384" s="223">
        <v>452.349625</v>
      </c>
      <c r="I384" s="224"/>
      <c r="J384" s="220"/>
      <c r="K384" s="220"/>
      <c r="L384" s="225"/>
      <c r="M384" s="226"/>
      <c r="N384" s="227"/>
      <c r="O384" s="227"/>
      <c r="P384" s="227"/>
      <c r="Q384" s="227"/>
      <c r="R384" s="227"/>
      <c r="S384" s="227"/>
      <c r="T384" s="228"/>
      <c r="AT384" s="229" t="s">
        <v>339</v>
      </c>
      <c r="AU384" s="229" t="s">
        <v>86</v>
      </c>
      <c r="AV384" s="14" t="s">
        <v>328</v>
      </c>
      <c r="AW384" s="14" t="s">
        <v>31</v>
      </c>
      <c r="AX384" s="14" t="s">
        <v>77</v>
      </c>
      <c r="AY384" s="229" t="s">
        <v>321</v>
      </c>
    </row>
    <row r="385" spans="1:65" s="13" customFormat="1" ht="11.25">
      <c r="B385" s="207"/>
      <c r="C385" s="208"/>
      <c r="D385" s="209" t="s">
        <v>339</v>
      </c>
      <c r="E385" s="210" t="s">
        <v>1</v>
      </c>
      <c r="F385" s="211" t="s">
        <v>588</v>
      </c>
      <c r="G385" s="208"/>
      <c r="H385" s="212">
        <v>904.69925000000001</v>
      </c>
      <c r="I385" s="213"/>
      <c r="J385" s="208"/>
      <c r="K385" s="208"/>
      <c r="L385" s="214"/>
      <c r="M385" s="215"/>
      <c r="N385" s="216"/>
      <c r="O385" s="216"/>
      <c r="P385" s="216"/>
      <c r="Q385" s="216"/>
      <c r="R385" s="216"/>
      <c r="S385" s="216"/>
      <c r="T385" s="217"/>
      <c r="AT385" s="218" t="s">
        <v>339</v>
      </c>
      <c r="AU385" s="218" t="s">
        <v>86</v>
      </c>
      <c r="AV385" s="13" t="s">
        <v>86</v>
      </c>
      <c r="AW385" s="13" t="s">
        <v>31</v>
      </c>
      <c r="AX385" s="13" t="s">
        <v>77</v>
      </c>
      <c r="AY385" s="218" t="s">
        <v>321</v>
      </c>
    </row>
    <row r="386" spans="1:65" s="14" customFormat="1" ht="11.25">
      <c r="B386" s="219"/>
      <c r="C386" s="220"/>
      <c r="D386" s="209" t="s">
        <v>339</v>
      </c>
      <c r="E386" s="221" t="s">
        <v>1</v>
      </c>
      <c r="F386" s="222" t="s">
        <v>346</v>
      </c>
      <c r="G386" s="220"/>
      <c r="H386" s="223">
        <v>904.69925000000001</v>
      </c>
      <c r="I386" s="224"/>
      <c r="J386" s="220"/>
      <c r="K386" s="220"/>
      <c r="L386" s="225"/>
      <c r="M386" s="226"/>
      <c r="N386" s="227"/>
      <c r="O386" s="227"/>
      <c r="P386" s="227"/>
      <c r="Q386" s="227"/>
      <c r="R386" s="227"/>
      <c r="S386" s="227"/>
      <c r="T386" s="228"/>
      <c r="AT386" s="229" t="s">
        <v>339</v>
      </c>
      <c r="AU386" s="229" t="s">
        <v>86</v>
      </c>
      <c r="AV386" s="14" t="s">
        <v>328</v>
      </c>
      <c r="AW386" s="14" t="s">
        <v>31</v>
      </c>
      <c r="AX386" s="14" t="s">
        <v>84</v>
      </c>
      <c r="AY386" s="229" t="s">
        <v>321</v>
      </c>
    </row>
    <row r="387" spans="1:65" s="2" customFormat="1" ht="24.2" customHeight="1">
      <c r="A387" s="35"/>
      <c r="B387" s="36"/>
      <c r="C387" s="194" t="s">
        <v>520</v>
      </c>
      <c r="D387" s="194" t="s">
        <v>323</v>
      </c>
      <c r="E387" s="195" t="s">
        <v>1721</v>
      </c>
      <c r="F387" s="196" t="s">
        <v>1722</v>
      </c>
      <c r="G387" s="197" t="s">
        <v>355</v>
      </c>
      <c r="H387" s="198">
        <v>1160.825</v>
      </c>
      <c r="I387" s="199"/>
      <c r="J387" s="200">
        <f>ROUND(I387*H387,2)</f>
        <v>0</v>
      </c>
      <c r="K387" s="196" t="s">
        <v>350</v>
      </c>
      <c r="L387" s="40"/>
      <c r="M387" s="201" t="s">
        <v>1</v>
      </c>
      <c r="N387" s="202" t="s">
        <v>42</v>
      </c>
      <c r="O387" s="72"/>
      <c r="P387" s="203">
        <f>O387*H387</f>
        <v>0</v>
      </c>
      <c r="Q387" s="203">
        <v>0</v>
      </c>
      <c r="R387" s="203">
        <f>Q387*H387</f>
        <v>0</v>
      </c>
      <c r="S387" s="203">
        <v>0</v>
      </c>
      <c r="T387" s="204">
        <f>S387*H387</f>
        <v>0</v>
      </c>
      <c r="U387" s="35"/>
      <c r="V387" s="35"/>
      <c r="W387" s="35"/>
      <c r="X387" s="35"/>
      <c r="Y387" s="35"/>
      <c r="Z387" s="35"/>
      <c r="AA387" s="35"/>
      <c r="AB387" s="35"/>
      <c r="AC387" s="35"/>
      <c r="AD387" s="35"/>
      <c r="AE387" s="35"/>
      <c r="AR387" s="205" t="s">
        <v>328</v>
      </c>
      <c r="AT387" s="205" t="s">
        <v>323</v>
      </c>
      <c r="AU387" s="205" t="s">
        <v>86</v>
      </c>
      <c r="AY387" s="18" t="s">
        <v>321</v>
      </c>
      <c r="BE387" s="206">
        <f>IF(N387="základní",J387,0)</f>
        <v>0</v>
      </c>
      <c r="BF387" s="206">
        <f>IF(N387="snížená",J387,0)</f>
        <v>0</v>
      </c>
      <c r="BG387" s="206">
        <f>IF(N387="zákl. přenesená",J387,0)</f>
        <v>0</v>
      </c>
      <c r="BH387" s="206">
        <f>IF(N387="sníž. přenesená",J387,0)</f>
        <v>0</v>
      </c>
      <c r="BI387" s="206">
        <f>IF(N387="nulová",J387,0)</f>
        <v>0</v>
      </c>
      <c r="BJ387" s="18" t="s">
        <v>84</v>
      </c>
      <c r="BK387" s="206">
        <f>ROUND(I387*H387,2)</f>
        <v>0</v>
      </c>
      <c r="BL387" s="18" t="s">
        <v>328</v>
      </c>
      <c r="BM387" s="205" t="s">
        <v>3029</v>
      </c>
    </row>
    <row r="388" spans="1:65" s="13" customFormat="1" ht="22.5">
      <c r="B388" s="207"/>
      <c r="C388" s="208"/>
      <c r="D388" s="209" t="s">
        <v>339</v>
      </c>
      <c r="E388" s="210" t="s">
        <v>1</v>
      </c>
      <c r="F388" s="211" t="s">
        <v>3030</v>
      </c>
      <c r="G388" s="208"/>
      <c r="H388" s="212">
        <v>708.47521261355996</v>
      </c>
      <c r="I388" s="213"/>
      <c r="J388" s="208"/>
      <c r="K388" s="208"/>
      <c r="L388" s="214"/>
      <c r="M388" s="215"/>
      <c r="N388" s="216"/>
      <c r="O388" s="216"/>
      <c r="P388" s="216"/>
      <c r="Q388" s="216"/>
      <c r="R388" s="216"/>
      <c r="S388" s="216"/>
      <c r="T388" s="217"/>
      <c r="AT388" s="218" t="s">
        <v>339</v>
      </c>
      <c r="AU388" s="218" t="s">
        <v>86</v>
      </c>
      <c r="AV388" s="13" t="s">
        <v>86</v>
      </c>
      <c r="AW388" s="13" t="s">
        <v>31</v>
      </c>
      <c r="AX388" s="13" t="s">
        <v>77</v>
      </c>
      <c r="AY388" s="218" t="s">
        <v>321</v>
      </c>
    </row>
    <row r="389" spans="1:65" s="13" customFormat="1" ht="11.25">
      <c r="B389" s="207"/>
      <c r="C389" s="208"/>
      <c r="D389" s="209" t="s">
        <v>339</v>
      </c>
      <c r="E389" s="210" t="s">
        <v>1</v>
      </c>
      <c r="F389" s="211" t="s">
        <v>3031</v>
      </c>
      <c r="G389" s="208"/>
      <c r="H389" s="212">
        <v>452.349625</v>
      </c>
      <c r="I389" s="213"/>
      <c r="J389" s="208"/>
      <c r="K389" s="208"/>
      <c r="L389" s="214"/>
      <c r="M389" s="215"/>
      <c r="N389" s="216"/>
      <c r="O389" s="216"/>
      <c r="P389" s="216"/>
      <c r="Q389" s="216"/>
      <c r="R389" s="216"/>
      <c r="S389" s="216"/>
      <c r="T389" s="217"/>
      <c r="AT389" s="218" t="s">
        <v>339</v>
      </c>
      <c r="AU389" s="218" t="s">
        <v>86</v>
      </c>
      <c r="AV389" s="13" t="s">
        <v>86</v>
      </c>
      <c r="AW389" s="13" t="s">
        <v>31</v>
      </c>
      <c r="AX389" s="13" t="s">
        <v>77</v>
      </c>
      <c r="AY389" s="218" t="s">
        <v>321</v>
      </c>
    </row>
    <row r="390" spans="1:65" s="14" customFormat="1" ht="11.25">
      <c r="B390" s="219"/>
      <c r="C390" s="220"/>
      <c r="D390" s="209" t="s">
        <v>339</v>
      </c>
      <c r="E390" s="221" t="s">
        <v>1</v>
      </c>
      <c r="F390" s="222" t="s">
        <v>346</v>
      </c>
      <c r="G390" s="220"/>
      <c r="H390" s="223">
        <v>1160.82483761356</v>
      </c>
      <c r="I390" s="224"/>
      <c r="J390" s="220"/>
      <c r="K390" s="220"/>
      <c r="L390" s="225"/>
      <c r="M390" s="226"/>
      <c r="N390" s="227"/>
      <c r="O390" s="227"/>
      <c r="P390" s="227"/>
      <c r="Q390" s="227"/>
      <c r="R390" s="227"/>
      <c r="S390" s="227"/>
      <c r="T390" s="228"/>
      <c r="AT390" s="229" t="s">
        <v>339</v>
      </c>
      <c r="AU390" s="229" t="s">
        <v>86</v>
      </c>
      <c r="AV390" s="14" t="s">
        <v>328</v>
      </c>
      <c r="AW390" s="14" t="s">
        <v>31</v>
      </c>
      <c r="AX390" s="14" t="s">
        <v>84</v>
      </c>
      <c r="AY390" s="229" t="s">
        <v>321</v>
      </c>
    </row>
    <row r="391" spans="1:65" s="2" customFormat="1" ht="37.9" customHeight="1">
      <c r="A391" s="35"/>
      <c r="B391" s="36"/>
      <c r="C391" s="194" t="s">
        <v>528</v>
      </c>
      <c r="D391" s="194" t="s">
        <v>323</v>
      </c>
      <c r="E391" s="195" t="s">
        <v>2961</v>
      </c>
      <c r="F391" s="196" t="s">
        <v>2962</v>
      </c>
      <c r="G391" s="197" t="s">
        <v>355</v>
      </c>
      <c r="H391" s="198">
        <v>1160.825</v>
      </c>
      <c r="I391" s="199"/>
      <c r="J391" s="200">
        <f>ROUND(I391*H391,2)</f>
        <v>0</v>
      </c>
      <c r="K391" s="196" t="s">
        <v>350</v>
      </c>
      <c r="L391" s="40"/>
      <c r="M391" s="201" t="s">
        <v>1</v>
      </c>
      <c r="N391" s="202" t="s">
        <v>42</v>
      </c>
      <c r="O391" s="72"/>
      <c r="P391" s="203">
        <f>O391*H391</f>
        <v>0</v>
      </c>
      <c r="Q391" s="203">
        <v>0</v>
      </c>
      <c r="R391" s="203">
        <f>Q391*H391</f>
        <v>0</v>
      </c>
      <c r="S391" s="203">
        <v>0</v>
      </c>
      <c r="T391" s="204">
        <f>S391*H391</f>
        <v>0</v>
      </c>
      <c r="U391" s="35"/>
      <c r="V391" s="35"/>
      <c r="W391" s="35"/>
      <c r="X391" s="35"/>
      <c r="Y391" s="35"/>
      <c r="Z391" s="35"/>
      <c r="AA391" s="35"/>
      <c r="AB391" s="35"/>
      <c r="AC391" s="35"/>
      <c r="AD391" s="35"/>
      <c r="AE391" s="35"/>
      <c r="AR391" s="205" t="s">
        <v>328</v>
      </c>
      <c r="AT391" s="205" t="s">
        <v>323</v>
      </c>
      <c r="AU391" s="205" t="s">
        <v>86</v>
      </c>
      <c r="AY391" s="18" t="s">
        <v>321</v>
      </c>
      <c r="BE391" s="206">
        <f>IF(N391="základní",J391,0)</f>
        <v>0</v>
      </c>
      <c r="BF391" s="206">
        <f>IF(N391="snížená",J391,0)</f>
        <v>0</v>
      </c>
      <c r="BG391" s="206">
        <f>IF(N391="zákl. přenesená",J391,0)</f>
        <v>0</v>
      </c>
      <c r="BH391" s="206">
        <f>IF(N391="sníž. přenesená",J391,0)</f>
        <v>0</v>
      </c>
      <c r="BI391" s="206">
        <f>IF(N391="nulová",J391,0)</f>
        <v>0</v>
      </c>
      <c r="BJ391" s="18" t="s">
        <v>84</v>
      </c>
      <c r="BK391" s="206">
        <f>ROUND(I391*H391,2)</f>
        <v>0</v>
      </c>
      <c r="BL391" s="18" t="s">
        <v>328</v>
      </c>
      <c r="BM391" s="205" t="s">
        <v>3032</v>
      </c>
    </row>
    <row r="392" spans="1:65" s="2" customFormat="1" ht="24.2" customHeight="1">
      <c r="A392" s="35"/>
      <c r="B392" s="36"/>
      <c r="C392" s="194" t="s">
        <v>533</v>
      </c>
      <c r="D392" s="194" t="s">
        <v>323</v>
      </c>
      <c r="E392" s="195" t="s">
        <v>1726</v>
      </c>
      <c r="F392" s="196" t="s">
        <v>1727</v>
      </c>
      <c r="G392" s="197" t="s">
        <v>355</v>
      </c>
      <c r="H392" s="198">
        <v>850.51700000000005</v>
      </c>
      <c r="I392" s="199"/>
      <c r="J392" s="200">
        <f>ROUND(I392*H392,2)</f>
        <v>0</v>
      </c>
      <c r="K392" s="196" t="s">
        <v>350</v>
      </c>
      <c r="L392" s="40"/>
      <c r="M392" s="201" t="s">
        <v>1</v>
      </c>
      <c r="N392" s="202" t="s">
        <v>42</v>
      </c>
      <c r="O392" s="72"/>
      <c r="P392" s="203">
        <f>O392*H392</f>
        <v>0</v>
      </c>
      <c r="Q392" s="203">
        <v>0</v>
      </c>
      <c r="R392" s="203">
        <f>Q392*H392</f>
        <v>0</v>
      </c>
      <c r="S392" s="203">
        <v>0</v>
      </c>
      <c r="T392" s="204">
        <f>S392*H392</f>
        <v>0</v>
      </c>
      <c r="U392" s="35"/>
      <c r="V392" s="35"/>
      <c r="W392" s="35"/>
      <c r="X392" s="35"/>
      <c r="Y392" s="35"/>
      <c r="Z392" s="35"/>
      <c r="AA392" s="35"/>
      <c r="AB392" s="35"/>
      <c r="AC392" s="35"/>
      <c r="AD392" s="35"/>
      <c r="AE392" s="35"/>
      <c r="AR392" s="205" t="s">
        <v>328</v>
      </c>
      <c r="AT392" s="205" t="s">
        <v>323</v>
      </c>
      <c r="AU392" s="205" t="s">
        <v>86</v>
      </c>
      <c r="AY392" s="18" t="s">
        <v>321</v>
      </c>
      <c r="BE392" s="206">
        <f>IF(N392="základní",J392,0)</f>
        <v>0</v>
      </c>
      <c r="BF392" s="206">
        <f>IF(N392="snížená",J392,0)</f>
        <v>0</v>
      </c>
      <c r="BG392" s="206">
        <f>IF(N392="zákl. přenesená",J392,0)</f>
        <v>0</v>
      </c>
      <c r="BH392" s="206">
        <f>IF(N392="sníž. přenesená",J392,0)</f>
        <v>0</v>
      </c>
      <c r="BI392" s="206">
        <f>IF(N392="nulová",J392,0)</f>
        <v>0</v>
      </c>
      <c r="BJ392" s="18" t="s">
        <v>84</v>
      </c>
      <c r="BK392" s="206">
        <f>ROUND(I392*H392,2)</f>
        <v>0</v>
      </c>
      <c r="BL392" s="18" t="s">
        <v>328</v>
      </c>
      <c r="BM392" s="205" t="s">
        <v>3033</v>
      </c>
    </row>
    <row r="393" spans="1:65" s="13" customFormat="1" ht="11.25">
      <c r="B393" s="207"/>
      <c r="C393" s="208"/>
      <c r="D393" s="209" t="s">
        <v>339</v>
      </c>
      <c r="E393" s="210" t="s">
        <v>1</v>
      </c>
      <c r="F393" s="211" t="s">
        <v>3034</v>
      </c>
      <c r="G393" s="208"/>
      <c r="H393" s="212">
        <v>952.63699999999994</v>
      </c>
      <c r="I393" s="213"/>
      <c r="J393" s="208"/>
      <c r="K393" s="208"/>
      <c r="L393" s="214"/>
      <c r="M393" s="215"/>
      <c r="N393" s="216"/>
      <c r="O393" s="216"/>
      <c r="P393" s="216"/>
      <c r="Q393" s="216"/>
      <c r="R393" s="216"/>
      <c r="S393" s="216"/>
      <c r="T393" s="217"/>
      <c r="AT393" s="218" t="s">
        <v>339</v>
      </c>
      <c r="AU393" s="218" t="s">
        <v>86</v>
      </c>
      <c r="AV393" s="13" t="s">
        <v>86</v>
      </c>
      <c r="AW393" s="13" t="s">
        <v>31</v>
      </c>
      <c r="AX393" s="13" t="s">
        <v>77</v>
      </c>
      <c r="AY393" s="218" t="s">
        <v>321</v>
      </c>
    </row>
    <row r="394" spans="1:65" s="16" customFormat="1" ht="11.25">
      <c r="B394" s="240"/>
      <c r="C394" s="241"/>
      <c r="D394" s="209" t="s">
        <v>339</v>
      </c>
      <c r="E394" s="242" t="s">
        <v>1730</v>
      </c>
      <c r="F394" s="243" t="s">
        <v>391</v>
      </c>
      <c r="G394" s="241"/>
      <c r="H394" s="244">
        <v>952.63699999999994</v>
      </c>
      <c r="I394" s="245"/>
      <c r="J394" s="241"/>
      <c r="K394" s="241"/>
      <c r="L394" s="246"/>
      <c r="M394" s="247"/>
      <c r="N394" s="248"/>
      <c r="O394" s="248"/>
      <c r="P394" s="248"/>
      <c r="Q394" s="248"/>
      <c r="R394" s="248"/>
      <c r="S394" s="248"/>
      <c r="T394" s="249"/>
      <c r="AT394" s="250" t="s">
        <v>339</v>
      </c>
      <c r="AU394" s="250" t="s">
        <v>86</v>
      </c>
      <c r="AV394" s="16" t="s">
        <v>334</v>
      </c>
      <c r="AW394" s="16" t="s">
        <v>31</v>
      </c>
      <c r="AX394" s="16" t="s">
        <v>77</v>
      </c>
      <c r="AY394" s="250" t="s">
        <v>321</v>
      </c>
    </row>
    <row r="395" spans="1:65" s="15" customFormat="1" ht="11.25">
      <c r="B395" s="230"/>
      <c r="C395" s="231"/>
      <c r="D395" s="209" t="s">
        <v>339</v>
      </c>
      <c r="E395" s="232" t="s">
        <v>1</v>
      </c>
      <c r="F395" s="233" t="s">
        <v>1731</v>
      </c>
      <c r="G395" s="231"/>
      <c r="H395" s="232" t="s">
        <v>1</v>
      </c>
      <c r="I395" s="234"/>
      <c r="J395" s="231"/>
      <c r="K395" s="231"/>
      <c r="L395" s="235"/>
      <c r="M395" s="236"/>
      <c r="N395" s="237"/>
      <c r="O395" s="237"/>
      <c r="P395" s="237"/>
      <c r="Q395" s="237"/>
      <c r="R395" s="237"/>
      <c r="S395" s="237"/>
      <c r="T395" s="238"/>
      <c r="AT395" s="239" t="s">
        <v>339</v>
      </c>
      <c r="AU395" s="239" t="s">
        <v>86</v>
      </c>
      <c r="AV395" s="15" t="s">
        <v>84</v>
      </c>
      <c r="AW395" s="15" t="s">
        <v>31</v>
      </c>
      <c r="AX395" s="15" t="s">
        <v>77</v>
      </c>
      <c r="AY395" s="239" t="s">
        <v>321</v>
      </c>
    </row>
    <row r="396" spans="1:65" s="13" customFormat="1" ht="11.25">
      <c r="B396" s="207"/>
      <c r="C396" s="208"/>
      <c r="D396" s="209" t="s">
        <v>339</v>
      </c>
      <c r="E396" s="210" t="s">
        <v>1</v>
      </c>
      <c r="F396" s="211" t="s">
        <v>3035</v>
      </c>
      <c r="G396" s="208"/>
      <c r="H396" s="212">
        <v>-102.120061018882</v>
      </c>
      <c r="I396" s="213"/>
      <c r="J396" s="208"/>
      <c r="K396" s="208"/>
      <c r="L396" s="214"/>
      <c r="M396" s="215"/>
      <c r="N396" s="216"/>
      <c r="O396" s="216"/>
      <c r="P396" s="216"/>
      <c r="Q396" s="216"/>
      <c r="R396" s="216"/>
      <c r="S396" s="216"/>
      <c r="T396" s="217"/>
      <c r="AT396" s="218" t="s">
        <v>339</v>
      </c>
      <c r="AU396" s="218" t="s">
        <v>86</v>
      </c>
      <c r="AV396" s="13" t="s">
        <v>86</v>
      </c>
      <c r="AW396" s="13" t="s">
        <v>31</v>
      </c>
      <c r="AX396" s="13" t="s">
        <v>77</v>
      </c>
      <c r="AY396" s="218" t="s">
        <v>321</v>
      </c>
    </row>
    <row r="397" spans="1:65" s="14" customFormat="1" ht="11.25">
      <c r="B397" s="219"/>
      <c r="C397" s="220"/>
      <c r="D397" s="209" t="s">
        <v>339</v>
      </c>
      <c r="E397" s="221" t="s">
        <v>1601</v>
      </c>
      <c r="F397" s="222" t="s">
        <v>346</v>
      </c>
      <c r="G397" s="220"/>
      <c r="H397" s="223">
        <v>850.51693898111796</v>
      </c>
      <c r="I397" s="224"/>
      <c r="J397" s="220"/>
      <c r="K397" s="220"/>
      <c r="L397" s="225"/>
      <c r="M397" s="226"/>
      <c r="N397" s="227"/>
      <c r="O397" s="227"/>
      <c r="P397" s="227"/>
      <c r="Q397" s="227"/>
      <c r="R397" s="227"/>
      <c r="S397" s="227"/>
      <c r="T397" s="228"/>
      <c r="AT397" s="229" t="s">
        <v>339</v>
      </c>
      <c r="AU397" s="229" t="s">
        <v>86</v>
      </c>
      <c r="AV397" s="14" t="s">
        <v>328</v>
      </c>
      <c r="AW397" s="14" t="s">
        <v>31</v>
      </c>
      <c r="AX397" s="14" t="s">
        <v>84</v>
      </c>
      <c r="AY397" s="229" t="s">
        <v>321</v>
      </c>
    </row>
    <row r="398" spans="1:65" s="2" customFormat="1" ht="16.5" customHeight="1">
      <c r="A398" s="35"/>
      <c r="B398" s="36"/>
      <c r="C398" s="251" t="s">
        <v>539</v>
      </c>
      <c r="D398" s="251" t="s">
        <v>583</v>
      </c>
      <c r="E398" s="252" t="s">
        <v>1733</v>
      </c>
      <c r="F398" s="253" t="s">
        <v>1734</v>
      </c>
      <c r="G398" s="254" t="s">
        <v>542</v>
      </c>
      <c r="H398" s="255">
        <v>1613.431</v>
      </c>
      <c r="I398" s="256"/>
      <c r="J398" s="257">
        <f>ROUND(I398*H398,2)</f>
        <v>0</v>
      </c>
      <c r="K398" s="253" t="s">
        <v>327</v>
      </c>
      <c r="L398" s="258"/>
      <c r="M398" s="259" t="s">
        <v>1</v>
      </c>
      <c r="N398" s="260" t="s">
        <v>42</v>
      </c>
      <c r="O398" s="72"/>
      <c r="P398" s="203">
        <f>O398*H398</f>
        <v>0</v>
      </c>
      <c r="Q398" s="203">
        <v>0</v>
      </c>
      <c r="R398" s="203">
        <f>Q398*H398</f>
        <v>0</v>
      </c>
      <c r="S398" s="203">
        <v>0</v>
      </c>
      <c r="T398" s="204">
        <f>S398*H398</f>
        <v>0</v>
      </c>
      <c r="U398" s="35"/>
      <c r="V398" s="35"/>
      <c r="W398" s="35"/>
      <c r="X398" s="35"/>
      <c r="Y398" s="35"/>
      <c r="Z398" s="35"/>
      <c r="AA398" s="35"/>
      <c r="AB398" s="35"/>
      <c r="AC398" s="35"/>
      <c r="AD398" s="35"/>
      <c r="AE398" s="35"/>
      <c r="AR398" s="205" t="s">
        <v>364</v>
      </c>
      <c r="AT398" s="205" t="s">
        <v>583</v>
      </c>
      <c r="AU398" s="205" t="s">
        <v>86</v>
      </c>
      <c r="AY398" s="18" t="s">
        <v>321</v>
      </c>
      <c r="BE398" s="206">
        <f>IF(N398="základní",J398,0)</f>
        <v>0</v>
      </c>
      <c r="BF398" s="206">
        <f>IF(N398="snížená",J398,0)</f>
        <v>0</v>
      </c>
      <c r="BG398" s="206">
        <f>IF(N398="zákl. přenesená",J398,0)</f>
        <v>0</v>
      </c>
      <c r="BH398" s="206">
        <f>IF(N398="sníž. přenesená",J398,0)</f>
        <v>0</v>
      </c>
      <c r="BI398" s="206">
        <f>IF(N398="nulová",J398,0)</f>
        <v>0</v>
      </c>
      <c r="BJ398" s="18" t="s">
        <v>84</v>
      </c>
      <c r="BK398" s="206">
        <f>ROUND(I398*H398,2)</f>
        <v>0</v>
      </c>
      <c r="BL398" s="18" t="s">
        <v>328</v>
      </c>
      <c r="BM398" s="205" t="s">
        <v>3036</v>
      </c>
    </row>
    <row r="399" spans="1:65" s="13" customFormat="1" ht="11.25">
      <c r="B399" s="207"/>
      <c r="C399" s="208"/>
      <c r="D399" s="209" t="s">
        <v>339</v>
      </c>
      <c r="E399" s="210" t="s">
        <v>1</v>
      </c>
      <c r="F399" s="211" t="s">
        <v>1736</v>
      </c>
      <c r="G399" s="208"/>
      <c r="H399" s="212">
        <v>1613.4306332471799</v>
      </c>
      <c r="I399" s="213"/>
      <c r="J399" s="208"/>
      <c r="K399" s="208"/>
      <c r="L399" s="214"/>
      <c r="M399" s="215"/>
      <c r="N399" s="216"/>
      <c r="O399" s="216"/>
      <c r="P399" s="216"/>
      <c r="Q399" s="216"/>
      <c r="R399" s="216"/>
      <c r="S399" s="216"/>
      <c r="T399" s="217"/>
      <c r="AT399" s="218" t="s">
        <v>339</v>
      </c>
      <c r="AU399" s="218" t="s">
        <v>86</v>
      </c>
      <c r="AV399" s="13" t="s">
        <v>86</v>
      </c>
      <c r="AW399" s="13" t="s">
        <v>31</v>
      </c>
      <c r="AX399" s="13" t="s">
        <v>84</v>
      </c>
      <c r="AY399" s="218" t="s">
        <v>321</v>
      </c>
    </row>
    <row r="400" spans="1:65" s="2" customFormat="1" ht="24.2" customHeight="1">
      <c r="A400" s="35"/>
      <c r="B400" s="36"/>
      <c r="C400" s="194" t="s">
        <v>545</v>
      </c>
      <c r="D400" s="194" t="s">
        <v>323</v>
      </c>
      <c r="E400" s="195" t="s">
        <v>590</v>
      </c>
      <c r="F400" s="196" t="s">
        <v>591</v>
      </c>
      <c r="G400" s="197" t="s">
        <v>355</v>
      </c>
      <c r="H400" s="198">
        <v>850.51700000000005</v>
      </c>
      <c r="I400" s="199"/>
      <c r="J400" s="200">
        <f>ROUND(I400*H400,2)</f>
        <v>0</v>
      </c>
      <c r="K400" s="196" t="s">
        <v>350</v>
      </c>
      <c r="L400" s="40"/>
      <c r="M400" s="201" t="s">
        <v>1</v>
      </c>
      <c r="N400" s="202" t="s">
        <v>42</v>
      </c>
      <c r="O400" s="72"/>
      <c r="P400" s="203">
        <f>O400*H400</f>
        <v>0</v>
      </c>
      <c r="Q400" s="203">
        <v>0</v>
      </c>
      <c r="R400" s="203">
        <f>Q400*H400</f>
        <v>0</v>
      </c>
      <c r="S400" s="203">
        <v>0</v>
      </c>
      <c r="T400" s="204">
        <f>S400*H400</f>
        <v>0</v>
      </c>
      <c r="U400" s="35"/>
      <c r="V400" s="35"/>
      <c r="W400" s="35"/>
      <c r="X400" s="35"/>
      <c r="Y400" s="35"/>
      <c r="Z400" s="35"/>
      <c r="AA400" s="35"/>
      <c r="AB400" s="35"/>
      <c r="AC400" s="35"/>
      <c r="AD400" s="35"/>
      <c r="AE400" s="35"/>
      <c r="AR400" s="205" t="s">
        <v>328</v>
      </c>
      <c r="AT400" s="205" t="s">
        <v>323</v>
      </c>
      <c r="AU400" s="205" t="s">
        <v>86</v>
      </c>
      <c r="AY400" s="18" t="s">
        <v>321</v>
      </c>
      <c r="BE400" s="206">
        <f>IF(N400="základní",J400,0)</f>
        <v>0</v>
      </c>
      <c r="BF400" s="206">
        <f>IF(N400="snížená",J400,0)</f>
        <v>0</v>
      </c>
      <c r="BG400" s="206">
        <f>IF(N400="zákl. přenesená",J400,0)</f>
        <v>0</v>
      </c>
      <c r="BH400" s="206">
        <f>IF(N400="sníž. přenesená",J400,0)</f>
        <v>0</v>
      </c>
      <c r="BI400" s="206">
        <f>IF(N400="nulová",J400,0)</f>
        <v>0</v>
      </c>
      <c r="BJ400" s="18" t="s">
        <v>84</v>
      </c>
      <c r="BK400" s="206">
        <f>ROUND(I400*H400,2)</f>
        <v>0</v>
      </c>
      <c r="BL400" s="18" t="s">
        <v>328</v>
      </c>
      <c r="BM400" s="205" t="s">
        <v>3037</v>
      </c>
    </row>
    <row r="401" spans="1:65" s="13" customFormat="1" ht="11.25">
      <c r="B401" s="207"/>
      <c r="C401" s="208"/>
      <c r="D401" s="209" t="s">
        <v>339</v>
      </c>
      <c r="E401" s="210" t="s">
        <v>1</v>
      </c>
      <c r="F401" s="211" t="s">
        <v>1738</v>
      </c>
      <c r="G401" s="208"/>
      <c r="H401" s="212">
        <v>850.51693898111796</v>
      </c>
      <c r="I401" s="213"/>
      <c r="J401" s="208"/>
      <c r="K401" s="208"/>
      <c r="L401" s="214"/>
      <c r="M401" s="215"/>
      <c r="N401" s="216"/>
      <c r="O401" s="216"/>
      <c r="P401" s="216"/>
      <c r="Q401" s="216"/>
      <c r="R401" s="216"/>
      <c r="S401" s="216"/>
      <c r="T401" s="217"/>
      <c r="AT401" s="218" t="s">
        <v>339</v>
      </c>
      <c r="AU401" s="218" t="s">
        <v>86</v>
      </c>
      <c r="AV401" s="13" t="s">
        <v>86</v>
      </c>
      <c r="AW401" s="13" t="s">
        <v>31</v>
      </c>
      <c r="AX401" s="13" t="s">
        <v>84</v>
      </c>
      <c r="AY401" s="218" t="s">
        <v>321</v>
      </c>
    </row>
    <row r="402" spans="1:65" s="2" customFormat="1" ht="37.9" customHeight="1">
      <c r="A402" s="35"/>
      <c r="B402" s="36"/>
      <c r="C402" s="194" t="s">
        <v>558</v>
      </c>
      <c r="D402" s="194" t="s">
        <v>323</v>
      </c>
      <c r="E402" s="195" t="s">
        <v>2961</v>
      </c>
      <c r="F402" s="196" t="s">
        <v>2962</v>
      </c>
      <c r="G402" s="197" t="s">
        <v>355</v>
      </c>
      <c r="H402" s="198">
        <v>850.51700000000005</v>
      </c>
      <c r="I402" s="199"/>
      <c r="J402" s="200">
        <f>ROUND(I402*H402,2)</f>
        <v>0</v>
      </c>
      <c r="K402" s="196" t="s">
        <v>350</v>
      </c>
      <c r="L402" s="40"/>
      <c r="M402" s="201" t="s">
        <v>1</v>
      </c>
      <c r="N402" s="202" t="s">
        <v>42</v>
      </c>
      <c r="O402" s="72"/>
      <c r="P402" s="203">
        <f>O402*H402</f>
        <v>0</v>
      </c>
      <c r="Q402" s="203">
        <v>0</v>
      </c>
      <c r="R402" s="203">
        <f>Q402*H402</f>
        <v>0</v>
      </c>
      <c r="S402" s="203">
        <v>0</v>
      </c>
      <c r="T402" s="204">
        <f>S402*H402</f>
        <v>0</v>
      </c>
      <c r="U402" s="35"/>
      <c r="V402" s="35"/>
      <c r="W402" s="35"/>
      <c r="X402" s="35"/>
      <c r="Y402" s="35"/>
      <c r="Z402" s="35"/>
      <c r="AA402" s="35"/>
      <c r="AB402" s="35"/>
      <c r="AC402" s="35"/>
      <c r="AD402" s="35"/>
      <c r="AE402" s="35"/>
      <c r="AR402" s="205" t="s">
        <v>328</v>
      </c>
      <c r="AT402" s="205" t="s">
        <v>323</v>
      </c>
      <c r="AU402" s="205" t="s">
        <v>86</v>
      </c>
      <c r="AY402" s="18" t="s">
        <v>321</v>
      </c>
      <c r="BE402" s="206">
        <f>IF(N402="základní",J402,0)</f>
        <v>0</v>
      </c>
      <c r="BF402" s="206">
        <f>IF(N402="snížená",J402,0)</f>
        <v>0</v>
      </c>
      <c r="BG402" s="206">
        <f>IF(N402="zákl. přenesená",J402,0)</f>
        <v>0</v>
      </c>
      <c r="BH402" s="206">
        <f>IF(N402="sníž. přenesená",J402,0)</f>
        <v>0</v>
      </c>
      <c r="BI402" s="206">
        <f>IF(N402="nulová",J402,0)</f>
        <v>0</v>
      </c>
      <c r="BJ402" s="18" t="s">
        <v>84</v>
      </c>
      <c r="BK402" s="206">
        <f>ROUND(I402*H402,2)</f>
        <v>0</v>
      </c>
      <c r="BL402" s="18" t="s">
        <v>328</v>
      </c>
      <c r="BM402" s="205" t="s">
        <v>3038</v>
      </c>
    </row>
    <row r="403" spans="1:65" s="2" customFormat="1" ht="33" customHeight="1">
      <c r="A403" s="35"/>
      <c r="B403" s="36"/>
      <c r="C403" s="194" t="s">
        <v>582</v>
      </c>
      <c r="D403" s="194" t="s">
        <v>323</v>
      </c>
      <c r="E403" s="195" t="s">
        <v>3039</v>
      </c>
      <c r="F403" s="196" t="s">
        <v>3040</v>
      </c>
      <c r="G403" s="197" t="s">
        <v>337</v>
      </c>
      <c r="H403" s="198">
        <v>1576.635</v>
      </c>
      <c r="I403" s="199"/>
      <c r="J403" s="200">
        <f>ROUND(I403*H403,2)</f>
        <v>0</v>
      </c>
      <c r="K403" s="196" t="s">
        <v>350</v>
      </c>
      <c r="L403" s="40"/>
      <c r="M403" s="201" t="s">
        <v>1</v>
      </c>
      <c r="N403" s="202" t="s">
        <v>42</v>
      </c>
      <c r="O403" s="72"/>
      <c r="P403" s="203">
        <f>O403*H403</f>
        <v>0</v>
      </c>
      <c r="Q403" s="203">
        <v>0</v>
      </c>
      <c r="R403" s="203">
        <f>Q403*H403</f>
        <v>0</v>
      </c>
      <c r="S403" s="203">
        <v>0</v>
      </c>
      <c r="T403" s="204">
        <f>S403*H403</f>
        <v>0</v>
      </c>
      <c r="U403" s="35"/>
      <c r="V403" s="35"/>
      <c r="W403" s="35"/>
      <c r="X403" s="35"/>
      <c r="Y403" s="35"/>
      <c r="Z403" s="35"/>
      <c r="AA403" s="35"/>
      <c r="AB403" s="35"/>
      <c r="AC403" s="35"/>
      <c r="AD403" s="35"/>
      <c r="AE403" s="35"/>
      <c r="AR403" s="205" t="s">
        <v>328</v>
      </c>
      <c r="AT403" s="205" t="s">
        <v>323</v>
      </c>
      <c r="AU403" s="205" t="s">
        <v>86</v>
      </c>
      <c r="AY403" s="18" t="s">
        <v>321</v>
      </c>
      <c r="BE403" s="206">
        <f>IF(N403="základní",J403,0)</f>
        <v>0</v>
      </c>
      <c r="BF403" s="206">
        <f>IF(N403="snížená",J403,0)</f>
        <v>0</v>
      </c>
      <c r="BG403" s="206">
        <f>IF(N403="zákl. přenesená",J403,0)</f>
        <v>0</v>
      </c>
      <c r="BH403" s="206">
        <f>IF(N403="sníž. přenesená",J403,0)</f>
        <v>0</v>
      </c>
      <c r="BI403" s="206">
        <f>IF(N403="nulová",J403,0)</f>
        <v>0</v>
      </c>
      <c r="BJ403" s="18" t="s">
        <v>84</v>
      </c>
      <c r="BK403" s="206">
        <f>ROUND(I403*H403,2)</f>
        <v>0</v>
      </c>
      <c r="BL403" s="18" t="s">
        <v>328</v>
      </c>
      <c r="BM403" s="205" t="s">
        <v>1744</v>
      </c>
    </row>
    <row r="404" spans="1:65" s="13" customFormat="1" ht="11.25">
      <c r="B404" s="207"/>
      <c r="C404" s="208"/>
      <c r="D404" s="209" t="s">
        <v>339</v>
      </c>
      <c r="E404" s="210" t="s">
        <v>1</v>
      </c>
      <c r="F404" s="211" t="s">
        <v>227</v>
      </c>
      <c r="G404" s="208"/>
      <c r="H404" s="212">
        <v>1576.635</v>
      </c>
      <c r="I404" s="213"/>
      <c r="J404" s="208"/>
      <c r="K404" s="208"/>
      <c r="L404" s="214"/>
      <c r="M404" s="215"/>
      <c r="N404" s="216"/>
      <c r="O404" s="216"/>
      <c r="P404" s="216"/>
      <c r="Q404" s="216"/>
      <c r="R404" s="216"/>
      <c r="S404" s="216"/>
      <c r="T404" s="217"/>
      <c r="AT404" s="218" t="s">
        <v>339</v>
      </c>
      <c r="AU404" s="218" t="s">
        <v>86</v>
      </c>
      <c r="AV404" s="13" t="s">
        <v>86</v>
      </c>
      <c r="AW404" s="13" t="s">
        <v>31</v>
      </c>
      <c r="AX404" s="13" t="s">
        <v>84</v>
      </c>
      <c r="AY404" s="218" t="s">
        <v>321</v>
      </c>
    </row>
    <row r="405" spans="1:65" s="2" customFormat="1" ht="24.2" customHeight="1">
      <c r="A405" s="35"/>
      <c r="B405" s="36"/>
      <c r="C405" s="194" t="s">
        <v>589</v>
      </c>
      <c r="D405" s="194" t="s">
        <v>323</v>
      </c>
      <c r="E405" s="195" t="s">
        <v>590</v>
      </c>
      <c r="F405" s="196" t="s">
        <v>591</v>
      </c>
      <c r="G405" s="197" t="s">
        <v>355</v>
      </c>
      <c r="H405" s="198">
        <v>394.15899999999999</v>
      </c>
      <c r="I405" s="199"/>
      <c r="J405" s="200">
        <f>ROUND(I405*H405,2)</f>
        <v>0</v>
      </c>
      <c r="K405" s="196" t="s">
        <v>350</v>
      </c>
      <c r="L405" s="40"/>
      <c r="M405" s="201" t="s">
        <v>1</v>
      </c>
      <c r="N405" s="202" t="s">
        <v>42</v>
      </c>
      <c r="O405" s="72"/>
      <c r="P405" s="203">
        <f>O405*H405</f>
        <v>0</v>
      </c>
      <c r="Q405" s="203">
        <v>0</v>
      </c>
      <c r="R405" s="203">
        <f>Q405*H405</f>
        <v>0</v>
      </c>
      <c r="S405" s="203">
        <v>0</v>
      </c>
      <c r="T405" s="204">
        <f>S405*H405</f>
        <v>0</v>
      </c>
      <c r="U405" s="35"/>
      <c r="V405" s="35"/>
      <c r="W405" s="35"/>
      <c r="X405" s="35"/>
      <c r="Y405" s="35"/>
      <c r="Z405" s="35"/>
      <c r="AA405" s="35"/>
      <c r="AB405" s="35"/>
      <c r="AC405" s="35"/>
      <c r="AD405" s="35"/>
      <c r="AE405" s="35"/>
      <c r="AR405" s="205" t="s">
        <v>328</v>
      </c>
      <c r="AT405" s="205" t="s">
        <v>323</v>
      </c>
      <c r="AU405" s="205" t="s">
        <v>86</v>
      </c>
      <c r="AY405" s="18" t="s">
        <v>321</v>
      </c>
      <c r="BE405" s="206">
        <f>IF(N405="základní",J405,0)</f>
        <v>0</v>
      </c>
      <c r="BF405" s="206">
        <f>IF(N405="snížená",J405,0)</f>
        <v>0</v>
      </c>
      <c r="BG405" s="206">
        <f>IF(N405="zákl. přenesená",J405,0)</f>
        <v>0</v>
      </c>
      <c r="BH405" s="206">
        <f>IF(N405="sníž. přenesená",J405,0)</f>
        <v>0</v>
      </c>
      <c r="BI405" s="206">
        <f>IF(N405="nulová",J405,0)</f>
        <v>0</v>
      </c>
      <c r="BJ405" s="18" t="s">
        <v>84</v>
      </c>
      <c r="BK405" s="206">
        <f>ROUND(I405*H405,2)</f>
        <v>0</v>
      </c>
      <c r="BL405" s="18" t="s">
        <v>328</v>
      </c>
      <c r="BM405" s="205" t="s">
        <v>3041</v>
      </c>
    </row>
    <row r="406" spans="1:65" s="15" customFormat="1" ht="11.25">
      <c r="B406" s="230"/>
      <c r="C406" s="231"/>
      <c r="D406" s="209" t="s">
        <v>339</v>
      </c>
      <c r="E406" s="232" t="s">
        <v>1</v>
      </c>
      <c r="F406" s="233" t="s">
        <v>3042</v>
      </c>
      <c r="G406" s="231"/>
      <c r="H406" s="232" t="s">
        <v>1</v>
      </c>
      <c r="I406" s="234"/>
      <c r="J406" s="231"/>
      <c r="K406" s="231"/>
      <c r="L406" s="235"/>
      <c r="M406" s="236"/>
      <c r="N406" s="237"/>
      <c r="O406" s="237"/>
      <c r="P406" s="237"/>
      <c r="Q406" s="237"/>
      <c r="R406" s="237"/>
      <c r="S406" s="237"/>
      <c r="T406" s="238"/>
      <c r="AT406" s="239" t="s">
        <v>339</v>
      </c>
      <c r="AU406" s="239" t="s">
        <v>86</v>
      </c>
      <c r="AV406" s="15" t="s">
        <v>84</v>
      </c>
      <c r="AW406" s="15" t="s">
        <v>31</v>
      </c>
      <c r="AX406" s="15" t="s">
        <v>77</v>
      </c>
      <c r="AY406" s="239" t="s">
        <v>321</v>
      </c>
    </row>
    <row r="407" spans="1:65" s="13" customFormat="1" ht="11.25">
      <c r="B407" s="207"/>
      <c r="C407" s="208"/>
      <c r="D407" s="209" t="s">
        <v>339</v>
      </c>
      <c r="E407" s="210" t="s">
        <v>1</v>
      </c>
      <c r="F407" s="211" t="s">
        <v>358</v>
      </c>
      <c r="G407" s="208"/>
      <c r="H407" s="212">
        <v>394.15875</v>
      </c>
      <c r="I407" s="213"/>
      <c r="J407" s="208"/>
      <c r="K407" s="208"/>
      <c r="L407" s="214"/>
      <c r="M407" s="215"/>
      <c r="N407" s="216"/>
      <c r="O407" s="216"/>
      <c r="P407" s="216"/>
      <c r="Q407" s="216"/>
      <c r="R407" s="216"/>
      <c r="S407" s="216"/>
      <c r="T407" s="217"/>
      <c r="AT407" s="218" t="s">
        <v>339</v>
      </c>
      <c r="AU407" s="218" t="s">
        <v>86</v>
      </c>
      <c r="AV407" s="13" t="s">
        <v>86</v>
      </c>
      <c r="AW407" s="13" t="s">
        <v>31</v>
      </c>
      <c r="AX407" s="13" t="s">
        <v>84</v>
      </c>
      <c r="AY407" s="218" t="s">
        <v>321</v>
      </c>
    </row>
    <row r="408" spans="1:65" s="2" customFormat="1" ht="37.9" customHeight="1">
      <c r="A408" s="35"/>
      <c r="B408" s="36"/>
      <c r="C408" s="194" t="s">
        <v>595</v>
      </c>
      <c r="D408" s="194" t="s">
        <v>323</v>
      </c>
      <c r="E408" s="195" t="s">
        <v>2810</v>
      </c>
      <c r="F408" s="196" t="s">
        <v>2811</v>
      </c>
      <c r="G408" s="197" t="s">
        <v>355</v>
      </c>
      <c r="H408" s="198">
        <v>394.15899999999999</v>
      </c>
      <c r="I408" s="199"/>
      <c r="J408" s="200">
        <f>ROUND(I408*H408,2)</f>
        <v>0</v>
      </c>
      <c r="K408" s="196" t="s">
        <v>350</v>
      </c>
      <c r="L408" s="40"/>
      <c r="M408" s="201" t="s">
        <v>1</v>
      </c>
      <c r="N408" s="202" t="s">
        <v>42</v>
      </c>
      <c r="O408" s="72"/>
      <c r="P408" s="203">
        <f>O408*H408</f>
        <v>0</v>
      </c>
      <c r="Q408" s="203">
        <v>0</v>
      </c>
      <c r="R408" s="203">
        <f>Q408*H408</f>
        <v>0</v>
      </c>
      <c r="S408" s="203">
        <v>0</v>
      </c>
      <c r="T408" s="204">
        <f>S408*H408</f>
        <v>0</v>
      </c>
      <c r="U408" s="35"/>
      <c r="V408" s="35"/>
      <c r="W408" s="35"/>
      <c r="X408" s="35"/>
      <c r="Y408" s="35"/>
      <c r="Z408" s="35"/>
      <c r="AA408" s="35"/>
      <c r="AB408" s="35"/>
      <c r="AC408" s="35"/>
      <c r="AD408" s="35"/>
      <c r="AE408" s="35"/>
      <c r="AR408" s="205" t="s">
        <v>328</v>
      </c>
      <c r="AT408" s="205" t="s">
        <v>323</v>
      </c>
      <c r="AU408" s="205" t="s">
        <v>86</v>
      </c>
      <c r="AY408" s="18" t="s">
        <v>321</v>
      </c>
      <c r="BE408" s="206">
        <f>IF(N408="základní",J408,0)</f>
        <v>0</v>
      </c>
      <c r="BF408" s="206">
        <f>IF(N408="snížená",J408,0)</f>
        <v>0</v>
      </c>
      <c r="BG408" s="206">
        <f>IF(N408="zákl. přenesená",J408,0)</f>
        <v>0</v>
      </c>
      <c r="BH408" s="206">
        <f>IF(N408="sníž. přenesená",J408,0)</f>
        <v>0</v>
      </c>
      <c r="BI408" s="206">
        <f>IF(N408="nulová",J408,0)</f>
        <v>0</v>
      </c>
      <c r="BJ408" s="18" t="s">
        <v>84</v>
      </c>
      <c r="BK408" s="206">
        <f>ROUND(I408*H408,2)</f>
        <v>0</v>
      </c>
      <c r="BL408" s="18" t="s">
        <v>328</v>
      </c>
      <c r="BM408" s="205" t="s">
        <v>3043</v>
      </c>
    </row>
    <row r="409" spans="1:65" s="2" customFormat="1" ht="37.9" customHeight="1">
      <c r="A409" s="35"/>
      <c r="B409" s="36"/>
      <c r="C409" s="194" t="s">
        <v>597</v>
      </c>
      <c r="D409" s="194" t="s">
        <v>323</v>
      </c>
      <c r="E409" s="195" t="s">
        <v>3044</v>
      </c>
      <c r="F409" s="196" t="s">
        <v>3045</v>
      </c>
      <c r="G409" s="197" t="s">
        <v>337</v>
      </c>
      <c r="H409" s="198">
        <v>9353.5</v>
      </c>
      <c r="I409" s="199"/>
      <c r="J409" s="200">
        <f>ROUND(I409*H409,2)</f>
        <v>0</v>
      </c>
      <c r="K409" s="196" t="s">
        <v>350</v>
      </c>
      <c r="L409" s="40"/>
      <c r="M409" s="201" t="s">
        <v>1</v>
      </c>
      <c r="N409" s="202" t="s">
        <v>42</v>
      </c>
      <c r="O409" s="72"/>
      <c r="P409" s="203">
        <f>O409*H409</f>
        <v>0</v>
      </c>
      <c r="Q409" s="203">
        <v>0</v>
      </c>
      <c r="R409" s="203">
        <f>Q409*H409</f>
        <v>0</v>
      </c>
      <c r="S409" s="203">
        <v>0</v>
      </c>
      <c r="T409" s="204">
        <f>S409*H409</f>
        <v>0</v>
      </c>
      <c r="U409" s="35"/>
      <c r="V409" s="35"/>
      <c r="W409" s="35"/>
      <c r="X409" s="35"/>
      <c r="Y409" s="35"/>
      <c r="Z409" s="35"/>
      <c r="AA409" s="35"/>
      <c r="AB409" s="35"/>
      <c r="AC409" s="35"/>
      <c r="AD409" s="35"/>
      <c r="AE409" s="35"/>
      <c r="AR409" s="205" t="s">
        <v>328</v>
      </c>
      <c r="AT409" s="205" t="s">
        <v>323</v>
      </c>
      <c r="AU409" s="205" t="s">
        <v>86</v>
      </c>
      <c r="AY409" s="18" t="s">
        <v>321</v>
      </c>
      <c r="BE409" s="206">
        <f>IF(N409="základní",J409,0)</f>
        <v>0</v>
      </c>
      <c r="BF409" s="206">
        <f>IF(N409="snížená",J409,0)</f>
        <v>0</v>
      </c>
      <c r="BG409" s="206">
        <f>IF(N409="zákl. přenesená",J409,0)</f>
        <v>0</v>
      </c>
      <c r="BH409" s="206">
        <f>IF(N409="sníž. přenesená",J409,0)</f>
        <v>0</v>
      </c>
      <c r="BI409" s="206">
        <f>IF(N409="nulová",J409,0)</f>
        <v>0</v>
      </c>
      <c r="BJ409" s="18" t="s">
        <v>84</v>
      </c>
      <c r="BK409" s="206">
        <f>ROUND(I409*H409,2)</f>
        <v>0</v>
      </c>
      <c r="BL409" s="18" t="s">
        <v>328</v>
      </c>
      <c r="BM409" s="205" t="s">
        <v>3046</v>
      </c>
    </row>
    <row r="410" spans="1:65" s="15" customFormat="1" ht="11.25">
      <c r="B410" s="230"/>
      <c r="C410" s="231"/>
      <c r="D410" s="209" t="s">
        <v>339</v>
      </c>
      <c r="E410" s="232" t="s">
        <v>1</v>
      </c>
      <c r="F410" s="233" t="s">
        <v>1748</v>
      </c>
      <c r="G410" s="231"/>
      <c r="H410" s="232" t="s">
        <v>1</v>
      </c>
      <c r="I410" s="234"/>
      <c r="J410" s="231"/>
      <c r="K410" s="231"/>
      <c r="L410" s="235"/>
      <c r="M410" s="236"/>
      <c r="N410" s="237"/>
      <c r="O410" s="237"/>
      <c r="P410" s="237"/>
      <c r="Q410" s="237"/>
      <c r="R410" s="237"/>
      <c r="S410" s="237"/>
      <c r="T410" s="238"/>
      <c r="AT410" s="239" t="s">
        <v>339</v>
      </c>
      <c r="AU410" s="239" t="s">
        <v>86</v>
      </c>
      <c r="AV410" s="15" t="s">
        <v>84</v>
      </c>
      <c r="AW410" s="15" t="s">
        <v>31</v>
      </c>
      <c r="AX410" s="15" t="s">
        <v>77</v>
      </c>
      <c r="AY410" s="239" t="s">
        <v>321</v>
      </c>
    </row>
    <row r="411" spans="1:65" s="13" customFormat="1" ht="22.5">
      <c r="B411" s="207"/>
      <c r="C411" s="208"/>
      <c r="D411" s="209" t="s">
        <v>339</v>
      </c>
      <c r="E411" s="210" t="s">
        <v>1</v>
      </c>
      <c r="F411" s="211" t="s">
        <v>3047</v>
      </c>
      <c r="G411" s="208"/>
      <c r="H411" s="212">
        <v>1976</v>
      </c>
      <c r="I411" s="213"/>
      <c r="J411" s="208"/>
      <c r="K411" s="208"/>
      <c r="L411" s="214"/>
      <c r="M411" s="215"/>
      <c r="N411" s="216"/>
      <c r="O411" s="216"/>
      <c r="P411" s="216"/>
      <c r="Q411" s="216"/>
      <c r="R411" s="216"/>
      <c r="S411" s="216"/>
      <c r="T411" s="217"/>
      <c r="AT411" s="218" t="s">
        <v>339</v>
      </c>
      <c r="AU411" s="218" t="s">
        <v>86</v>
      </c>
      <c r="AV411" s="13" t="s">
        <v>86</v>
      </c>
      <c r="AW411" s="13" t="s">
        <v>31</v>
      </c>
      <c r="AX411" s="13" t="s">
        <v>77</v>
      </c>
      <c r="AY411" s="218" t="s">
        <v>321</v>
      </c>
    </row>
    <row r="412" spans="1:65" s="13" customFormat="1" ht="22.5">
      <c r="B412" s="207"/>
      <c r="C412" s="208"/>
      <c r="D412" s="209" t="s">
        <v>339</v>
      </c>
      <c r="E412" s="210" t="s">
        <v>1</v>
      </c>
      <c r="F412" s="211" t="s">
        <v>3048</v>
      </c>
      <c r="G412" s="208"/>
      <c r="H412" s="212">
        <v>7377.5</v>
      </c>
      <c r="I412" s="213"/>
      <c r="J412" s="208"/>
      <c r="K412" s="208"/>
      <c r="L412" s="214"/>
      <c r="M412" s="215"/>
      <c r="N412" s="216"/>
      <c r="O412" s="216"/>
      <c r="P412" s="216"/>
      <c r="Q412" s="216"/>
      <c r="R412" s="216"/>
      <c r="S412" s="216"/>
      <c r="T412" s="217"/>
      <c r="AT412" s="218" t="s">
        <v>339</v>
      </c>
      <c r="AU412" s="218" t="s">
        <v>86</v>
      </c>
      <c r="AV412" s="13" t="s">
        <v>86</v>
      </c>
      <c r="AW412" s="13" t="s">
        <v>31</v>
      </c>
      <c r="AX412" s="13" t="s">
        <v>77</v>
      </c>
      <c r="AY412" s="218" t="s">
        <v>321</v>
      </c>
    </row>
    <row r="413" spans="1:65" s="14" customFormat="1" ht="11.25">
      <c r="B413" s="219"/>
      <c r="C413" s="220"/>
      <c r="D413" s="209" t="s">
        <v>339</v>
      </c>
      <c r="E413" s="221" t="s">
        <v>1609</v>
      </c>
      <c r="F413" s="222" t="s">
        <v>346</v>
      </c>
      <c r="G413" s="220"/>
      <c r="H413" s="223">
        <v>9353.5</v>
      </c>
      <c r="I413" s="224"/>
      <c r="J413" s="220"/>
      <c r="K413" s="220"/>
      <c r="L413" s="225"/>
      <c r="M413" s="226"/>
      <c r="N413" s="227"/>
      <c r="O413" s="227"/>
      <c r="P413" s="227"/>
      <c r="Q413" s="227"/>
      <c r="R413" s="227"/>
      <c r="S413" s="227"/>
      <c r="T413" s="228"/>
      <c r="AT413" s="229" t="s">
        <v>339</v>
      </c>
      <c r="AU413" s="229" t="s">
        <v>86</v>
      </c>
      <c r="AV413" s="14" t="s">
        <v>328</v>
      </c>
      <c r="AW413" s="14" t="s">
        <v>31</v>
      </c>
      <c r="AX413" s="14" t="s">
        <v>84</v>
      </c>
      <c r="AY413" s="229" t="s">
        <v>321</v>
      </c>
    </row>
    <row r="414" spans="1:65" s="2" customFormat="1" ht="33" customHeight="1">
      <c r="A414" s="35"/>
      <c r="B414" s="36"/>
      <c r="C414" s="194" t="s">
        <v>603</v>
      </c>
      <c r="D414" s="194" t="s">
        <v>323</v>
      </c>
      <c r="E414" s="195" t="s">
        <v>1750</v>
      </c>
      <c r="F414" s="196" t="s">
        <v>1751</v>
      </c>
      <c r="G414" s="197" t="s">
        <v>337</v>
      </c>
      <c r="H414" s="198">
        <v>9353.5</v>
      </c>
      <c r="I414" s="199"/>
      <c r="J414" s="200">
        <f>ROUND(I414*H414,2)</f>
        <v>0</v>
      </c>
      <c r="K414" s="196" t="s">
        <v>327</v>
      </c>
      <c r="L414" s="40"/>
      <c r="M414" s="201" t="s">
        <v>1</v>
      </c>
      <c r="N414" s="202" t="s">
        <v>42</v>
      </c>
      <c r="O414" s="72"/>
      <c r="P414" s="203">
        <f>O414*H414</f>
        <v>0</v>
      </c>
      <c r="Q414" s="203">
        <v>0</v>
      </c>
      <c r="R414" s="203">
        <f>Q414*H414</f>
        <v>0</v>
      </c>
      <c r="S414" s="203">
        <v>0</v>
      </c>
      <c r="T414" s="204">
        <f>S414*H414</f>
        <v>0</v>
      </c>
      <c r="U414" s="35"/>
      <c r="V414" s="35"/>
      <c r="W414" s="35"/>
      <c r="X414" s="35"/>
      <c r="Y414" s="35"/>
      <c r="Z414" s="35"/>
      <c r="AA414" s="35"/>
      <c r="AB414" s="35"/>
      <c r="AC414" s="35"/>
      <c r="AD414" s="35"/>
      <c r="AE414" s="35"/>
      <c r="AR414" s="205" t="s">
        <v>328</v>
      </c>
      <c r="AT414" s="205" t="s">
        <v>323</v>
      </c>
      <c r="AU414" s="205" t="s">
        <v>86</v>
      </c>
      <c r="AY414" s="18" t="s">
        <v>321</v>
      </c>
      <c r="BE414" s="206">
        <f>IF(N414="základní",J414,0)</f>
        <v>0</v>
      </c>
      <c r="BF414" s="206">
        <f>IF(N414="snížená",J414,0)</f>
        <v>0</v>
      </c>
      <c r="BG414" s="206">
        <f>IF(N414="zákl. přenesená",J414,0)</f>
        <v>0</v>
      </c>
      <c r="BH414" s="206">
        <f>IF(N414="sníž. přenesená",J414,0)</f>
        <v>0</v>
      </c>
      <c r="BI414" s="206">
        <f>IF(N414="nulová",J414,0)</f>
        <v>0</v>
      </c>
      <c r="BJ414" s="18" t="s">
        <v>84</v>
      </c>
      <c r="BK414" s="206">
        <f>ROUND(I414*H414,2)</f>
        <v>0</v>
      </c>
      <c r="BL414" s="18" t="s">
        <v>328</v>
      </c>
      <c r="BM414" s="205" t="s">
        <v>1752</v>
      </c>
    </row>
    <row r="415" spans="1:65" s="13" customFormat="1" ht="11.25">
      <c r="B415" s="207"/>
      <c r="C415" s="208"/>
      <c r="D415" s="209" t="s">
        <v>339</v>
      </c>
      <c r="E415" s="210" t="s">
        <v>1</v>
      </c>
      <c r="F415" s="211" t="s">
        <v>1609</v>
      </c>
      <c r="G415" s="208"/>
      <c r="H415" s="212">
        <v>9353.5</v>
      </c>
      <c r="I415" s="213"/>
      <c r="J415" s="208"/>
      <c r="K415" s="208"/>
      <c r="L415" s="214"/>
      <c r="M415" s="215"/>
      <c r="N415" s="216"/>
      <c r="O415" s="216"/>
      <c r="P415" s="216"/>
      <c r="Q415" s="216"/>
      <c r="R415" s="216"/>
      <c r="S415" s="216"/>
      <c r="T415" s="217"/>
      <c r="AT415" s="218" t="s">
        <v>339</v>
      </c>
      <c r="AU415" s="218" t="s">
        <v>86</v>
      </c>
      <c r="AV415" s="13" t="s">
        <v>86</v>
      </c>
      <c r="AW415" s="13" t="s">
        <v>31</v>
      </c>
      <c r="AX415" s="13" t="s">
        <v>84</v>
      </c>
      <c r="AY415" s="218" t="s">
        <v>321</v>
      </c>
    </row>
    <row r="416" spans="1:65" s="12" customFormat="1" ht="22.9" customHeight="1">
      <c r="B416" s="178"/>
      <c r="C416" s="179"/>
      <c r="D416" s="180" t="s">
        <v>76</v>
      </c>
      <c r="E416" s="192" t="s">
        <v>334</v>
      </c>
      <c r="F416" s="192" t="s">
        <v>705</v>
      </c>
      <c r="G416" s="179"/>
      <c r="H416" s="179"/>
      <c r="I416" s="182"/>
      <c r="J416" s="193">
        <f>BK416</f>
        <v>0</v>
      </c>
      <c r="K416" s="179"/>
      <c r="L416" s="184"/>
      <c r="M416" s="185"/>
      <c r="N416" s="186"/>
      <c r="O416" s="186"/>
      <c r="P416" s="187">
        <f>SUM(P417:P421)</f>
        <v>0</v>
      </c>
      <c r="Q416" s="186"/>
      <c r="R416" s="187">
        <f>SUM(R417:R421)</f>
        <v>4.6978</v>
      </c>
      <c r="S416" s="186"/>
      <c r="T416" s="188">
        <f>SUM(T417:T421)</f>
        <v>1.736E-2</v>
      </c>
      <c r="AR416" s="189" t="s">
        <v>84</v>
      </c>
      <c r="AT416" s="190" t="s">
        <v>76</v>
      </c>
      <c r="AU416" s="190" t="s">
        <v>84</v>
      </c>
      <c r="AY416" s="189" t="s">
        <v>321</v>
      </c>
      <c r="BK416" s="191">
        <f>SUM(BK417:BK421)</f>
        <v>0</v>
      </c>
    </row>
    <row r="417" spans="1:65" s="2" customFormat="1" ht="24.2" customHeight="1">
      <c r="A417" s="35"/>
      <c r="B417" s="36"/>
      <c r="C417" s="194" t="s">
        <v>609</v>
      </c>
      <c r="D417" s="194" t="s">
        <v>323</v>
      </c>
      <c r="E417" s="195" t="s">
        <v>3049</v>
      </c>
      <c r="F417" s="196" t="s">
        <v>3050</v>
      </c>
      <c r="G417" s="197" t="s">
        <v>692</v>
      </c>
      <c r="H417" s="198">
        <v>20</v>
      </c>
      <c r="I417" s="199"/>
      <c r="J417" s="200">
        <f>ROUND(I417*H417,2)</f>
        <v>0</v>
      </c>
      <c r="K417" s="196" t="s">
        <v>327</v>
      </c>
      <c r="L417" s="40"/>
      <c r="M417" s="201" t="s">
        <v>1</v>
      </c>
      <c r="N417" s="202" t="s">
        <v>42</v>
      </c>
      <c r="O417" s="72"/>
      <c r="P417" s="203">
        <f>O417*H417</f>
        <v>0</v>
      </c>
      <c r="Q417" s="203">
        <v>0.17488999999999999</v>
      </c>
      <c r="R417" s="203">
        <f>Q417*H417</f>
        <v>3.4977999999999998</v>
      </c>
      <c r="S417" s="203">
        <v>0</v>
      </c>
      <c r="T417" s="204">
        <f>S417*H417</f>
        <v>0</v>
      </c>
      <c r="U417" s="35"/>
      <c r="V417" s="35"/>
      <c r="W417" s="35"/>
      <c r="X417" s="35"/>
      <c r="Y417" s="35"/>
      <c r="Z417" s="35"/>
      <c r="AA417" s="35"/>
      <c r="AB417" s="35"/>
      <c r="AC417" s="35"/>
      <c r="AD417" s="35"/>
      <c r="AE417" s="35"/>
      <c r="AR417" s="205" t="s">
        <v>328</v>
      </c>
      <c r="AT417" s="205" t="s">
        <v>323</v>
      </c>
      <c r="AU417" s="205" t="s">
        <v>86</v>
      </c>
      <c r="AY417" s="18" t="s">
        <v>321</v>
      </c>
      <c r="BE417" s="206">
        <f>IF(N417="základní",J417,0)</f>
        <v>0</v>
      </c>
      <c r="BF417" s="206">
        <f>IF(N417="snížená",J417,0)</f>
        <v>0</v>
      </c>
      <c r="BG417" s="206">
        <f>IF(N417="zákl. přenesená",J417,0)</f>
        <v>0</v>
      </c>
      <c r="BH417" s="206">
        <f>IF(N417="sníž. přenesená",J417,0)</f>
        <v>0</v>
      </c>
      <c r="BI417" s="206">
        <f>IF(N417="nulová",J417,0)</f>
        <v>0</v>
      </c>
      <c r="BJ417" s="18" t="s">
        <v>84</v>
      </c>
      <c r="BK417" s="206">
        <f>ROUND(I417*H417,2)</f>
        <v>0</v>
      </c>
      <c r="BL417" s="18" t="s">
        <v>328</v>
      </c>
      <c r="BM417" s="205" t="s">
        <v>3051</v>
      </c>
    </row>
    <row r="418" spans="1:65" s="2" customFormat="1" ht="19.5">
      <c r="A418" s="35"/>
      <c r="B418" s="36"/>
      <c r="C418" s="37"/>
      <c r="D418" s="209" t="s">
        <v>1136</v>
      </c>
      <c r="E418" s="37"/>
      <c r="F418" s="261" t="s">
        <v>3052</v>
      </c>
      <c r="G418" s="37"/>
      <c r="H418" s="37"/>
      <c r="I418" s="262"/>
      <c r="J418" s="37"/>
      <c r="K418" s="37"/>
      <c r="L418" s="40"/>
      <c r="M418" s="263"/>
      <c r="N418" s="264"/>
      <c r="O418" s="72"/>
      <c r="P418" s="72"/>
      <c r="Q418" s="72"/>
      <c r="R418" s="72"/>
      <c r="S418" s="72"/>
      <c r="T418" s="73"/>
      <c r="U418" s="35"/>
      <c r="V418" s="35"/>
      <c r="W418" s="35"/>
      <c r="X418" s="35"/>
      <c r="Y418" s="35"/>
      <c r="Z418" s="35"/>
      <c r="AA418" s="35"/>
      <c r="AB418" s="35"/>
      <c r="AC418" s="35"/>
      <c r="AD418" s="35"/>
      <c r="AE418" s="35"/>
      <c r="AT418" s="18" t="s">
        <v>1136</v>
      </c>
      <c r="AU418" s="18" t="s">
        <v>86</v>
      </c>
    </row>
    <row r="419" spans="1:65" s="13" customFormat="1" ht="11.25">
      <c r="B419" s="207"/>
      <c r="C419" s="208"/>
      <c r="D419" s="209" t="s">
        <v>339</v>
      </c>
      <c r="E419" s="210" t="s">
        <v>1</v>
      </c>
      <c r="F419" s="211" t="s">
        <v>3053</v>
      </c>
      <c r="G419" s="208"/>
      <c r="H419" s="212">
        <v>20</v>
      </c>
      <c r="I419" s="213"/>
      <c r="J419" s="208"/>
      <c r="K419" s="208"/>
      <c r="L419" s="214"/>
      <c r="M419" s="215"/>
      <c r="N419" s="216"/>
      <c r="O419" s="216"/>
      <c r="P419" s="216"/>
      <c r="Q419" s="216"/>
      <c r="R419" s="216"/>
      <c r="S419" s="216"/>
      <c r="T419" s="217"/>
      <c r="AT419" s="218" t="s">
        <v>339</v>
      </c>
      <c r="AU419" s="218" t="s">
        <v>86</v>
      </c>
      <c r="AV419" s="13" t="s">
        <v>86</v>
      </c>
      <c r="AW419" s="13" t="s">
        <v>31</v>
      </c>
      <c r="AX419" s="13" t="s">
        <v>84</v>
      </c>
      <c r="AY419" s="218" t="s">
        <v>321</v>
      </c>
    </row>
    <row r="420" spans="1:65" s="2" customFormat="1" ht="24.2" customHeight="1">
      <c r="A420" s="35"/>
      <c r="B420" s="36"/>
      <c r="C420" s="251" t="s">
        <v>620</v>
      </c>
      <c r="D420" s="251" t="s">
        <v>583</v>
      </c>
      <c r="E420" s="252" t="s">
        <v>3054</v>
      </c>
      <c r="F420" s="253" t="s">
        <v>3055</v>
      </c>
      <c r="G420" s="254" t="s">
        <v>692</v>
      </c>
      <c r="H420" s="255">
        <v>20</v>
      </c>
      <c r="I420" s="256"/>
      <c r="J420" s="257">
        <f>ROUND(I420*H420,2)</f>
        <v>0</v>
      </c>
      <c r="K420" s="253" t="s">
        <v>327</v>
      </c>
      <c r="L420" s="258"/>
      <c r="M420" s="259" t="s">
        <v>1</v>
      </c>
      <c r="N420" s="260" t="s">
        <v>42</v>
      </c>
      <c r="O420" s="72"/>
      <c r="P420" s="203">
        <f>O420*H420</f>
        <v>0</v>
      </c>
      <c r="Q420" s="203">
        <v>0.06</v>
      </c>
      <c r="R420" s="203">
        <f>Q420*H420</f>
        <v>1.2</v>
      </c>
      <c r="S420" s="203">
        <v>0</v>
      </c>
      <c r="T420" s="204">
        <f>S420*H420</f>
        <v>0</v>
      </c>
      <c r="U420" s="35"/>
      <c r="V420" s="35"/>
      <c r="W420" s="35"/>
      <c r="X420" s="35"/>
      <c r="Y420" s="35"/>
      <c r="Z420" s="35"/>
      <c r="AA420" s="35"/>
      <c r="AB420" s="35"/>
      <c r="AC420" s="35"/>
      <c r="AD420" s="35"/>
      <c r="AE420" s="35"/>
      <c r="AR420" s="205" t="s">
        <v>364</v>
      </c>
      <c r="AT420" s="205" t="s">
        <v>583</v>
      </c>
      <c r="AU420" s="205" t="s">
        <v>86</v>
      </c>
      <c r="AY420" s="18" t="s">
        <v>321</v>
      </c>
      <c r="BE420" s="206">
        <f>IF(N420="základní",J420,0)</f>
        <v>0</v>
      </c>
      <c r="BF420" s="206">
        <f>IF(N420="snížená",J420,0)</f>
        <v>0</v>
      </c>
      <c r="BG420" s="206">
        <f>IF(N420="zákl. přenesená",J420,0)</f>
        <v>0</v>
      </c>
      <c r="BH420" s="206">
        <f>IF(N420="sníž. přenesená",J420,0)</f>
        <v>0</v>
      </c>
      <c r="BI420" s="206">
        <f>IF(N420="nulová",J420,0)</f>
        <v>0</v>
      </c>
      <c r="BJ420" s="18" t="s">
        <v>84</v>
      </c>
      <c r="BK420" s="206">
        <f>ROUND(I420*H420,2)</f>
        <v>0</v>
      </c>
      <c r="BL420" s="18" t="s">
        <v>328</v>
      </c>
      <c r="BM420" s="205" t="s">
        <v>3056</v>
      </c>
    </row>
    <row r="421" spans="1:65" s="2" customFormat="1" ht="37.9" customHeight="1">
      <c r="A421" s="35"/>
      <c r="B421" s="36"/>
      <c r="C421" s="194" t="s">
        <v>625</v>
      </c>
      <c r="D421" s="194" t="s">
        <v>323</v>
      </c>
      <c r="E421" s="195" t="s">
        <v>3057</v>
      </c>
      <c r="F421" s="196" t="s">
        <v>3058</v>
      </c>
      <c r="G421" s="197" t="s">
        <v>628</v>
      </c>
      <c r="H421" s="198">
        <v>7</v>
      </c>
      <c r="I421" s="199"/>
      <c r="J421" s="200">
        <f>ROUND(I421*H421,2)</f>
        <v>0</v>
      </c>
      <c r="K421" s="196" t="s">
        <v>327</v>
      </c>
      <c r="L421" s="40"/>
      <c r="M421" s="201" t="s">
        <v>1</v>
      </c>
      <c r="N421" s="202" t="s">
        <v>42</v>
      </c>
      <c r="O421" s="72"/>
      <c r="P421" s="203">
        <f>O421*H421</f>
        <v>0</v>
      </c>
      <c r="Q421" s="203">
        <v>0</v>
      </c>
      <c r="R421" s="203">
        <f>Q421*H421</f>
        <v>0</v>
      </c>
      <c r="S421" s="203">
        <v>2.48E-3</v>
      </c>
      <c r="T421" s="204">
        <f>S421*H421</f>
        <v>1.736E-2</v>
      </c>
      <c r="U421" s="35"/>
      <c r="V421" s="35"/>
      <c r="W421" s="35"/>
      <c r="X421" s="35"/>
      <c r="Y421" s="35"/>
      <c r="Z421" s="35"/>
      <c r="AA421" s="35"/>
      <c r="AB421" s="35"/>
      <c r="AC421" s="35"/>
      <c r="AD421" s="35"/>
      <c r="AE421" s="35"/>
      <c r="AR421" s="205" t="s">
        <v>328</v>
      </c>
      <c r="AT421" s="205" t="s">
        <v>323</v>
      </c>
      <c r="AU421" s="205" t="s">
        <v>86</v>
      </c>
      <c r="AY421" s="18" t="s">
        <v>321</v>
      </c>
      <c r="BE421" s="206">
        <f>IF(N421="základní",J421,0)</f>
        <v>0</v>
      </c>
      <c r="BF421" s="206">
        <f>IF(N421="snížená",J421,0)</f>
        <v>0</v>
      </c>
      <c r="BG421" s="206">
        <f>IF(N421="zákl. přenesená",J421,0)</f>
        <v>0</v>
      </c>
      <c r="BH421" s="206">
        <f>IF(N421="sníž. přenesená",J421,0)</f>
        <v>0</v>
      </c>
      <c r="BI421" s="206">
        <f>IF(N421="nulová",J421,0)</f>
        <v>0</v>
      </c>
      <c r="BJ421" s="18" t="s">
        <v>84</v>
      </c>
      <c r="BK421" s="206">
        <f>ROUND(I421*H421,2)</f>
        <v>0</v>
      </c>
      <c r="BL421" s="18" t="s">
        <v>328</v>
      </c>
      <c r="BM421" s="205" t="s">
        <v>3059</v>
      </c>
    </row>
    <row r="422" spans="1:65" s="12" customFormat="1" ht="22.9" customHeight="1">
      <c r="B422" s="178"/>
      <c r="C422" s="179"/>
      <c r="D422" s="180" t="s">
        <v>76</v>
      </c>
      <c r="E422" s="192" t="s">
        <v>328</v>
      </c>
      <c r="F422" s="192" t="s">
        <v>1785</v>
      </c>
      <c r="G422" s="179"/>
      <c r="H422" s="179"/>
      <c r="I422" s="182"/>
      <c r="J422" s="193">
        <f>BK422</f>
        <v>0</v>
      </c>
      <c r="K422" s="179"/>
      <c r="L422" s="184"/>
      <c r="M422" s="185"/>
      <c r="N422" s="186"/>
      <c r="O422" s="186"/>
      <c r="P422" s="187">
        <f>SUM(P423:P438)</f>
        <v>0</v>
      </c>
      <c r="Q422" s="186"/>
      <c r="R422" s="187">
        <f>SUM(R423:R438)</f>
        <v>1.8974718399999999</v>
      </c>
      <c r="S422" s="186"/>
      <c r="T422" s="188">
        <f>SUM(T423:T438)</f>
        <v>0</v>
      </c>
      <c r="AR422" s="189" t="s">
        <v>84</v>
      </c>
      <c r="AT422" s="190" t="s">
        <v>76</v>
      </c>
      <c r="AU422" s="190" t="s">
        <v>84</v>
      </c>
      <c r="AY422" s="189" t="s">
        <v>321</v>
      </c>
      <c r="BK422" s="191">
        <f>SUM(BK423:BK438)</f>
        <v>0</v>
      </c>
    </row>
    <row r="423" spans="1:65" s="2" customFormat="1" ht="16.5" customHeight="1">
      <c r="A423" s="35"/>
      <c r="B423" s="36"/>
      <c r="C423" s="194" t="s">
        <v>632</v>
      </c>
      <c r="D423" s="194" t="s">
        <v>323</v>
      </c>
      <c r="E423" s="195" t="s">
        <v>1786</v>
      </c>
      <c r="F423" s="196" t="s">
        <v>1787</v>
      </c>
      <c r="G423" s="197" t="s">
        <v>355</v>
      </c>
      <c r="H423" s="198">
        <v>156.16999999999999</v>
      </c>
      <c r="I423" s="199"/>
      <c r="J423" s="200">
        <f>ROUND(I423*H423,2)</f>
        <v>0</v>
      </c>
      <c r="K423" s="196" t="s">
        <v>350</v>
      </c>
      <c r="L423" s="40"/>
      <c r="M423" s="201" t="s">
        <v>1</v>
      </c>
      <c r="N423" s="202" t="s">
        <v>42</v>
      </c>
      <c r="O423" s="72"/>
      <c r="P423" s="203">
        <f>O423*H423</f>
        <v>0</v>
      </c>
      <c r="Q423" s="203">
        <v>0</v>
      </c>
      <c r="R423" s="203">
        <f>Q423*H423</f>
        <v>0</v>
      </c>
      <c r="S423" s="203">
        <v>0</v>
      </c>
      <c r="T423" s="204">
        <f>S423*H423</f>
        <v>0</v>
      </c>
      <c r="U423" s="35"/>
      <c r="V423" s="35"/>
      <c r="W423" s="35"/>
      <c r="X423" s="35"/>
      <c r="Y423" s="35"/>
      <c r="Z423" s="35"/>
      <c r="AA423" s="35"/>
      <c r="AB423" s="35"/>
      <c r="AC423" s="35"/>
      <c r="AD423" s="35"/>
      <c r="AE423" s="35"/>
      <c r="AR423" s="205" t="s">
        <v>328</v>
      </c>
      <c r="AT423" s="205" t="s">
        <v>323</v>
      </c>
      <c r="AU423" s="205" t="s">
        <v>86</v>
      </c>
      <c r="AY423" s="18" t="s">
        <v>321</v>
      </c>
      <c r="BE423" s="206">
        <f>IF(N423="základní",J423,0)</f>
        <v>0</v>
      </c>
      <c r="BF423" s="206">
        <f>IF(N423="snížená",J423,0)</f>
        <v>0</v>
      </c>
      <c r="BG423" s="206">
        <f>IF(N423="zákl. přenesená",J423,0)</f>
        <v>0</v>
      </c>
      <c r="BH423" s="206">
        <f>IF(N423="sníž. přenesená",J423,0)</f>
        <v>0</v>
      </c>
      <c r="BI423" s="206">
        <f>IF(N423="nulová",J423,0)</f>
        <v>0</v>
      </c>
      <c r="BJ423" s="18" t="s">
        <v>84</v>
      </c>
      <c r="BK423" s="206">
        <f>ROUND(I423*H423,2)</f>
        <v>0</v>
      </c>
      <c r="BL423" s="18" t="s">
        <v>328</v>
      </c>
      <c r="BM423" s="205" t="s">
        <v>1788</v>
      </c>
    </row>
    <row r="424" spans="1:65" s="13" customFormat="1" ht="11.25">
      <c r="B424" s="207"/>
      <c r="C424" s="208"/>
      <c r="D424" s="209" t="s">
        <v>339</v>
      </c>
      <c r="E424" s="210" t="s">
        <v>1</v>
      </c>
      <c r="F424" s="211" t="s">
        <v>3060</v>
      </c>
      <c r="G424" s="208"/>
      <c r="H424" s="212">
        <v>156.16999999999999</v>
      </c>
      <c r="I424" s="213"/>
      <c r="J424" s="208"/>
      <c r="K424" s="208"/>
      <c r="L424" s="214"/>
      <c r="M424" s="215"/>
      <c r="N424" s="216"/>
      <c r="O424" s="216"/>
      <c r="P424" s="216"/>
      <c r="Q424" s="216"/>
      <c r="R424" s="216"/>
      <c r="S424" s="216"/>
      <c r="T424" s="217"/>
      <c r="AT424" s="218" t="s">
        <v>339</v>
      </c>
      <c r="AU424" s="218" t="s">
        <v>86</v>
      </c>
      <c r="AV424" s="13" t="s">
        <v>86</v>
      </c>
      <c r="AW424" s="13" t="s">
        <v>31</v>
      </c>
      <c r="AX424" s="13" t="s">
        <v>77</v>
      </c>
      <c r="AY424" s="218" t="s">
        <v>321</v>
      </c>
    </row>
    <row r="425" spans="1:65" s="14" customFormat="1" ht="11.25">
      <c r="B425" s="219"/>
      <c r="C425" s="220"/>
      <c r="D425" s="209" t="s">
        <v>339</v>
      </c>
      <c r="E425" s="221" t="s">
        <v>1599</v>
      </c>
      <c r="F425" s="222" t="s">
        <v>346</v>
      </c>
      <c r="G425" s="220"/>
      <c r="H425" s="223">
        <v>156.16999999999999</v>
      </c>
      <c r="I425" s="224"/>
      <c r="J425" s="220"/>
      <c r="K425" s="220"/>
      <c r="L425" s="225"/>
      <c r="M425" s="226"/>
      <c r="N425" s="227"/>
      <c r="O425" s="227"/>
      <c r="P425" s="227"/>
      <c r="Q425" s="227"/>
      <c r="R425" s="227"/>
      <c r="S425" s="227"/>
      <c r="T425" s="228"/>
      <c r="AT425" s="229" t="s">
        <v>339</v>
      </c>
      <c r="AU425" s="229" t="s">
        <v>86</v>
      </c>
      <c r="AV425" s="14" t="s">
        <v>328</v>
      </c>
      <c r="AW425" s="14" t="s">
        <v>31</v>
      </c>
      <c r="AX425" s="14" t="s">
        <v>84</v>
      </c>
      <c r="AY425" s="229" t="s">
        <v>321</v>
      </c>
    </row>
    <row r="426" spans="1:65" s="2" customFormat="1" ht="24.2" customHeight="1">
      <c r="A426" s="35"/>
      <c r="B426" s="36"/>
      <c r="C426" s="194" t="s">
        <v>639</v>
      </c>
      <c r="D426" s="194" t="s">
        <v>323</v>
      </c>
      <c r="E426" s="195" t="s">
        <v>590</v>
      </c>
      <c r="F426" s="196" t="s">
        <v>591</v>
      </c>
      <c r="G426" s="197" t="s">
        <v>355</v>
      </c>
      <c r="H426" s="198">
        <v>156.16999999999999</v>
      </c>
      <c r="I426" s="199"/>
      <c r="J426" s="200">
        <f>ROUND(I426*H426,2)</f>
        <v>0</v>
      </c>
      <c r="K426" s="196" t="s">
        <v>350</v>
      </c>
      <c r="L426" s="40"/>
      <c r="M426" s="201" t="s">
        <v>1</v>
      </c>
      <c r="N426" s="202" t="s">
        <v>42</v>
      </c>
      <c r="O426" s="72"/>
      <c r="P426" s="203">
        <f>O426*H426</f>
        <v>0</v>
      </c>
      <c r="Q426" s="203">
        <v>0</v>
      </c>
      <c r="R426" s="203">
        <f>Q426*H426</f>
        <v>0</v>
      </c>
      <c r="S426" s="203">
        <v>0</v>
      </c>
      <c r="T426" s="204">
        <f>S426*H426</f>
        <v>0</v>
      </c>
      <c r="U426" s="35"/>
      <c r="V426" s="35"/>
      <c r="W426" s="35"/>
      <c r="X426" s="35"/>
      <c r="Y426" s="35"/>
      <c r="Z426" s="35"/>
      <c r="AA426" s="35"/>
      <c r="AB426" s="35"/>
      <c r="AC426" s="35"/>
      <c r="AD426" s="35"/>
      <c r="AE426" s="35"/>
      <c r="AR426" s="205" t="s">
        <v>328</v>
      </c>
      <c r="AT426" s="205" t="s">
        <v>323</v>
      </c>
      <c r="AU426" s="205" t="s">
        <v>86</v>
      </c>
      <c r="AY426" s="18" t="s">
        <v>321</v>
      </c>
      <c r="BE426" s="206">
        <f>IF(N426="základní",J426,0)</f>
        <v>0</v>
      </c>
      <c r="BF426" s="206">
        <f>IF(N426="snížená",J426,0)</f>
        <v>0</v>
      </c>
      <c r="BG426" s="206">
        <f>IF(N426="zákl. přenesená",J426,0)</f>
        <v>0</v>
      </c>
      <c r="BH426" s="206">
        <f>IF(N426="sníž. přenesená",J426,0)</f>
        <v>0</v>
      </c>
      <c r="BI426" s="206">
        <f>IF(N426="nulová",J426,0)</f>
        <v>0</v>
      </c>
      <c r="BJ426" s="18" t="s">
        <v>84</v>
      </c>
      <c r="BK426" s="206">
        <f>ROUND(I426*H426,2)</f>
        <v>0</v>
      </c>
      <c r="BL426" s="18" t="s">
        <v>328</v>
      </c>
      <c r="BM426" s="205" t="s">
        <v>1791</v>
      </c>
    </row>
    <row r="427" spans="1:65" s="13" customFormat="1" ht="11.25">
      <c r="B427" s="207"/>
      <c r="C427" s="208"/>
      <c r="D427" s="209" t="s">
        <v>339</v>
      </c>
      <c r="E427" s="210" t="s">
        <v>1</v>
      </c>
      <c r="F427" s="211" t="s">
        <v>1792</v>
      </c>
      <c r="G427" s="208"/>
      <c r="H427" s="212">
        <v>156.16999999999999</v>
      </c>
      <c r="I427" s="213"/>
      <c r="J427" s="208"/>
      <c r="K427" s="208"/>
      <c r="L427" s="214"/>
      <c r="M427" s="215"/>
      <c r="N427" s="216"/>
      <c r="O427" s="216"/>
      <c r="P427" s="216"/>
      <c r="Q427" s="216"/>
      <c r="R427" s="216"/>
      <c r="S427" s="216"/>
      <c r="T427" s="217"/>
      <c r="AT427" s="218" t="s">
        <v>339</v>
      </c>
      <c r="AU427" s="218" t="s">
        <v>86</v>
      </c>
      <c r="AV427" s="13" t="s">
        <v>86</v>
      </c>
      <c r="AW427" s="13" t="s">
        <v>31</v>
      </c>
      <c r="AX427" s="13" t="s">
        <v>84</v>
      </c>
      <c r="AY427" s="218" t="s">
        <v>321</v>
      </c>
    </row>
    <row r="428" spans="1:65" s="2" customFormat="1" ht="37.9" customHeight="1">
      <c r="A428" s="35"/>
      <c r="B428" s="36"/>
      <c r="C428" s="194" t="s">
        <v>644</v>
      </c>
      <c r="D428" s="194" t="s">
        <v>323</v>
      </c>
      <c r="E428" s="195" t="s">
        <v>2961</v>
      </c>
      <c r="F428" s="196" t="s">
        <v>2962</v>
      </c>
      <c r="G428" s="197" t="s">
        <v>355</v>
      </c>
      <c r="H428" s="198">
        <v>156.16999999999999</v>
      </c>
      <c r="I428" s="199"/>
      <c r="J428" s="200">
        <f>ROUND(I428*H428,2)</f>
        <v>0</v>
      </c>
      <c r="K428" s="196" t="s">
        <v>350</v>
      </c>
      <c r="L428" s="40"/>
      <c r="M428" s="201" t="s">
        <v>1</v>
      </c>
      <c r="N428" s="202" t="s">
        <v>42</v>
      </c>
      <c r="O428" s="72"/>
      <c r="P428" s="203">
        <f>O428*H428</f>
        <v>0</v>
      </c>
      <c r="Q428" s="203">
        <v>0</v>
      </c>
      <c r="R428" s="203">
        <f>Q428*H428</f>
        <v>0</v>
      </c>
      <c r="S428" s="203">
        <v>0</v>
      </c>
      <c r="T428" s="204">
        <f>S428*H428</f>
        <v>0</v>
      </c>
      <c r="U428" s="35"/>
      <c r="V428" s="35"/>
      <c r="W428" s="35"/>
      <c r="X428" s="35"/>
      <c r="Y428" s="35"/>
      <c r="Z428" s="35"/>
      <c r="AA428" s="35"/>
      <c r="AB428" s="35"/>
      <c r="AC428" s="35"/>
      <c r="AD428" s="35"/>
      <c r="AE428" s="35"/>
      <c r="AR428" s="205" t="s">
        <v>328</v>
      </c>
      <c r="AT428" s="205" t="s">
        <v>323</v>
      </c>
      <c r="AU428" s="205" t="s">
        <v>86</v>
      </c>
      <c r="AY428" s="18" t="s">
        <v>321</v>
      </c>
      <c r="BE428" s="206">
        <f>IF(N428="základní",J428,0)</f>
        <v>0</v>
      </c>
      <c r="BF428" s="206">
        <f>IF(N428="snížená",J428,0)</f>
        <v>0</v>
      </c>
      <c r="BG428" s="206">
        <f>IF(N428="zákl. přenesená",J428,0)</f>
        <v>0</v>
      </c>
      <c r="BH428" s="206">
        <f>IF(N428="sníž. přenesená",J428,0)</f>
        <v>0</v>
      </c>
      <c r="BI428" s="206">
        <f>IF(N428="nulová",J428,0)</f>
        <v>0</v>
      </c>
      <c r="BJ428" s="18" t="s">
        <v>84</v>
      </c>
      <c r="BK428" s="206">
        <f>ROUND(I428*H428,2)</f>
        <v>0</v>
      </c>
      <c r="BL428" s="18" t="s">
        <v>328</v>
      </c>
      <c r="BM428" s="205" t="s">
        <v>1793</v>
      </c>
    </row>
    <row r="429" spans="1:65" s="2" customFormat="1" ht="24.2" customHeight="1">
      <c r="A429" s="35"/>
      <c r="B429" s="36"/>
      <c r="C429" s="194" t="s">
        <v>647</v>
      </c>
      <c r="D429" s="194" t="s">
        <v>323</v>
      </c>
      <c r="E429" s="195" t="s">
        <v>3061</v>
      </c>
      <c r="F429" s="196" t="s">
        <v>3062</v>
      </c>
      <c r="G429" s="197" t="s">
        <v>692</v>
      </c>
      <c r="H429" s="198">
        <v>8</v>
      </c>
      <c r="I429" s="199"/>
      <c r="J429" s="200">
        <f>ROUND(I429*H429,2)</f>
        <v>0</v>
      </c>
      <c r="K429" s="196" t="s">
        <v>327</v>
      </c>
      <c r="L429" s="40"/>
      <c r="M429" s="201" t="s">
        <v>1</v>
      </c>
      <c r="N429" s="202" t="s">
        <v>42</v>
      </c>
      <c r="O429" s="72"/>
      <c r="P429" s="203">
        <f>O429*H429</f>
        <v>0</v>
      </c>
      <c r="Q429" s="203">
        <v>0.04</v>
      </c>
      <c r="R429" s="203">
        <f>Q429*H429</f>
        <v>0.32</v>
      </c>
      <c r="S429" s="203">
        <v>0</v>
      </c>
      <c r="T429" s="204">
        <f>S429*H429</f>
        <v>0</v>
      </c>
      <c r="U429" s="35"/>
      <c r="V429" s="35"/>
      <c r="W429" s="35"/>
      <c r="X429" s="35"/>
      <c r="Y429" s="35"/>
      <c r="Z429" s="35"/>
      <c r="AA429" s="35"/>
      <c r="AB429" s="35"/>
      <c r="AC429" s="35"/>
      <c r="AD429" s="35"/>
      <c r="AE429" s="35"/>
      <c r="AR429" s="205" t="s">
        <v>328</v>
      </c>
      <c r="AT429" s="205" t="s">
        <v>323</v>
      </c>
      <c r="AU429" s="205" t="s">
        <v>86</v>
      </c>
      <c r="AY429" s="18" t="s">
        <v>321</v>
      </c>
      <c r="BE429" s="206">
        <f>IF(N429="základní",J429,0)</f>
        <v>0</v>
      </c>
      <c r="BF429" s="206">
        <f>IF(N429="snížená",J429,0)</f>
        <v>0</v>
      </c>
      <c r="BG429" s="206">
        <f>IF(N429="zákl. přenesená",J429,0)</f>
        <v>0</v>
      </c>
      <c r="BH429" s="206">
        <f>IF(N429="sníž. přenesená",J429,0)</f>
        <v>0</v>
      </c>
      <c r="BI429" s="206">
        <f>IF(N429="nulová",J429,0)</f>
        <v>0</v>
      </c>
      <c r="BJ429" s="18" t="s">
        <v>84</v>
      </c>
      <c r="BK429" s="206">
        <f>ROUND(I429*H429,2)</f>
        <v>0</v>
      </c>
      <c r="BL429" s="18" t="s">
        <v>328</v>
      </c>
      <c r="BM429" s="205" t="s">
        <v>3063</v>
      </c>
    </row>
    <row r="430" spans="1:65" s="2" customFormat="1" ht="21.75" customHeight="1">
      <c r="A430" s="35"/>
      <c r="B430" s="36"/>
      <c r="C430" s="194" t="s">
        <v>652</v>
      </c>
      <c r="D430" s="194" t="s">
        <v>323</v>
      </c>
      <c r="E430" s="195" t="s">
        <v>3064</v>
      </c>
      <c r="F430" s="196" t="s">
        <v>3065</v>
      </c>
      <c r="G430" s="197" t="s">
        <v>692</v>
      </c>
      <c r="H430" s="198">
        <v>1</v>
      </c>
      <c r="I430" s="199"/>
      <c r="J430" s="200">
        <f>ROUND(I430*H430,2)</f>
        <v>0</v>
      </c>
      <c r="K430" s="196" t="s">
        <v>327</v>
      </c>
      <c r="L430" s="40"/>
      <c r="M430" s="201" t="s">
        <v>1</v>
      </c>
      <c r="N430" s="202" t="s">
        <v>42</v>
      </c>
      <c r="O430" s="72"/>
      <c r="P430" s="203">
        <f>O430*H430</f>
        <v>0</v>
      </c>
      <c r="Q430" s="203">
        <v>0.04</v>
      </c>
      <c r="R430" s="203">
        <f>Q430*H430</f>
        <v>0.04</v>
      </c>
      <c r="S430" s="203">
        <v>0</v>
      </c>
      <c r="T430" s="204">
        <f>S430*H430</f>
        <v>0</v>
      </c>
      <c r="U430" s="35"/>
      <c r="V430" s="35"/>
      <c r="W430" s="35"/>
      <c r="X430" s="35"/>
      <c r="Y430" s="35"/>
      <c r="Z430" s="35"/>
      <c r="AA430" s="35"/>
      <c r="AB430" s="35"/>
      <c r="AC430" s="35"/>
      <c r="AD430" s="35"/>
      <c r="AE430" s="35"/>
      <c r="AR430" s="205" t="s">
        <v>328</v>
      </c>
      <c r="AT430" s="205" t="s">
        <v>323</v>
      </c>
      <c r="AU430" s="205" t="s">
        <v>86</v>
      </c>
      <c r="AY430" s="18" t="s">
        <v>321</v>
      </c>
      <c r="BE430" s="206">
        <f>IF(N430="základní",J430,0)</f>
        <v>0</v>
      </c>
      <c r="BF430" s="206">
        <f>IF(N430="snížená",J430,0)</f>
        <v>0</v>
      </c>
      <c r="BG430" s="206">
        <f>IF(N430="zákl. přenesená",J430,0)</f>
        <v>0</v>
      </c>
      <c r="BH430" s="206">
        <f>IF(N430="sníž. přenesená",J430,0)</f>
        <v>0</v>
      </c>
      <c r="BI430" s="206">
        <f>IF(N430="nulová",J430,0)</f>
        <v>0</v>
      </c>
      <c r="BJ430" s="18" t="s">
        <v>84</v>
      </c>
      <c r="BK430" s="206">
        <f>ROUND(I430*H430,2)</f>
        <v>0</v>
      </c>
      <c r="BL430" s="18" t="s">
        <v>328</v>
      </c>
      <c r="BM430" s="205" t="s">
        <v>3066</v>
      </c>
    </row>
    <row r="431" spans="1:65" s="2" customFormat="1" ht="24.2" customHeight="1">
      <c r="A431" s="35"/>
      <c r="B431" s="36"/>
      <c r="C431" s="194" t="s">
        <v>657</v>
      </c>
      <c r="D431" s="194" t="s">
        <v>323</v>
      </c>
      <c r="E431" s="195" t="s">
        <v>3067</v>
      </c>
      <c r="F431" s="196" t="s">
        <v>3068</v>
      </c>
      <c r="G431" s="197" t="s">
        <v>337</v>
      </c>
      <c r="H431" s="198">
        <v>1.25</v>
      </c>
      <c r="I431" s="199"/>
      <c r="J431" s="200">
        <f>ROUND(I431*H431,2)</f>
        <v>0</v>
      </c>
      <c r="K431" s="196" t="s">
        <v>350</v>
      </c>
      <c r="L431" s="40"/>
      <c r="M431" s="201" t="s">
        <v>1</v>
      </c>
      <c r="N431" s="202" t="s">
        <v>42</v>
      </c>
      <c r="O431" s="72"/>
      <c r="P431" s="203">
        <f>O431*H431</f>
        <v>0</v>
      </c>
      <c r="Q431" s="203">
        <v>0.19536000000000001</v>
      </c>
      <c r="R431" s="203">
        <f>Q431*H431</f>
        <v>0.2442</v>
      </c>
      <c r="S431" s="203">
        <v>0</v>
      </c>
      <c r="T431" s="204">
        <f>S431*H431</f>
        <v>0</v>
      </c>
      <c r="U431" s="35"/>
      <c r="V431" s="35"/>
      <c r="W431" s="35"/>
      <c r="X431" s="35"/>
      <c r="Y431" s="35"/>
      <c r="Z431" s="35"/>
      <c r="AA431" s="35"/>
      <c r="AB431" s="35"/>
      <c r="AC431" s="35"/>
      <c r="AD431" s="35"/>
      <c r="AE431" s="35"/>
      <c r="AR431" s="205" t="s">
        <v>328</v>
      </c>
      <c r="AT431" s="205" t="s">
        <v>323</v>
      </c>
      <c r="AU431" s="205" t="s">
        <v>86</v>
      </c>
      <c r="AY431" s="18" t="s">
        <v>321</v>
      </c>
      <c r="BE431" s="206">
        <f>IF(N431="základní",J431,0)</f>
        <v>0</v>
      </c>
      <c r="BF431" s="206">
        <f>IF(N431="snížená",J431,0)</f>
        <v>0</v>
      </c>
      <c r="BG431" s="206">
        <f>IF(N431="zákl. přenesená",J431,0)</f>
        <v>0</v>
      </c>
      <c r="BH431" s="206">
        <f>IF(N431="sníž. přenesená",J431,0)</f>
        <v>0</v>
      </c>
      <c r="BI431" s="206">
        <f>IF(N431="nulová",J431,0)</f>
        <v>0</v>
      </c>
      <c r="BJ431" s="18" t="s">
        <v>84</v>
      </c>
      <c r="BK431" s="206">
        <f>ROUND(I431*H431,2)</f>
        <v>0</v>
      </c>
      <c r="BL431" s="18" t="s">
        <v>328</v>
      </c>
      <c r="BM431" s="205" t="s">
        <v>3069</v>
      </c>
    </row>
    <row r="432" spans="1:65" s="13" customFormat="1" ht="11.25">
      <c r="B432" s="207"/>
      <c r="C432" s="208"/>
      <c r="D432" s="209" t="s">
        <v>339</v>
      </c>
      <c r="E432" s="210" t="s">
        <v>1</v>
      </c>
      <c r="F432" s="211" t="s">
        <v>3070</v>
      </c>
      <c r="G432" s="208"/>
      <c r="H432" s="212">
        <v>0.25</v>
      </c>
      <c r="I432" s="213"/>
      <c r="J432" s="208"/>
      <c r="K432" s="208"/>
      <c r="L432" s="214"/>
      <c r="M432" s="215"/>
      <c r="N432" s="216"/>
      <c r="O432" s="216"/>
      <c r="P432" s="216"/>
      <c r="Q432" s="216"/>
      <c r="R432" s="216"/>
      <c r="S432" s="216"/>
      <c r="T432" s="217"/>
      <c r="AT432" s="218" t="s">
        <v>339</v>
      </c>
      <c r="AU432" s="218" t="s">
        <v>86</v>
      </c>
      <c r="AV432" s="13" t="s">
        <v>86</v>
      </c>
      <c r="AW432" s="13" t="s">
        <v>31</v>
      </c>
      <c r="AX432" s="13" t="s">
        <v>77</v>
      </c>
      <c r="AY432" s="218" t="s">
        <v>321</v>
      </c>
    </row>
    <row r="433" spans="1:65" s="13" customFormat="1" ht="11.25">
      <c r="B433" s="207"/>
      <c r="C433" s="208"/>
      <c r="D433" s="209" t="s">
        <v>339</v>
      </c>
      <c r="E433" s="210" t="s">
        <v>1</v>
      </c>
      <c r="F433" s="211" t="s">
        <v>3071</v>
      </c>
      <c r="G433" s="208"/>
      <c r="H433" s="212">
        <v>1</v>
      </c>
      <c r="I433" s="213"/>
      <c r="J433" s="208"/>
      <c r="K433" s="208"/>
      <c r="L433" s="214"/>
      <c r="M433" s="215"/>
      <c r="N433" s="216"/>
      <c r="O433" s="216"/>
      <c r="P433" s="216"/>
      <c r="Q433" s="216"/>
      <c r="R433" s="216"/>
      <c r="S433" s="216"/>
      <c r="T433" s="217"/>
      <c r="AT433" s="218" t="s">
        <v>339</v>
      </c>
      <c r="AU433" s="218" t="s">
        <v>86</v>
      </c>
      <c r="AV433" s="13" t="s">
        <v>86</v>
      </c>
      <c r="AW433" s="13" t="s">
        <v>31</v>
      </c>
      <c r="AX433" s="13" t="s">
        <v>77</v>
      </c>
      <c r="AY433" s="218" t="s">
        <v>321</v>
      </c>
    </row>
    <row r="434" spans="1:65" s="14" customFormat="1" ht="11.25">
      <c r="B434" s="219"/>
      <c r="C434" s="220"/>
      <c r="D434" s="209" t="s">
        <v>339</v>
      </c>
      <c r="E434" s="221" t="s">
        <v>2774</v>
      </c>
      <c r="F434" s="222" t="s">
        <v>346</v>
      </c>
      <c r="G434" s="220"/>
      <c r="H434" s="223">
        <v>1.25</v>
      </c>
      <c r="I434" s="224"/>
      <c r="J434" s="220"/>
      <c r="K434" s="220"/>
      <c r="L434" s="225"/>
      <c r="M434" s="226"/>
      <c r="N434" s="227"/>
      <c r="O434" s="227"/>
      <c r="P434" s="227"/>
      <c r="Q434" s="227"/>
      <c r="R434" s="227"/>
      <c r="S434" s="227"/>
      <c r="T434" s="228"/>
      <c r="AT434" s="229" t="s">
        <v>339</v>
      </c>
      <c r="AU434" s="229" t="s">
        <v>86</v>
      </c>
      <c r="AV434" s="14" t="s">
        <v>328</v>
      </c>
      <c r="AW434" s="14" t="s">
        <v>31</v>
      </c>
      <c r="AX434" s="14" t="s">
        <v>84</v>
      </c>
      <c r="AY434" s="229" t="s">
        <v>321</v>
      </c>
    </row>
    <row r="435" spans="1:65" s="2" customFormat="1" ht="16.5" customHeight="1">
      <c r="A435" s="35"/>
      <c r="B435" s="36"/>
      <c r="C435" s="251" t="s">
        <v>664</v>
      </c>
      <c r="D435" s="251" t="s">
        <v>583</v>
      </c>
      <c r="E435" s="252" t="s">
        <v>3072</v>
      </c>
      <c r="F435" s="253" t="s">
        <v>3073</v>
      </c>
      <c r="G435" s="254" t="s">
        <v>337</v>
      </c>
      <c r="H435" s="255">
        <v>1.2629999999999999</v>
      </c>
      <c r="I435" s="256"/>
      <c r="J435" s="257">
        <f>ROUND(I435*H435,2)</f>
        <v>0</v>
      </c>
      <c r="K435" s="253" t="s">
        <v>327</v>
      </c>
      <c r="L435" s="258"/>
      <c r="M435" s="259" t="s">
        <v>1</v>
      </c>
      <c r="N435" s="260" t="s">
        <v>42</v>
      </c>
      <c r="O435" s="72"/>
      <c r="P435" s="203">
        <f>O435*H435</f>
        <v>0</v>
      </c>
      <c r="Q435" s="203">
        <v>0.65156000000000003</v>
      </c>
      <c r="R435" s="203">
        <f>Q435*H435</f>
        <v>0.82292027999999995</v>
      </c>
      <c r="S435" s="203">
        <v>0</v>
      </c>
      <c r="T435" s="204">
        <f>S435*H435</f>
        <v>0</v>
      </c>
      <c r="U435" s="35"/>
      <c r="V435" s="35"/>
      <c r="W435" s="35"/>
      <c r="X435" s="35"/>
      <c r="Y435" s="35"/>
      <c r="Z435" s="35"/>
      <c r="AA435" s="35"/>
      <c r="AB435" s="35"/>
      <c r="AC435" s="35"/>
      <c r="AD435" s="35"/>
      <c r="AE435" s="35"/>
      <c r="AR435" s="205" t="s">
        <v>364</v>
      </c>
      <c r="AT435" s="205" t="s">
        <v>583</v>
      </c>
      <c r="AU435" s="205" t="s">
        <v>86</v>
      </c>
      <c r="AY435" s="18" t="s">
        <v>321</v>
      </c>
      <c r="BE435" s="206">
        <f>IF(N435="základní",J435,0)</f>
        <v>0</v>
      </c>
      <c r="BF435" s="206">
        <f>IF(N435="snížená",J435,0)</f>
        <v>0</v>
      </c>
      <c r="BG435" s="206">
        <f>IF(N435="zákl. přenesená",J435,0)</f>
        <v>0</v>
      </c>
      <c r="BH435" s="206">
        <f>IF(N435="sníž. přenesená",J435,0)</f>
        <v>0</v>
      </c>
      <c r="BI435" s="206">
        <f>IF(N435="nulová",J435,0)</f>
        <v>0</v>
      </c>
      <c r="BJ435" s="18" t="s">
        <v>84</v>
      </c>
      <c r="BK435" s="206">
        <f>ROUND(I435*H435,2)</f>
        <v>0</v>
      </c>
      <c r="BL435" s="18" t="s">
        <v>328</v>
      </c>
      <c r="BM435" s="205" t="s">
        <v>3074</v>
      </c>
    </row>
    <row r="436" spans="1:65" s="13" customFormat="1" ht="11.25">
      <c r="B436" s="207"/>
      <c r="C436" s="208"/>
      <c r="D436" s="209" t="s">
        <v>339</v>
      </c>
      <c r="E436" s="210" t="s">
        <v>1</v>
      </c>
      <c r="F436" s="211" t="s">
        <v>3075</v>
      </c>
      <c r="G436" s="208"/>
      <c r="H436" s="212">
        <v>1.2625</v>
      </c>
      <c r="I436" s="213"/>
      <c r="J436" s="208"/>
      <c r="K436" s="208"/>
      <c r="L436" s="214"/>
      <c r="M436" s="215"/>
      <c r="N436" s="216"/>
      <c r="O436" s="216"/>
      <c r="P436" s="216"/>
      <c r="Q436" s="216"/>
      <c r="R436" s="216"/>
      <c r="S436" s="216"/>
      <c r="T436" s="217"/>
      <c r="AT436" s="218" t="s">
        <v>339</v>
      </c>
      <c r="AU436" s="218" t="s">
        <v>86</v>
      </c>
      <c r="AV436" s="13" t="s">
        <v>86</v>
      </c>
      <c r="AW436" s="13" t="s">
        <v>31</v>
      </c>
      <c r="AX436" s="13" t="s">
        <v>84</v>
      </c>
      <c r="AY436" s="218" t="s">
        <v>321</v>
      </c>
    </row>
    <row r="437" spans="1:65" s="2" customFormat="1" ht="24.2" customHeight="1">
      <c r="A437" s="35"/>
      <c r="B437" s="36"/>
      <c r="C437" s="194" t="s">
        <v>669</v>
      </c>
      <c r="D437" s="194" t="s">
        <v>323</v>
      </c>
      <c r="E437" s="195" t="s">
        <v>3076</v>
      </c>
      <c r="F437" s="196" t="s">
        <v>3077</v>
      </c>
      <c r="G437" s="197" t="s">
        <v>355</v>
      </c>
      <c r="H437" s="198">
        <v>0.188</v>
      </c>
      <c r="I437" s="199"/>
      <c r="J437" s="200">
        <f>ROUND(I437*H437,2)</f>
        <v>0</v>
      </c>
      <c r="K437" s="196" t="s">
        <v>350</v>
      </c>
      <c r="L437" s="40"/>
      <c r="M437" s="201" t="s">
        <v>1</v>
      </c>
      <c r="N437" s="202" t="s">
        <v>42</v>
      </c>
      <c r="O437" s="72"/>
      <c r="P437" s="203">
        <f>O437*H437</f>
        <v>0</v>
      </c>
      <c r="Q437" s="203">
        <v>2.5018699999999998</v>
      </c>
      <c r="R437" s="203">
        <f>Q437*H437</f>
        <v>0.47035155999999995</v>
      </c>
      <c r="S437" s="203">
        <v>0</v>
      </c>
      <c r="T437" s="204">
        <f>S437*H437</f>
        <v>0</v>
      </c>
      <c r="U437" s="35"/>
      <c r="V437" s="35"/>
      <c r="W437" s="35"/>
      <c r="X437" s="35"/>
      <c r="Y437" s="35"/>
      <c r="Z437" s="35"/>
      <c r="AA437" s="35"/>
      <c r="AB437" s="35"/>
      <c r="AC437" s="35"/>
      <c r="AD437" s="35"/>
      <c r="AE437" s="35"/>
      <c r="AR437" s="205" t="s">
        <v>328</v>
      </c>
      <c r="AT437" s="205" t="s">
        <v>323</v>
      </c>
      <c r="AU437" s="205" t="s">
        <v>86</v>
      </c>
      <c r="AY437" s="18" t="s">
        <v>321</v>
      </c>
      <c r="BE437" s="206">
        <f>IF(N437="základní",J437,0)</f>
        <v>0</v>
      </c>
      <c r="BF437" s="206">
        <f>IF(N437="snížená",J437,0)</f>
        <v>0</v>
      </c>
      <c r="BG437" s="206">
        <f>IF(N437="zákl. přenesená",J437,0)</f>
        <v>0</v>
      </c>
      <c r="BH437" s="206">
        <f>IF(N437="sníž. přenesená",J437,0)</f>
        <v>0</v>
      </c>
      <c r="BI437" s="206">
        <f>IF(N437="nulová",J437,0)</f>
        <v>0</v>
      </c>
      <c r="BJ437" s="18" t="s">
        <v>84</v>
      </c>
      <c r="BK437" s="206">
        <f>ROUND(I437*H437,2)</f>
        <v>0</v>
      </c>
      <c r="BL437" s="18" t="s">
        <v>328</v>
      </c>
      <c r="BM437" s="205" t="s">
        <v>3078</v>
      </c>
    </row>
    <row r="438" spans="1:65" s="13" customFormat="1" ht="11.25">
      <c r="B438" s="207"/>
      <c r="C438" s="208"/>
      <c r="D438" s="209" t="s">
        <v>339</v>
      </c>
      <c r="E438" s="210" t="s">
        <v>1</v>
      </c>
      <c r="F438" s="211" t="s">
        <v>3079</v>
      </c>
      <c r="G438" s="208"/>
      <c r="H438" s="212">
        <v>0.1875</v>
      </c>
      <c r="I438" s="213"/>
      <c r="J438" s="208"/>
      <c r="K438" s="208"/>
      <c r="L438" s="214"/>
      <c r="M438" s="215"/>
      <c r="N438" s="216"/>
      <c r="O438" s="216"/>
      <c r="P438" s="216"/>
      <c r="Q438" s="216"/>
      <c r="R438" s="216"/>
      <c r="S438" s="216"/>
      <c r="T438" s="217"/>
      <c r="AT438" s="218" t="s">
        <v>339</v>
      </c>
      <c r="AU438" s="218" t="s">
        <v>86</v>
      </c>
      <c r="AV438" s="13" t="s">
        <v>86</v>
      </c>
      <c r="AW438" s="13" t="s">
        <v>31</v>
      </c>
      <c r="AX438" s="13" t="s">
        <v>84</v>
      </c>
      <c r="AY438" s="218" t="s">
        <v>321</v>
      </c>
    </row>
    <row r="439" spans="1:65" s="12" customFormat="1" ht="22.9" customHeight="1">
      <c r="B439" s="178"/>
      <c r="C439" s="179"/>
      <c r="D439" s="180" t="s">
        <v>76</v>
      </c>
      <c r="E439" s="192" t="s">
        <v>364</v>
      </c>
      <c r="F439" s="192" t="s">
        <v>1807</v>
      </c>
      <c r="G439" s="179"/>
      <c r="H439" s="179"/>
      <c r="I439" s="182"/>
      <c r="J439" s="193">
        <f>BK439</f>
        <v>0</v>
      </c>
      <c r="K439" s="179"/>
      <c r="L439" s="184"/>
      <c r="M439" s="185"/>
      <c r="N439" s="186"/>
      <c r="O439" s="186"/>
      <c r="P439" s="187">
        <f>SUM(P440:P538)</f>
        <v>0</v>
      </c>
      <c r="Q439" s="186"/>
      <c r="R439" s="187">
        <f>SUM(R440:R538)</f>
        <v>94.708535399999988</v>
      </c>
      <c r="S439" s="186"/>
      <c r="T439" s="188">
        <f>SUM(T440:T538)</f>
        <v>3.2862</v>
      </c>
      <c r="AR439" s="189" t="s">
        <v>84</v>
      </c>
      <c r="AT439" s="190" t="s">
        <v>76</v>
      </c>
      <c r="AU439" s="190" t="s">
        <v>84</v>
      </c>
      <c r="AY439" s="189" t="s">
        <v>321</v>
      </c>
      <c r="BK439" s="191">
        <f>SUM(BK440:BK538)</f>
        <v>0</v>
      </c>
    </row>
    <row r="440" spans="1:65" s="2" customFormat="1" ht="24.2" customHeight="1">
      <c r="A440" s="35"/>
      <c r="B440" s="36"/>
      <c r="C440" s="194" t="s">
        <v>674</v>
      </c>
      <c r="D440" s="194" t="s">
        <v>323</v>
      </c>
      <c r="E440" s="195" t="s">
        <v>3080</v>
      </c>
      <c r="F440" s="196" t="s">
        <v>3081</v>
      </c>
      <c r="G440" s="197" t="s">
        <v>628</v>
      </c>
      <c r="H440" s="198">
        <v>682</v>
      </c>
      <c r="I440" s="199"/>
      <c r="J440" s="200">
        <f>ROUND(I440*H440,2)</f>
        <v>0</v>
      </c>
      <c r="K440" s="196" t="s">
        <v>350</v>
      </c>
      <c r="L440" s="40"/>
      <c r="M440" s="201" t="s">
        <v>1</v>
      </c>
      <c r="N440" s="202" t="s">
        <v>42</v>
      </c>
      <c r="O440" s="72"/>
      <c r="P440" s="203">
        <f>O440*H440</f>
        <v>0</v>
      </c>
      <c r="Q440" s="203">
        <v>0</v>
      </c>
      <c r="R440" s="203">
        <f>Q440*H440</f>
        <v>0</v>
      </c>
      <c r="S440" s="203">
        <v>0</v>
      </c>
      <c r="T440" s="204">
        <f>S440*H440</f>
        <v>0</v>
      </c>
      <c r="U440" s="35"/>
      <c r="V440" s="35"/>
      <c r="W440" s="35"/>
      <c r="X440" s="35"/>
      <c r="Y440" s="35"/>
      <c r="Z440" s="35"/>
      <c r="AA440" s="35"/>
      <c r="AB440" s="35"/>
      <c r="AC440" s="35"/>
      <c r="AD440" s="35"/>
      <c r="AE440" s="35"/>
      <c r="AR440" s="205" t="s">
        <v>328</v>
      </c>
      <c r="AT440" s="205" t="s">
        <v>323</v>
      </c>
      <c r="AU440" s="205" t="s">
        <v>86</v>
      </c>
      <c r="AY440" s="18" t="s">
        <v>321</v>
      </c>
      <c r="BE440" s="206">
        <f>IF(N440="základní",J440,0)</f>
        <v>0</v>
      </c>
      <c r="BF440" s="206">
        <f>IF(N440="snížená",J440,0)</f>
        <v>0</v>
      </c>
      <c r="BG440" s="206">
        <f>IF(N440="zákl. přenesená",J440,0)</f>
        <v>0</v>
      </c>
      <c r="BH440" s="206">
        <f>IF(N440="sníž. přenesená",J440,0)</f>
        <v>0</v>
      </c>
      <c r="BI440" s="206">
        <f>IF(N440="nulová",J440,0)</f>
        <v>0</v>
      </c>
      <c r="BJ440" s="18" t="s">
        <v>84</v>
      </c>
      <c r="BK440" s="206">
        <f>ROUND(I440*H440,2)</f>
        <v>0</v>
      </c>
      <c r="BL440" s="18" t="s">
        <v>328</v>
      </c>
      <c r="BM440" s="205" t="s">
        <v>3082</v>
      </c>
    </row>
    <row r="441" spans="1:65" s="15" customFormat="1" ht="11.25">
      <c r="B441" s="230"/>
      <c r="C441" s="231"/>
      <c r="D441" s="209" t="s">
        <v>339</v>
      </c>
      <c r="E441" s="232" t="s">
        <v>1</v>
      </c>
      <c r="F441" s="233" t="s">
        <v>3083</v>
      </c>
      <c r="G441" s="231"/>
      <c r="H441" s="232" t="s">
        <v>1</v>
      </c>
      <c r="I441" s="234"/>
      <c r="J441" s="231"/>
      <c r="K441" s="231"/>
      <c r="L441" s="235"/>
      <c r="M441" s="236"/>
      <c r="N441" s="237"/>
      <c r="O441" s="237"/>
      <c r="P441" s="237"/>
      <c r="Q441" s="237"/>
      <c r="R441" s="237"/>
      <c r="S441" s="237"/>
      <c r="T441" s="238"/>
      <c r="AT441" s="239" t="s">
        <v>339</v>
      </c>
      <c r="AU441" s="239" t="s">
        <v>86</v>
      </c>
      <c r="AV441" s="15" t="s">
        <v>84</v>
      </c>
      <c r="AW441" s="15" t="s">
        <v>31</v>
      </c>
      <c r="AX441" s="15" t="s">
        <v>77</v>
      </c>
      <c r="AY441" s="239" t="s">
        <v>321</v>
      </c>
    </row>
    <row r="442" spans="1:65" s="13" customFormat="1" ht="11.25">
      <c r="B442" s="207"/>
      <c r="C442" s="208"/>
      <c r="D442" s="209" t="s">
        <v>339</v>
      </c>
      <c r="E442" s="210" t="s">
        <v>1</v>
      </c>
      <c r="F442" s="211" t="s">
        <v>3084</v>
      </c>
      <c r="G442" s="208"/>
      <c r="H442" s="212">
        <v>1358</v>
      </c>
      <c r="I442" s="213"/>
      <c r="J442" s="208"/>
      <c r="K442" s="208"/>
      <c r="L442" s="214"/>
      <c r="M442" s="215"/>
      <c r="N442" s="216"/>
      <c r="O442" s="216"/>
      <c r="P442" s="216"/>
      <c r="Q442" s="216"/>
      <c r="R442" s="216"/>
      <c r="S442" s="216"/>
      <c r="T442" s="217"/>
      <c r="AT442" s="218" t="s">
        <v>339</v>
      </c>
      <c r="AU442" s="218" t="s">
        <v>86</v>
      </c>
      <c r="AV442" s="13" t="s">
        <v>86</v>
      </c>
      <c r="AW442" s="13" t="s">
        <v>31</v>
      </c>
      <c r="AX442" s="13" t="s">
        <v>77</v>
      </c>
      <c r="AY442" s="218" t="s">
        <v>321</v>
      </c>
    </row>
    <row r="443" spans="1:65" s="13" customFormat="1" ht="11.25">
      <c r="B443" s="207"/>
      <c r="C443" s="208"/>
      <c r="D443" s="209" t="s">
        <v>339</v>
      </c>
      <c r="E443" s="210" t="s">
        <v>1</v>
      </c>
      <c r="F443" s="211" t="s">
        <v>3085</v>
      </c>
      <c r="G443" s="208"/>
      <c r="H443" s="212">
        <v>12</v>
      </c>
      <c r="I443" s="213"/>
      <c r="J443" s="208"/>
      <c r="K443" s="208"/>
      <c r="L443" s="214"/>
      <c r="M443" s="215"/>
      <c r="N443" s="216"/>
      <c r="O443" s="216"/>
      <c r="P443" s="216"/>
      <c r="Q443" s="216"/>
      <c r="R443" s="216"/>
      <c r="S443" s="216"/>
      <c r="T443" s="217"/>
      <c r="AT443" s="218" t="s">
        <v>339</v>
      </c>
      <c r="AU443" s="218" t="s">
        <v>86</v>
      </c>
      <c r="AV443" s="13" t="s">
        <v>86</v>
      </c>
      <c r="AW443" s="13" t="s">
        <v>31</v>
      </c>
      <c r="AX443" s="13" t="s">
        <v>77</v>
      </c>
      <c r="AY443" s="218" t="s">
        <v>321</v>
      </c>
    </row>
    <row r="444" spans="1:65" s="14" customFormat="1" ht="11.25">
      <c r="B444" s="219"/>
      <c r="C444" s="220"/>
      <c r="D444" s="209" t="s">
        <v>339</v>
      </c>
      <c r="E444" s="221" t="s">
        <v>2779</v>
      </c>
      <c r="F444" s="222" t="s">
        <v>346</v>
      </c>
      <c r="G444" s="220"/>
      <c r="H444" s="223">
        <v>1370</v>
      </c>
      <c r="I444" s="224"/>
      <c r="J444" s="220"/>
      <c r="K444" s="220"/>
      <c r="L444" s="225"/>
      <c r="M444" s="226"/>
      <c r="N444" s="227"/>
      <c r="O444" s="227"/>
      <c r="P444" s="227"/>
      <c r="Q444" s="227"/>
      <c r="R444" s="227"/>
      <c r="S444" s="227"/>
      <c r="T444" s="228"/>
      <c r="AT444" s="229" t="s">
        <v>339</v>
      </c>
      <c r="AU444" s="229" t="s">
        <v>86</v>
      </c>
      <c r="AV444" s="14" t="s">
        <v>328</v>
      </c>
      <c r="AW444" s="14" t="s">
        <v>31</v>
      </c>
      <c r="AX444" s="14" t="s">
        <v>77</v>
      </c>
      <c r="AY444" s="229" t="s">
        <v>321</v>
      </c>
    </row>
    <row r="445" spans="1:65" s="15" customFormat="1" ht="11.25">
      <c r="B445" s="230"/>
      <c r="C445" s="231"/>
      <c r="D445" s="209" t="s">
        <v>339</v>
      </c>
      <c r="E445" s="232" t="s">
        <v>1</v>
      </c>
      <c r="F445" s="233" t="s">
        <v>3086</v>
      </c>
      <c r="G445" s="231"/>
      <c r="H445" s="232" t="s">
        <v>1</v>
      </c>
      <c r="I445" s="234"/>
      <c r="J445" s="231"/>
      <c r="K445" s="231"/>
      <c r="L445" s="235"/>
      <c r="M445" s="236"/>
      <c r="N445" s="237"/>
      <c r="O445" s="237"/>
      <c r="P445" s="237"/>
      <c r="Q445" s="237"/>
      <c r="R445" s="237"/>
      <c r="S445" s="237"/>
      <c r="T445" s="238"/>
      <c r="AT445" s="239" t="s">
        <v>339</v>
      </c>
      <c r="AU445" s="239" t="s">
        <v>86</v>
      </c>
      <c r="AV445" s="15" t="s">
        <v>84</v>
      </c>
      <c r="AW445" s="15" t="s">
        <v>31</v>
      </c>
      <c r="AX445" s="15" t="s">
        <v>77</v>
      </c>
      <c r="AY445" s="239" t="s">
        <v>321</v>
      </c>
    </row>
    <row r="446" spans="1:65" s="13" customFormat="1" ht="11.25">
      <c r="B446" s="207"/>
      <c r="C446" s="208"/>
      <c r="D446" s="209" t="s">
        <v>339</v>
      </c>
      <c r="E446" s="210" t="s">
        <v>1</v>
      </c>
      <c r="F446" s="211" t="s">
        <v>3087</v>
      </c>
      <c r="G446" s="208"/>
      <c r="H446" s="212">
        <v>1353</v>
      </c>
      <c r="I446" s="213"/>
      <c r="J446" s="208"/>
      <c r="K446" s="208"/>
      <c r="L446" s="214"/>
      <c r="M446" s="215"/>
      <c r="N446" s="216"/>
      <c r="O446" s="216"/>
      <c r="P446" s="216"/>
      <c r="Q446" s="216"/>
      <c r="R446" s="216"/>
      <c r="S446" s="216"/>
      <c r="T446" s="217"/>
      <c r="AT446" s="218" t="s">
        <v>339</v>
      </c>
      <c r="AU446" s="218" t="s">
        <v>86</v>
      </c>
      <c r="AV446" s="13" t="s">
        <v>86</v>
      </c>
      <c r="AW446" s="13" t="s">
        <v>31</v>
      </c>
      <c r="AX446" s="13" t="s">
        <v>77</v>
      </c>
      <c r="AY446" s="218" t="s">
        <v>321</v>
      </c>
    </row>
    <row r="447" spans="1:65" s="14" customFormat="1" ht="11.25">
      <c r="B447" s="219"/>
      <c r="C447" s="220"/>
      <c r="D447" s="209" t="s">
        <v>339</v>
      </c>
      <c r="E447" s="221" t="s">
        <v>2777</v>
      </c>
      <c r="F447" s="222" t="s">
        <v>346</v>
      </c>
      <c r="G447" s="220"/>
      <c r="H447" s="223">
        <v>1353</v>
      </c>
      <c r="I447" s="224"/>
      <c r="J447" s="220"/>
      <c r="K447" s="220"/>
      <c r="L447" s="225"/>
      <c r="M447" s="226"/>
      <c r="N447" s="227"/>
      <c r="O447" s="227"/>
      <c r="P447" s="227"/>
      <c r="Q447" s="227"/>
      <c r="R447" s="227"/>
      <c r="S447" s="227"/>
      <c r="T447" s="228"/>
      <c r="AT447" s="229" t="s">
        <v>339</v>
      </c>
      <c r="AU447" s="229" t="s">
        <v>86</v>
      </c>
      <c r="AV447" s="14" t="s">
        <v>328</v>
      </c>
      <c r="AW447" s="14" t="s">
        <v>31</v>
      </c>
      <c r="AX447" s="14" t="s">
        <v>77</v>
      </c>
      <c r="AY447" s="229" t="s">
        <v>321</v>
      </c>
    </row>
    <row r="448" spans="1:65" s="13" customFormat="1" ht="11.25">
      <c r="B448" s="207"/>
      <c r="C448" s="208"/>
      <c r="D448" s="209" t="s">
        <v>339</v>
      </c>
      <c r="E448" s="210" t="s">
        <v>1</v>
      </c>
      <c r="F448" s="211" t="s">
        <v>3088</v>
      </c>
      <c r="G448" s="208"/>
      <c r="H448" s="212">
        <v>682</v>
      </c>
      <c r="I448" s="213"/>
      <c r="J448" s="208"/>
      <c r="K448" s="208"/>
      <c r="L448" s="214"/>
      <c r="M448" s="215"/>
      <c r="N448" s="216"/>
      <c r="O448" s="216"/>
      <c r="P448" s="216"/>
      <c r="Q448" s="216"/>
      <c r="R448" s="216"/>
      <c r="S448" s="216"/>
      <c r="T448" s="217"/>
      <c r="AT448" s="218" t="s">
        <v>339</v>
      </c>
      <c r="AU448" s="218" t="s">
        <v>86</v>
      </c>
      <c r="AV448" s="13" t="s">
        <v>86</v>
      </c>
      <c r="AW448" s="13" t="s">
        <v>31</v>
      </c>
      <c r="AX448" s="13" t="s">
        <v>77</v>
      </c>
      <c r="AY448" s="218" t="s">
        <v>321</v>
      </c>
    </row>
    <row r="449" spans="1:65" s="14" customFormat="1" ht="11.25">
      <c r="B449" s="219"/>
      <c r="C449" s="220"/>
      <c r="D449" s="209" t="s">
        <v>339</v>
      </c>
      <c r="E449" s="221" t="s">
        <v>3089</v>
      </c>
      <c r="F449" s="222" t="s">
        <v>346</v>
      </c>
      <c r="G449" s="220"/>
      <c r="H449" s="223">
        <v>682</v>
      </c>
      <c r="I449" s="224"/>
      <c r="J449" s="220"/>
      <c r="K449" s="220"/>
      <c r="L449" s="225"/>
      <c r="M449" s="226"/>
      <c r="N449" s="227"/>
      <c r="O449" s="227"/>
      <c r="P449" s="227"/>
      <c r="Q449" s="227"/>
      <c r="R449" s="227"/>
      <c r="S449" s="227"/>
      <c r="T449" s="228"/>
      <c r="AT449" s="229" t="s">
        <v>339</v>
      </c>
      <c r="AU449" s="229" t="s">
        <v>86</v>
      </c>
      <c r="AV449" s="14" t="s">
        <v>328</v>
      </c>
      <c r="AW449" s="14" t="s">
        <v>31</v>
      </c>
      <c r="AX449" s="14" t="s">
        <v>84</v>
      </c>
      <c r="AY449" s="229" t="s">
        <v>321</v>
      </c>
    </row>
    <row r="450" spans="1:65" s="2" customFormat="1" ht="37.9" customHeight="1">
      <c r="A450" s="35"/>
      <c r="B450" s="36"/>
      <c r="C450" s="251" t="s">
        <v>680</v>
      </c>
      <c r="D450" s="251" t="s">
        <v>583</v>
      </c>
      <c r="E450" s="252" t="s">
        <v>3090</v>
      </c>
      <c r="F450" s="253" t="s">
        <v>3091</v>
      </c>
      <c r="G450" s="254" t="s">
        <v>628</v>
      </c>
      <c r="H450" s="255">
        <v>688.82</v>
      </c>
      <c r="I450" s="256"/>
      <c r="J450" s="257">
        <f>ROUND(I450*H450,2)</f>
        <v>0</v>
      </c>
      <c r="K450" s="253" t="s">
        <v>327</v>
      </c>
      <c r="L450" s="258"/>
      <c r="M450" s="259" t="s">
        <v>1</v>
      </c>
      <c r="N450" s="260" t="s">
        <v>42</v>
      </c>
      <c r="O450" s="72"/>
      <c r="P450" s="203">
        <f>O450*H450</f>
        <v>0</v>
      </c>
      <c r="Q450" s="203">
        <v>5.6210000000000003E-2</v>
      </c>
      <c r="R450" s="203">
        <f>Q450*H450</f>
        <v>38.718572200000004</v>
      </c>
      <c r="S450" s="203">
        <v>0</v>
      </c>
      <c r="T450" s="204">
        <f>S450*H450</f>
        <v>0</v>
      </c>
      <c r="U450" s="35"/>
      <c r="V450" s="35"/>
      <c r="W450" s="35"/>
      <c r="X450" s="35"/>
      <c r="Y450" s="35"/>
      <c r="Z450" s="35"/>
      <c r="AA450" s="35"/>
      <c r="AB450" s="35"/>
      <c r="AC450" s="35"/>
      <c r="AD450" s="35"/>
      <c r="AE450" s="35"/>
      <c r="AR450" s="205" t="s">
        <v>364</v>
      </c>
      <c r="AT450" s="205" t="s">
        <v>583</v>
      </c>
      <c r="AU450" s="205" t="s">
        <v>86</v>
      </c>
      <c r="AY450" s="18" t="s">
        <v>321</v>
      </c>
      <c r="BE450" s="206">
        <f>IF(N450="základní",J450,0)</f>
        <v>0</v>
      </c>
      <c r="BF450" s="206">
        <f>IF(N450="snížená",J450,0)</f>
        <v>0</v>
      </c>
      <c r="BG450" s="206">
        <f>IF(N450="zákl. přenesená",J450,0)</f>
        <v>0</v>
      </c>
      <c r="BH450" s="206">
        <f>IF(N450="sníž. přenesená",J450,0)</f>
        <v>0</v>
      </c>
      <c r="BI450" s="206">
        <f>IF(N450="nulová",J450,0)</f>
        <v>0</v>
      </c>
      <c r="BJ450" s="18" t="s">
        <v>84</v>
      </c>
      <c r="BK450" s="206">
        <f>ROUND(I450*H450,2)</f>
        <v>0</v>
      </c>
      <c r="BL450" s="18" t="s">
        <v>328</v>
      </c>
      <c r="BM450" s="205" t="s">
        <v>3092</v>
      </c>
    </row>
    <row r="451" spans="1:65" s="13" customFormat="1" ht="11.25">
      <c r="B451" s="207"/>
      <c r="C451" s="208"/>
      <c r="D451" s="209" t="s">
        <v>339</v>
      </c>
      <c r="E451" s="208"/>
      <c r="F451" s="211" t="s">
        <v>3093</v>
      </c>
      <c r="G451" s="208"/>
      <c r="H451" s="212">
        <v>688.82</v>
      </c>
      <c r="I451" s="213"/>
      <c r="J451" s="208"/>
      <c r="K451" s="208"/>
      <c r="L451" s="214"/>
      <c r="M451" s="215"/>
      <c r="N451" s="216"/>
      <c r="O451" s="216"/>
      <c r="P451" s="216"/>
      <c r="Q451" s="216"/>
      <c r="R451" s="216"/>
      <c r="S451" s="216"/>
      <c r="T451" s="217"/>
      <c r="AT451" s="218" t="s">
        <v>339</v>
      </c>
      <c r="AU451" s="218" t="s">
        <v>86</v>
      </c>
      <c r="AV451" s="13" t="s">
        <v>86</v>
      </c>
      <c r="AW451" s="13" t="s">
        <v>4</v>
      </c>
      <c r="AX451" s="13" t="s">
        <v>84</v>
      </c>
      <c r="AY451" s="218" t="s">
        <v>321</v>
      </c>
    </row>
    <row r="452" spans="1:65" s="2" customFormat="1" ht="37.9" customHeight="1">
      <c r="A452" s="35"/>
      <c r="B452" s="36"/>
      <c r="C452" s="194" t="s">
        <v>685</v>
      </c>
      <c r="D452" s="194" t="s">
        <v>323</v>
      </c>
      <c r="E452" s="195" t="s">
        <v>3094</v>
      </c>
      <c r="F452" s="196" t="s">
        <v>3095</v>
      </c>
      <c r="G452" s="197" t="s">
        <v>628</v>
      </c>
      <c r="H452" s="198">
        <v>670</v>
      </c>
      <c r="I452" s="199"/>
      <c r="J452" s="200">
        <f>ROUND(I452*H452,2)</f>
        <v>0</v>
      </c>
      <c r="K452" s="196" t="s">
        <v>327</v>
      </c>
      <c r="L452" s="40"/>
      <c r="M452" s="201" t="s">
        <v>1</v>
      </c>
      <c r="N452" s="202" t="s">
        <v>42</v>
      </c>
      <c r="O452" s="72"/>
      <c r="P452" s="203">
        <f>O452*H452</f>
        <v>0</v>
      </c>
      <c r="Q452" s="203">
        <v>0</v>
      </c>
      <c r="R452" s="203">
        <f>Q452*H452</f>
        <v>0</v>
      </c>
      <c r="S452" s="203">
        <v>0</v>
      </c>
      <c r="T452" s="204">
        <f>S452*H452</f>
        <v>0</v>
      </c>
      <c r="U452" s="35"/>
      <c r="V452" s="35"/>
      <c r="W452" s="35"/>
      <c r="X452" s="35"/>
      <c r="Y452" s="35"/>
      <c r="Z452" s="35"/>
      <c r="AA452" s="35"/>
      <c r="AB452" s="35"/>
      <c r="AC452" s="35"/>
      <c r="AD452" s="35"/>
      <c r="AE452" s="35"/>
      <c r="AR452" s="205" t="s">
        <v>328</v>
      </c>
      <c r="AT452" s="205" t="s">
        <v>323</v>
      </c>
      <c r="AU452" s="205" t="s">
        <v>86</v>
      </c>
      <c r="AY452" s="18" t="s">
        <v>321</v>
      </c>
      <c r="BE452" s="206">
        <f>IF(N452="základní",J452,0)</f>
        <v>0</v>
      </c>
      <c r="BF452" s="206">
        <f>IF(N452="snížená",J452,0)</f>
        <v>0</v>
      </c>
      <c r="BG452" s="206">
        <f>IF(N452="zákl. přenesená",J452,0)</f>
        <v>0</v>
      </c>
      <c r="BH452" s="206">
        <f>IF(N452="sníž. přenesená",J452,0)</f>
        <v>0</v>
      </c>
      <c r="BI452" s="206">
        <f>IF(N452="nulová",J452,0)</f>
        <v>0</v>
      </c>
      <c r="BJ452" s="18" t="s">
        <v>84</v>
      </c>
      <c r="BK452" s="206">
        <f>ROUND(I452*H452,2)</f>
        <v>0</v>
      </c>
      <c r="BL452" s="18" t="s">
        <v>328</v>
      </c>
      <c r="BM452" s="205" t="s">
        <v>3096</v>
      </c>
    </row>
    <row r="453" spans="1:65" s="13" customFormat="1" ht="11.25">
      <c r="B453" s="207"/>
      <c r="C453" s="208"/>
      <c r="D453" s="209" t="s">
        <v>339</v>
      </c>
      <c r="E453" s="210" t="s">
        <v>1</v>
      </c>
      <c r="F453" s="211" t="s">
        <v>3097</v>
      </c>
      <c r="G453" s="208"/>
      <c r="H453" s="212">
        <v>670</v>
      </c>
      <c r="I453" s="213"/>
      <c r="J453" s="208"/>
      <c r="K453" s="208"/>
      <c r="L453" s="214"/>
      <c r="M453" s="215"/>
      <c r="N453" s="216"/>
      <c r="O453" s="216"/>
      <c r="P453" s="216"/>
      <c r="Q453" s="216"/>
      <c r="R453" s="216"/>
      <c r="S453" s="216"/>
      <c r="T453" s="217"/>
      <c r="AT453" s="218" t="s">
        <v>339</v>
      </c>
      <c r="AU453" s="218" t="s">
        <v>86</v>
      </c>
      <c r="AV453" s="13" t="s">
        <v>86</v>
      </c>
      <c r="AW453" s="13" t="s">
        <v>31</v>
      </c>
      <c r="AX453" s="13" t="s">
        <v>77</v>
      </c>
      <c r="AY453" s="218" t="s">
        <v>321</v>
      </c>
    </row>
    <row r="454" spans="1:65" s="14" customFormat="1" ht="11.25">
      <c r="B454" s="219"/>
      <c r="C454" s="220"/>
      <c r="D454" s="209" t="s">
        <v>339</v>
      </c>
      <c r="E454" s="221" t="s">
        <v>3098</v>
      </c>
      <c r="F454" s="222" t="s">
        <v>346</v>
      </c>
      <c r="G454" s="220"/>
      <c r="H454" s="223">
        <v>670</v>
      </c>
      <c r="I454" s="224"/>
      <c r="J454" s="220"/>
      <c r="K454" s="220"/>
      <c r="L454" s="225"/>
      <c r="M454" s="226"/>
      <c r="N454" s="227"/>
      <c r="O454" s="227"/>
      <c r="P454" s="227"/>
      <c r="Q454" s="227"/>
      <c r="R454" s="227"/>
      <c r="S454" s="227"/>
      <c r="T454" s="228"/>
      <c r="AT454" s="229" t="s">
        <v>339</v>
      </c>
      <c r="AU454" s="229" t="s">
        <v>86</v>
      </c>
      <c r="AV454" s="14" t="s">
        <v>328</v>
      </c>
      <c r="AW454" s="14" t="s">
        <v>31</v>
      </c>
      <c r="AX454" s="14" t="s">
        <v>84</v>
      </c>
      <c r="AY454" s="229" t="s">
        <v>321</v>
      </c>
    </row>
    <row r="455" spans="1:65" s="2" customFormat="1" ht="37.9" customHeight="1">
      <c r="A455" s="35"/>
      <c r="B455" s="36"/>
      <c r="C455" s="251" t="s">
        <v>689</v>
      </c>
      <c r="D455" s="251" t="s">
        <v>583</v>
      </c>
      <c r="E455" s="252" t="s">
        <v>3099</v>
      </c>
      <c r="F455" s="253" t="s">
        <v>3100</v>
      </c>
      <c r="G455" s="254" t="s">
        <v>628</v>
      </c>
      <c r="H455" s="255">
        <v>676.7</v>
      </c>
      <c r="I455" s="256"/>
      <c r="J455" s="257">
        <f>ROUND(I455*H455,2)</f>
        <v>0</v>
      </c>
      <c r="K455" s="253" t="s">
        <v>327</v>
      </c>
      <c r="L455" s="258"/>
      <c r="M455" s="259" t="s">
        <v>1</v>
      </c>
      <c r="N455" s="260" t="s">
        <v>42</v>
      </c>
      <c r="O455" s="72"/>
      <c r="P455" s="203">
        <f>O455*H455</f>
        <v>0</v>
      </c>
      <c r="Q455" s="203">
        <v>5.6210000000000003E-2</v>
      </c>
      <c r="R455" s="203">
        <f>Q455*H455</f>
        <v>38.037307000000006</v>
      </c>
      <c r="S455" s="203">
        <v>0</v>
      </c>
      <c r="T455" s="204">
        <f>S455*H455</f>
        <v>0</v>
      </c>
      <c r="U455" s="35"/>
      <c r="V455" s="35"/>
      <c r="W455" s="35"/>
      <c r="X455" s="35"/>
      <c r="Y455" s="35"/>
      <c r="Z455" s="35"/>
      <c r="AA455" s="35"/>
      <c r="AB455" s="35"/>
      <c r="AC455" s="35"/>
      <c r="AD455" s="35"/>
      <c r="AE455" s="35"/>
      <c r="AR455" s="205" t="s">
        <v>364</v>
      </c>
      <c r="AT455" s="205" t="s">
        <v>583</v>
      </c>
      <c r="AU455" s="205" t="s">
        <v>86</v>
      </c>
      <c r="AY455" s="18" t="s">
        <v>321</v>
      </c>
      <c r="BE455" s="206">
        <f>IF(N455="základní",J455,0)</f>
        <v>0</v>
      </c>
      <c r="BF455" s="206">
        <f>IF(N455="snížená",J455,0)</f>
        <v>0</v>
      </c>
      <c r="BG455" s="206">
        <f>IF(N455="zákl. přenesená",J455,0)</f>
        <v>0</v>
      </c>
      <c r="BH455" s="206">
        <f>IF(N455="sníž. přenesená",J455,0)</f>
        <v>0</v>
      </c>
      <c r="BI455" s="206">
        <f>IF(N455="nulová",J455,0)</f>
        <v>0</v>
      </c>
      <c r="BJ455" s="18" t="s">
        <v>84</v>
      </c>
      <c r="BK455" s="206">
        <f>ROUND(I455*H455,2)</f>
        <v>0</v>
      </c>
      <c r="BL455" s="18" t="s">
        <v>328</v>
      </c>
      <c r="BM455" s="205" t="s">
        <v>3101</v>
      </c>
    </row>
    <row r="456" spans="1:65" s="13" customFormat="1" ht="11.25">
      <c r="B456" s="207"/>
      <c r="C456" s="208"/>
      <c r="D456" s="209" t="s">
        <v>339</v>
      </c>
      <c r="E456" s="208"/>
      <c r="F456" s="211" t="s">
        <v>3102</v>
      </c>
      <c r="G456" s="208"/>
      <c r="H456" s="212">
        <v>676.7</v>
      </c>
      <c r="I456" s="213"/>
      <c r="J456" s="208"/>
      <c r="K456" s="208"/>
      <c r="L456" s="214"/>
      <c r="M456" s="215"/>
      <c r="N456" s="216"/>
      <c r="O456" s="216"/>
      <c r="P456" s="216"/>
      <c r="Q456" s="216"/>
      <c r="R456" s="216"/>
      <c r="S456" s="216"/>
      <c r="T456" s="217"/>
      <c r="AT456" s="218" t="s">
        <v>339</v>
      </c>
      <c r="AU456" s="218" t="s">
        <v>86</v>
      </c>
      <c r="AV456" s="13" t="s">
        <v>86</v>
      </c>
      <c r="AW456" s="13" t="s">
        <v>4</v>
      </c>
      <c r="AX456" s="13" t="s">
        <v>84</v>
      </c>
      <c r="AY456" s="218" t="s">
        <v>321</v>
      </c>
    </row>
    <row r="457" spans="1:65" s="2" customFormat="1" ht="37.9" customHeight="1">
      <c r="A457" s="35"/>
      <c r="B457" s="36"/>
      <c r="C457" s="194" t="s">
        <v>694</v>
      </c>
      <c r="D457" s="194" t="s">
        <v>323</v>
      </c>
      <c r="E457" s="195" t="s">
        <v>3103</v>
      </c>
      <c r="F457" s="196" t="s">
        <v>3104</v>
      </c>
      <c r="G457" s="197" t="s">
        <v>628</v>
      </c>
      <c r="H457" s="198">
        <v>18</v>
      </c>
      <c r="I457" s="199"/>
      <c r="J457" s="200">
        <f>ROUND(I457*H457,2)</f>
        <v>0</v>
      </c>
      <c r="K457" s="196" t="s">
        <v>327</v>
      </c>
      <c r="L457" s="40"/>
      <c r="M457" s="201" t="s">
        <v>1</v>
      </c>
      <c r="N457" s="202" t="s">
        <v>42</v>
      </c>
      <c r="O457" s="72"/>
      <c r="P457" s="203">
        <f>O457*H457</f>
        <v>0</v>
      </c>
      <c r="Q457" s="203">
        <v>0</v>
      </c>
      <c r="R457" s="203">
        <f>Q457*H457</f>
        <v>0</v>
      </c>
      <c r="S457" s="203">
        <v>0</v>
      </c>
      <c r="T457" s="204">
        <f>S457*H457</f>
        <v>0</v>
      </c>
      <c r="U457" s="35"/>
      <c r="V457" s="35"/>
      <c r="W457" s="35"/>
      <c r="X457" s="35"/>
      <c r="Y457" s="35"/>
      <c r="Z457" s="35"/>
      <c r="AA457" s="35"/>
      <c r="AB457" s="35"/>
      <c r="AC457" s="35"/>
      <c r="AD457" s="35"/>
      <c r="AE457" s="35"/>
      <c r="AR457" s="205" t="s">
        <v>328</v>
      </c>
      <c r="AT457" s="205" t="s">
        <v>323</v>
      </c>
      <c r="AU457" s="205" t="s">
        <v>86</v>
      </c>
      <c r="AY457" s="18" t="s">
        <v>321</v>
      </c>
      <c r="BE457" s="206">
        <f>IF(N457="základní",J457,0)</f>
        <v>0</v>
      </c>
      <c r="BF457" s="206">
        <f>IF(N457="snížená",J457,0)</f>
        <v>0</v>
      </c>
      <c r="BG457" s="206">
        <f>IF(N457="zákl. přenesená",J457,0)</f>
        <v>0</v>
      </c>
      <c r="BH457" s="206">
        <f>IF(N457="sníž. přenesená",J457,0)</f>
        <v>0</v>
      </c>
      <c r="BI457" s="206">
        <f>IF(N457="nulová",J457,0)</f>
        <v>0</v>
      </c>
      <c r="BJ457" s="18" t="s">
        <v>84</v>
      </c>
      <c r="BK457" s="206">
        <f>ROUND(I457*H457,2)</f>
        <v>0</v>
      </c>
      <c r="BL457" s="18" t="s">
        <v>328</v>
      </c>
      <c r="BM457" s="205" t="s">
        <v>3105</v>
      </c>
    </row>
    <row r="458" spans="1:65" s="13" customFormat="1" ht="11.25">
      <c r="B458" s="207"/>
      <c r="C458" s="208"/>
      <c r="D458" s="209" t="s">
        <v>339</v>
      </c>
      <c r="E458" s="210" t="s">
        <v>1</v>
      </c>
      <c r="F458" s="211" t="s">
        <v>3106</v>
      </c>
      <c r="G458" s="208"/>
      <c r="H458" s="212">
        <v>18</v>
      </c>
      <c r="I458" s="213"/>
      <c r="J458" s="208"/>
      <c r="K458" s="208"/>
      <c r="L458" s="214"/>
      <c r="M458" s="215"/>
      <c r="N458" s="216"/>
      <c r="O458" s="216"/>
      <c r="P458" s="216"/>
      <c r="Q458" s="216"/>
      <c r="R458" s="216"/>
      <c r="S458" s="216"/>
      <c r="T458" s="217"/>
      <c r="AT458" s="218" t="s">
        <v>339</v>
      </c>
      <c r="AU458" s="218" t="s">
        <v>86</v>
      </c>
      <c r="AV458" s="13" t="s">
        <v>86</v>
      </c>
      <c r="AW458" s="13" t="s">
        <v>31</v>
      </c>
      <c r="AX458" s="13" t="s">
        <v>77</v>
      </c>
      <c r="AY458" s="218" t="s">
        <v>321</v>
      </c>
    </row>
    <row r="459" spans="1:65" s="14" customFormat="1" ht="11.25">
      <c r="B459" s="219"/>
      <c r="C459" s="220"/>
      <c r="D459" s="209" t="s">
        <v>339</v>
      </c>
      <c r="E459" s="221" t="s">
        <v>3107</v>
      </c>
      <c r="F459" s="222" t="s">
        <v>346</v>
      </c>
      <c r="G459" s="220"/>
      <c r="H459" s="223">
        <v>18</v>
      </c>
      <c r="I459" s="224"/>
      <c r="J459" s="220"/>
      <c r="K459" s="220"/>
      <c r="L459" s="225"/>
      <c r="M459" s="226"/>
      <c r="N459" s="227"/>
      <c r="O459" s="227"/>
      <c r="P459" s="227"/>
      <c r="Q459" s="227"/>
      <c r="R459" s="227"/>
      <c r="S459" s="227"/>
      <c r="T459" s="228"/>
      <c r="AT459" s="229" t="s">
        <v>339</v>
      </c>
      <c r="AU459" s="229" t="s">
        <v>86</v>
      </c>
      <c r="AV459" s="14" t="s">
        <v>328</v>
      </c>
      <c r="AW459" s="14" t="s">
        <v>31</v>
      </c>
      <c r="AX459" s="14" t="s">
        <v>84</v>
      </c>
      <c r="AY459" s="229" t="s">
        <v>321</v>
      </c>
    </row>
    <row r="460" spans="1:65" s="2" customFormat="1" ht="37.9" customHeight="1">
      <c r="A460" s="35"/>
      <c r="B460" s="36"/>
      <c r="C460" s="251" t="s">
        <v>699</v>
      </c>
      <c r="D460" s="251" t="s">
        <v>583</v>
      </c>
      <c r="E460" s="252" t="s">
        <v>3108</v>
      </c>
      <c r="F460" s="253" t="s">
        <v>3109</v>
      </c>
      <c r="G460" s="254" t="s">
        <v>628</v>
      </c>
      <c r="H460" s="255">
        <v>18.18</v>
      </c>
      <c r="I460" s="256"/>
      <c r="J460" s="257">
        <f>ROUND(I460*H460,2)</f>
        <v>0</v>
      </c>
      <c r="K460" s="253" t="s">
        <v>327</v>
      </c>
      <c r="L460" s="258"/>
      <c r="M460" s="259" t="s">
        <v>1</v>
      </c>
      <c r="N460" s="260" t="s">
        <v>42</v>
      </c>
      <c r="O460" s="72"/>
      <c r="P460" s="203">
        <f>O460*H460</f>
        <v>0</v>
      </c>
      <c r="Q460" s="203">
        <v>6.7390000000000005E-2</v>
      </c>
      <c r="R460" s="203">
        <f>Q460*H460</f>
        <v>1.2251502000000001</v>
      </c>
      <c r="S460" s="203">
        <v>0</v>
      </c>
      <c r="T460" s="204">
        <f>S460*H460</f>
        <v>0</v>
      </c>
      <c r="U460" s="35"/>
      <c r="V460" s="35"/>
      <c r="W460" s="35"/>
      <c r="X460" s="35"/>
      <c r="Y460" s="35"/>
      <c r="Z460" s="35"/>
      <c r="AA460" s="35"/>
      <c r="AB460" s="35"/>
      <c r="AC460" s="35"/>
      <c r="AD460" s="35"/>
      <c r="AE460" s="35"/>
      <c r="AR460" s="205" t="s">
        <v>364</v>
      </c>
      <c r="AT460" s="205" t="s">
        <v>583</v>
      </c>
      <c r="AU460" s="205" t="s">
        <v>86</v>
      </c>
      <c r="AY460" s="18" t="s">
        <v>321</v>
      </c>
      <c r="BE460" s="206">
        <f>IF(N460="základní",J460,0)</f>
        <v>0</v>
      </c>
      <c r="BF460" s="206">
        <f>IF(N460="snížená",J460,0)</f>
        <v>0</v>
      </c>
      <c r="BG460" s="206">
        <f>IF(N460="zákl. přenesená",J460,0)</f>
        <v>0</v>
      </c>
      <c r="BH460" s="206">
        <f>IF(N460="sníž. přenesená",J460,0)</f>
        <v>0</v>
      </c>
      <c r="BI460" s="206">
        <f>IF(N460="nulová",J460,0)</f>
        <v>0</v>
      </c>
      <c r="BJ460" s="18" t="s">
        <v>84</v>
      </c>
      <c r="BK460" s="206">
        <f>ROUND(I460*H460,2)</f>
        <v>0</v>
      </c>
      <c r="BL460" s="18" t="s">
        <v>328</v>
      </c>
      <c r="BM460" s="205" t="s">
        <v>3110</v>
      </c>
    </row>
    <row r="461" spans="1:65" s="13" customFormat="1" ht="11.25">
      <c r="B461" s="207"/>
      <c r="C461" s="208"/>
      <c r="D461" s="209" t="s">
        <v>339</v>
      </c>
      <c r="E461" s="208"/>
      <c r="F461" s="211" t="s">
        <v>3111</v>
      </c>
      <c r="G461" s="208"/>
      <c r="H461" s="212">
        <v>18.18</v>
      </c>
      <c r="I461" s="213"/>
      <c r="J461" s="208"/>
      <c r="K461" s="208"/>
      <c r="L461" s="214"/>
      <c r="M461" s="215"/>
      <c r="N461" s="216"/>
      <c r="O461" s="216"/>
      <c r="P461" s="216"/>
      <c r="Q461" s="216"/>
      <c r="R461" s="216"/>
      <c r="S461" s="216"/>
      <c r="T461" s="217"/>
      <c r="AT461" s="218" t="s">
        <v>339</v>
      </c>
      <c r="AU461" s="218" t="s">
        <v>86</v>
      </c>
      <c r="AV461" s="13" t="s">
        <v>86</v>
      </c>
      <c r="AW461" s="13" t="s">
        <v>4</v>
      </c>
      <c r="AX461" s="13" t="s">
        <v>84</v>
      </c>
      <c r="AY461" s="218" t="s">
        <v>321</v>
      </c>
    </row>
    <row r="462" spans="1:65" s="2" customFormat="1" ht="16.5" customHeight="1">
      <c r="A462" s="35"/>
      <c r="B462" s="36"/>
      <c r="C462" s="194" t="s">
        <v>706</v>
      </c>
      <c r="D462" s="194" t="s">
        <v>323</v>
      </c>
      <c r="E462" s="195" t="s">
        <v>3112</v>
      </c>
      <c r="F462" s="196" t="s">
        <v>3113</v>
      </c>
      <c r="G462" s="197" t="s">
        <v>692</v>
      </c>
      <c r="H462" s="198">
        <v>12</v>
      </c>
      <c r="I462" s="199"/>
      <c r="J462" s="200">
        <f>ROUND(I462*H462,2)</f>
        <v>0</v>
      </c>
      <c r="K462" s="196" t="s">
        <v>327</v>
      </c>
      <c r="L462" s="40"/>
      <c r="M462" s="201" t="s">
        <v>1</v>
      </c>
      <c r="N462" s="202" t="s">
        <v>42</v>
      </c>
      <c r="O462" s="72"/>
      <c r="P462" s="203">
        <f>O462*H462</f>
        <v>0</v>
      </c>
      <c r="Q462" s="203">
        <v>0</v>
      </c>
      <c r="R462" s="203">
        <f>Q462*H462</f>
        <v>0</v>
      </c>
      <c r="S462" s="203">
        <v>0</v>
      </c>
      <c r="T462" s="204">
        <f>S462*H462</f>
        <v>0</v>
      </c>
      <c r="U462" s="35"/>
      <c r="V462" s="35"/>
      <c r="W462" s="35"/>
      <c r="X462" s="35"/>
      <c r="Y462" s="35"/>
      <c r="Z462" s="35"/>
      <c r="AA462" s="35"/>
      <c r="AB462" s="35"/>
      <c r="AC462" s="35"/>
      <c r="AD462" s="35"/>
      <c r="AE462" s="35"/>
      <c r="AR462" s="205" t="s">
        <v>328</v>
      </c>
      <c r="AT462" s="205" t="s">
        <v>323</v>
      </c>
      <c r="AU462" s="205" t="s">
        <v>86</v>
      </c>
      <c r="AY462" s="18" t="s">
        <v>321</v>
      </c>
      <c r="BE462" s="206">
        <f>IF(N462="základní",J462,0)</f>
        <v>0</v>
      </c>
      <c r="BF462" s="206">
        <f>IF(N462="snížená",J462,0)</f>
        <v>0</v>
      </c>
      <c r="BG462" s="206">
        <f>IF(N462="zákl. přenesená",J462,0)</f>
        <v>0</v>
      </c>
      <c r="BH462" s="206">
        <f>IF(N462="sníž. přenesená",J462,0)</f>
        <v>0</v>
      </c>
      <c r="BI462" s="206">
        <f>IF(N462="nulová",J462,0)</f>
        <v>0</v>
      </c>
      <c r="BJ462" s="18" t="s">
        <v>84</v>
      </c>
      <c r="BK462" s="206">
        <f>ROUND(I462*H462,2)</f>
        <v>0</v>
      </c>
      <c r="BL462" s="18" t="s">
        <v>328</v>
      </c>
      <c r="BM462" s="205" t="s">
        <v>3114</v>
      </c>
    </row>
    <row r="463" spans="1:65" s="13" customFormat="1" ht="11.25">
      <c r="B463" s="207"/>
      <c r="C463" s="208"/>
      <c r="D463" s="209" t="s">
        <v>339</v>
      </c>
      <c r="E463" s="210" t="s">
        <v>1</v>
      </c>
      <c r="F463" s="211" t="s">
        <v>3115</v>
      </c>
      <c r="G463" s="208"/>
      <c r="H463" s="212">
        <v>12</v>
      </c>
      <c r="I463" s="213"/>
      <c r="J463" s="208"/>
      <c r="K463" s="208"/>
      <c r="L463" s="214"/>
      <c r="M463" s="215"/>
      <c r="N463" s="216"/>
      <c r="O463" s="216"/>
      <c r="P463" s="216"/>
      <c r="Q463" s="216"/>
      <c r="R463" s="216"/>
      <c r="S463" s="216"/>
      <c r="T463" s="217"/>
      <c r="AT463" s="218" t="s">
        <v>339</v>
      </c>
      <c r="AU463" s="218" t="s">
        <v>86</v>
      </c>
      <c r="AV463" s="13" t="s">
        <v>86</v>
      </c>
      <c r="AW463" s="13" t="s">
        <v>31</v>
      </c>
      <c r="AX463" s="13" t="s">
        <v>84</v>
      </c>
      <c r="AY463" s="218" t="s">
        <v>321</v>
      </c>
    </row>
    <row r="464" spans="1:65" s="2" customFormat="1" ht="24.2" customHeight="1">
      <c r="A464" s="35"/>
      <c r="B464" s="36"/>
      <c r="C464" s="194" t="s">
        <v>718</v>
      </c>
      <c r="D464" s="194" t="s">
        <v>323</v>
      </c>
      <c r="E464" s="195" t="s">
        <v>1821</v>
      </c>
      <c r="F464" s="196" t="s">
        <v>1822</v>
      </c>
      <c r="G464" s="197" t="s">
        <v>628</v>
      </c>
      <c r="H464" s="198">
        <v>1334</v>
      </c>
      <c r="I464" s="199"/>
      <c r="J464" s="200">
        <f>ROUND(I464*H464,2)</f>
        <v>0</v>
      </c>
      <c r="K464" s="196" t="s">
        <v>350</v>
      </c>
      <c r="L464" s="40"/>
      <c r="M464" s="201" t="s">
        <v>1</v>
      </c>
      <c r="N464" s="202" t="s">
        <v>42</v>
      </c>
      <c r="O464" s="72"/>
      <c r="P464" s="203">
        <f>O464*H464</f>
        <v>0</v>
      </c>
      <c r="Q464" s="203">
        <v>0</v>
      </c>
      <c r="R464" s="203">
        <f>Q464*H464</f>
        <v>0</v>
      </c>
      <c r="S464" s="203">
        <v>0</v>
      </c>
      <c r="T464" s="204">
        <f>S464*H464</f>
        <v>0</v>
      </c>
      <c r="U464" s="35"/>
      <c r="V464" s="35"/>
      <c r="W464" s="35"/>
      <c r="X464" s="35"/>
      <c r="Y464" s="35"/>
      <c r="Z464" s="35"/>
      <c r="AA464" s="35"/>
      <c r="AB464" s="35"/>
      <c r="AC464" s="35"/>
      <c r="AD464" s="35"/>
      <c r="AE464" s="35"/>
      <c r="AR464" s="205" t="s">
        <v>328</v>
      </c>
      <c r="AT464" s="205" t="s">
        <v>323</v>
      </c>
      <c r="AU464" s="205" t="s">
        <v>86</v>
      </c>
      <c r="AY464" s="18" t="s">
        <v>321</v>
      </c>
      <c r="BE464" s="206">
        <f>IF(N464="základní",J464,0)</f>
        <v>0</v>
      </c>
      <c r="BF464" s="206">
        <f>IF(N464="snížená",J464,0)</f>
        <v>0</v>
      </c>
      <c r="BG464" s="206">
        <f>IF(N464="zákl. přenesená",J464,0)</f>
        <v>0</v>
      </c>
      <c r="BH464" s="206">
        <f>IF(N464="sníž. přenesená",J464,0)</f>
        <v>0</v>
      </c>
      <c r="BI464" s="206">
        <f>IF(N464="nulová",J464,0)</f>
        <v>0</v>
      </c>
      <c r="BJ464" s="18" t="s">
        <v>84</v>
      </c>
      <c r="BK464" s="206">
        <f>ROUND(I464*H464,2)</f>
        <v>0</v>
      </c>
      <c r="BL464" s="18" t="s">
        <v>328</v>
      </c>
      <c r="BM464" s="205" t="s">
        <v>3116</v>
      </c>
    </row>
    <row r="465" spans="1:65" s="13" customFormat="1" ht="11.25">
      <c r="B465" s="207"/>
      <c r="C465" s="208"/>
      <c r="D465" s="209" t="s">
        <v>339</v>
      </c>
      <c r="E465" s="210" t="s">
        <v>1</v>
      </c>
      <c r="F465" s="211" t="s">
        <v>3117</v>
      </c>
      <c r="G465" s="208"/>
      <c r="H465" s="212">
        <v>1370</v>
      </c>
      <c r="I465" s="213"/>
      <c r="J465" s="208"/>
      <c r="K465" s="208"/>
      <c r="L465" s="214"/>
      <c r="M465" s="215"/>
      <c r="N465" s="216"/>
      <c r="O465" s="216"/>
      <c r="P465" s="216"/>
      <c r="Q465" s="216"/>
      <c r="R465" s="216"/>
      <c r="S465" s="216"/>
      <c r="T465" s="217"/>
      <c r="AT465" s="218" t="s">
        <v>339</v>
      </c>
      <c r="AU465" s="218" t="s">
        <v>86</v>
      </c>
      <c r="AV465" s="13" t="s">
        <v>86</v>
      </c>
      <c r="AW465" s="13" t="s">
        <v>31</v>
      </c>
      <c r="AX465" s="13" t="s">
        <v>77</v>
      </c>
      <c r="AY465" s="218" t="s">
        <v>321</v>
      </c>
    </row>
    <row r="466" spans="1:65" s="15" customFormat="1" ht="11.25">
      <c r="B466" s="230"/>
      <c r="C466" s="231"/>
      <c r="D466" s="209" t="s">
        <v>339</v>
      </c>
      <c r="E466" s="232" t="s">
        <v>1</v>
      </c>
      <c r="F466" s="233" t="s">
        <v>3118</v>
      </c>
      <c r="G466" s="231"/>
      <c r="H466" s="232" t="s">
        <v>1</v>
      </c>
      <c r="I466" s="234"/>
      <c r="J466" s="231"/>
      <c r="K466" s="231"/>
      <c r="L466" s="235"/>
      <c r="M466" s="236"/>
      <c r="N466" s="237"/>
      <c r="O466" s="237"/>
      <c r="P466" s="237"/>
      <c r="Q466" s="237"/>
      <c r="R466" s="237"/>
      <c r="S466" s="237"/>
      <c r="T466" s="238"/>
      <c r="AT466" s="239" t="s">
        <v>339</v>
      </c>
      <c r="AU466" s="239" t="s">
        <v>86</v>
      </c>
      <c r="AV466" s="15" t="s">
        <v>84</v>
      </c>
      <c r="AW466" s="15" t="s">
        <v>31</v>
      </c>
      <c r="AX466" s="15" t="s">
        <v>77</v>
      </c>
      <c r="AY466" s="239" t="s">
        <v>321</v>
      </c>
    </row>
    <row r="467" spans="1:65" s="13" customFormat="1" ht="11.25">
      <c r="B467" s="207"/>
      <c r="C467" s="208"/>
      <c r="D467" s="209" t="s">
        <v>339</v>
      </c>
      <c r="E467" s="210" t="s">
        <v>1</v>
      </c>
      <c r="F467" s="211" t="s">
        <v>3119</v>
      </c>
      <c r="G467" s="208"/>
      <c r="H467" s="212">
        <v>-36</v>
      </c>
      <c r="I467" s="213"/>
      <c r="J467" s="208"/>
      <c r="K467" s="208"/>
      <c r="L467" s="214"/>
      <c r="M467" s="215"/>
      <c r="N467" s="216"/>
      <c r="O467" s="216"/>
      <c r="P467" s="216"/>
      <c r="Q467" s="216"/>
      <c r="R467" s="216"/>
      <c r="S467" s="216"/>
      <c r="T467" s="217"/>
      <c r="AT467" s="218" t="s">
        <v>339</v>
      </c>
      <c r="AU467" s="218" t="s">
        <v>86</v>
      </c>
      <c r="AV467" s="13" t="s">
        <v>86</v>
      </c>
      <c r="AW467" s="13" t="s">
        <v>31</v>
      </c>
      <c r="AX467" s="13" t="s">
        <v>77</v>
      </c>
      <c r="AY467" s="218" t="s">
        <v>321</v>
      </c>
    </row>
    <row r="468" spans="1:65" s="14" customFormat="1" ht="11.25">
      <c r="B468" s="219"/>
      <c r="C468" s="220"/>
      <c r="D468" s="209" t="s">
        <v>339</v>
      </c>
      <c r="E468" s="221" t="s">
        <v>1</v>
      </c>
      <c r="F468" s="222" t="s">
        <v>346</v>
      </c>
      <c r="G468" s="220"/>
      <c r="H468" s="223">
        <v>1334</v>
      </c>
      <c r="I468" s="224"/>
      <c r="J468" s="220"/>
      <c r="K468" s="220"/>
      <c r="L468" s="225"/>
      <c r="M468" s="226"/>
      <c r="N468" s="227"/>
      <c r="O468" s="227"/>
      <c r="P468" s="227"/>
      <c r="Q468" s="227"/>
      <c r="R468" s="227"/>
      <c r="S468" s="227"/>
      <c r="T468" s="228"/>
      <c r="AT468" s="229" t="s">
        <v>339</v>
      </c>
      <c r="AU468" s="229" t="s">
        <v>86</v>
      </c>
      <c r="AV468" s="14" t="s">
        <v>328</v>
      </c>
      <c r="AW468" s="14" t="s">
        <v>31</v>
      </c>
      <c r="AX468" s="14" t="s">
        <v>84</v>
      </c>
      <c r="AY468" s="229" t="s">
        <v>321</v>
      </c>
    </row>
    <row r="469" spans="1:65" s="2" customFormat="1" ht="24.2" customHeight="1">
      <c r="A469" s="35"/>
      <c r="B469" s="36"/>
      <c r="C469" s="194" t="s">
        <v>727</v>
      </c>
      <c r="D469" s="194" t="s">
        <v>323</v>
      </c>
      <c r="E469" s="195" t="s">
        <v>3120</v>
      </c>
      <c r="F469" s="196" t="s">
        <v>3121</v>
      </c>
      <c r="G469" s="197" t="s">
        <v>628</v>
      </c>
      <c r="H469" s="198">
        <v>0.5</v>
      </c>
      <c r="I469" s="199"/>
      <c r="J469" s="200">
        <f>ROUND(I469*H469,2)</f>
        <v>0</v>
      </c>
      <c r="K469" s="196" t="s">
        <v>350</v>
      </c>
      <c r="L469" s="40"/>
      <c r="M469" s="201" t="s">
        <v>1</v>
      </c>
      <c r="N469" s="202" t="s">
        <v>42</v>
      </c>
      <c r="O469" s="72"/>
      <c r="P469" s="203">
        <f>O469*H469</f>
        <v>0</v>
      </c>
      <c r="Q469" s="203">
        <v>0</v>
      </c>
      <c r="R469" s="203">
        <f>Q469*H469</f>
        <v>0</v>
      </c>
      <c r="S469" s="203">
        <v>0</v>
      </c>
      <c r="T469" s="204">
        <f>S469*H469</f>
        <v>0</v>
      </c>
      <c r="U469" s="35"/>
      <c r="V469" s="35"/>
      <c r="W469" s="35"/>
      <c r="X469" s="35"/>
      <c r="Y469" s="35"/>
      <c r="Z469" s="35"/>
      <c r="AA469" s="35"/>
      <c r="AB469" s="35"/>
      <c r="AC469" s="35"/>
      <c r="AD469" s="35"/>
      <c r="AE469" s="35"/>
      <c r="AR469" s="205" t="s">
        <v>328</v>
      </c>
      <c r="AT469" s="205" t="s">
        <v>323</v>
      </c>
      <c r="AU469" s="205" t="s">
        <v>86</v>
      </c>
      <c r="AY469" s="18" t="s">
        <v>321</v>
      </c>
      <c r="BE469" s="206">
        <f>IF(N469="základní",J469,0)</f>
        <v>0</v>
      </c>
      <c r="BF469" s="206">
        <f>IF(N469="snížená",J469,0)</f>
        <v>0</v>
      </c>
      <c r="BG469" s="206">
        <f>IF(N469="zákl. přenesená",J469,0)</f>
        <v>0</v>
      </c>
      <c r="BH469" s="206">
        <f>IF(N469="sníž. přenesená",J469,0)</f>
        <v>0</v>
      </c>
      <c r="BI469" s="206">
        <f>IF(N469="nulová",J469,0)</f>
        <v>0</v>
      </c>
      <c r="BJ469" s="18" t="s">
        <v>84</v>
      </c>
      <c r="BK469" s="206">
        <f>ROUND(I469*H469,2)</f>
        <v>0</v>
      </c>
      <c r="BL469" s="18" t="s">
        <v>328</v>
      </c>
      <c r="BM469" s="205" t="s">
        <v>3122</v>
      </c>
    </row>
    <row r="470" spans="1:65" s="13" customFormat="1" ht="11.25">
      <c r="B470" s="207"/>
      <c r="C470" s="208"/>
      <c r="D470" s="209" t="s">
        <v>339</v>
      </c>
      <c r="E470" s="210" t="s">
        <v>1</v>
      </c>
      <c r="F470" s="211" t="s">
        <v>3123</v>
      </c>
      <c r="G470" s="208"/>
      <c r="H470" s="212">
        <v>0.5</v>
      </c>
      <c r="I470" s="213"/>
      <c r="J470" s="208"/>
      <c r="K470" s="208"/>
      <c r="L470" s="214"/>
      <c r="M470" s="215"/>
      <c r="N470" s="216"/>
      <c r="O470" s="216"/>
      <c r="P470" s="216"/>
      <c r="Q470" s="216"/>
      <c r="R470" s="216"/>
      <c r="S470" s="216"/>
      <c r="T470" s="217"/>
      <c r="AT470" s="218" t="s">
        <v>339</v>
      </c>
      <c r="AU470" s="218" t="s">
        <v>86</v>
      </c>
      <c r="AV470" s="13" t="s">
        <v>86</v>
      </c>
      <c r="AW470" s="13" t="s">
        <v>31</v>
      </c>
      <c r="AX470" s="13" t="s">
        <v>84</v>
      </c>
      <c r="AY470" s="218" t="s">
        <v>321</v>
      </c>
    </row>
    <row r="471" spans="1:65" s="2" customFormat="1" ht="37.9" customHeight="1">
      <c r="A471" s="35"/>
      <c r="B471" s="36"/>
      <c r="C471" s="251" t="s">
        <v>741</v>
      </c>
      <c r="D471" s="251" t="s">
        <v>583</v>
      </c>
      <c r="E471" s="252" t="s">
        <v>3124</v>
      </c>
      <c r="F471" s="253" t="s">
        <v>3125</v>
      </c>
      <c r="G471" s="254" t="s">
        <v>628</v>
      </c>
      <c r="H471" s="255">
        <v>0.5</v>
      </c>
      <c r="I471" s="256"/>
      <c r="J471" s="257">
        <f>ROUND(I471*H471,2)</f>
        <v>0</v>
      </c>
      <c r="K471" s="253" t="s">
        <v>327</v>
      </c>
      <c r="L471" s="258"/>
      <c r="M471" s="259" t="s">
        <v>1</v>
      </c>
      <c r="N471" s="260" t="s">
        <v>42</v>
      </c>
      <c r="O471" s="72"/>
      <c r="P471" s="203">
        <f>O471*H471</f>
        <v>0</v>
      </c>
      <c r="Q471" s="203">
        <v>3.3869999999999997E-2</v>
      </c>
      <c r="R471" s="203">
        <f>Q471*H471</f>
        <v>1.6934999999999999E-2</v>
      </c>
      <c r="S471" s="203">
        <v>0</v>
      </c>
      <c r="T471" s="204">
        <f>S471*H471</f>
        <v>0</v>
      </c>
      <c r="U471" s="35"/>
      <c r="V471" s="35"/>
      <c r="W471" s="35"/>
      <c r="X471" s="35"/>
      <c r="Y471" s="35"/>
      <c r="Z471" s="35"/>
      <c r="AA471" s="35"/>
      <c r="AB471" s="35"/>
      <c r="AC471" s="35"/>
      <c r="AD471" s="35"/>
      <c r="AE471" s="35"/>
      <c r="AR471" s="205" t="s">
        <v>364</v>
      </c>
      <c r="AT471" s="205" t="s">
        <v>583</v>
      </c>
      <c r="AU471" s="205" t="s">
        <v>86</v>
      </c>
      <c r="AY471" s="18" t="s">
        <v>321</v>
      </c>
      <c r="BE471" s="206">
        <f>IF(N471="základní",J471,0)</f>
        <v>0</v>
      </c>
      <c r="BF471" s="206">
        <f>IF(N471="snížená",J471,0)</f>
        <v>0</v>
      </c>
      <c r="BG471" s="206">
        <f>IF(N471="zákl. přenesená",J471,0)</f>
        <v>0</v>
      </c>
      <c r="BH471" s="206">
        <f>IF(N471="sníž. přenesená",J471,0)</f>
        <v>0</v>
      </c>
      <c r="BI471" s="206">
        <f>IF(N471="nulová",J471,0)</f>
        <v>0</v>
      </c>
      <c r="BJ471" s="18" t="s">
        <v>84</v>
      </c>
      <c r="BK471" s="206">
        <f>ROUND(I471*H471,2)</f>
        <v>0</v>
      </c>
      <c r="BL471" s="18" t="s">
        <v>328</v>
      </c>
      <c r="BM471" s="205" t="s">
        <v>3126</v>
      </c>
    </row>
    <row r="472" spans="1:65" s="2" customFormat="1" ht="16.5" customHeight="1">
      <c r="A472" s="35"/>
      <c r="B472" s="36"/>
      <c r="C472" s="194" t="s">
        <v>757</v>
      </c>
      <c r="D472" s="194" t="s">
        <v>323</v>
      </c>
      <c r="E472" s="195" t="s">
        <v>3127</v>
      </c>
      <c r="F472" s="196" t="s">
        <v>3128</v>
      </c>
      <c r="G472" s="197" t="s">
        <v>692</v>
      </c>
      <c r="H472" s="198">
        <v>1</v>
      </c>
      <c r="I472" s="199"/>
      <c r="J472" s="200">
        <f>ROUND(I472*H472,2)</f>
        <v>0</v>
      </c>
      <c r="K472" s="196" t="s">
        <v>350</v>
      </c>
      <c r="L472" s="40"/>
      <c r="M472" s="201" t="s">
        <v>1</v>
      </c>
      <c r="N472" s="202" t="s">
        <v>42</v>
      </c>
      <c r="O472" s="72"/>
      <c r="P472" s="203">
        <f>O472*H472</f>
        <v>0</v>
      </c>
      <c r="Q472" s="203">
        <v>0</v>
      </c>
      <c r="R472" s="203">
        <f>Q472*H472</f>
        <v>0</v>
      </c>
      <c r="S472" s="203">
        <v>0</v>
      </c>
      <c r="T472" s="204">
        <f>S472*H472</f>
        <v>0</v>
      </c>
      <c r="U472" s="35"/>
      <c r="V472" s="35"/>
      <c r="W472" s="35"/>
      <c r="X472" s="35"/>
      <c r="Y472" s="35"/>
      <c r="Z472" s="35"/>
      <c r="AA472" s="35"/>
      <c r="AB472" s="35"/>
      <c r="AC472" s="35"/>
      <c r="AD472" s="35"/>
      <c r="AE472" s="35"/>
      <c r="AR472" s="205" t="s">
        <v>328</v>
      </c>
      <c r="AT472" s="205" t="s">
        <v>323</v>
      </c>
      <c r="AU472" s="205" t="s">
        <v>86</v>
      </c>
      <c r="AY472" s="18" t="s">
        <v>321</v>
      </c>
      <c r="BE472" s="206">
        <f>IF(N472="základní",J472,0)</f>
        <v>0</v>
      </c>
      <c r="BF472" s="206">
        <f>IF(N472="snížená",J472,0)</f>
        <v>0</v>
      </c>
      <c r="BG472" s="206">
        <f>IF(N472="zákl. přenesená",J472,0)</f>
        <v>0</v>
      </c>
      <c r="BH472" s="206">
        <f>IF(N472="sníž. přenesená",J472,0)</f>
        <v>0</v>
      </c>
      <c r="BI472" s="206">
        <f>IF(N472="nulová",J472,0)</f>
        <v>0</v>
      </c>
      <c r="BJ472" s="18" t="s">
        <v>84</v>
      </c>
      <c r="BK472" s="206">
        <f>ROUND(I472*H472,2)</f>
        <v>0</v>
      </c>
      <c r="BL472" s="18" t="s">
        <v>328</v>
      </c>
      <c r="BM472" s="205" t="s">
        <v>3129</v>
      </c>
    </row>
    <row r="473" spans="1:65" s="13" customFormat="1" ht="11.25">
      <c r="B473" s="207"/>
      <c r="C473" s="208"/>
      <c r="D473" s="209" t="s">
        <v>339</v>
      </c>
      <c r="E473" s="210" t="s">
        <v>1</v>
      </c>
      <c r="F473" s="211" t="s">
        <v>3130</v>
      </c>
      <c r="G473" s="208"/>
      <c r="H473" s="212">
        <v>1</v>
      </c>
      <c r="I473" s="213"/>
      <c r="J473" s="208"/>
      <c r="K473" s="208"/>
      <c r="L473" s="214"/>
      <c r="M473" s="215"/>
      <c r="N473" s="216"/>
      <c r="O473" s="216"/>
      <c r="P473" s="216"/>
      <c r="Q473" s="216"/>
      <c r="R473" s="216"/>
      <c r="S473" s="216"/>
      <c r="T473" s="217"/>
      <c r="AT473" s="218" t="s">
        <v>339</v>
      </c>
      <c r="AU473" s="218" t="s">
        <v>86</v>
      </c>
      <c r="AV473" s="13" t="s">
        <v>86</v>
      </c>
      <c r="AW473" s="13" t="s">
        <v>31</v>
      </c>
      <c r="AX473" s="13" t="s">
        <v>84</v>
      </c>
      <c r="AY473" s="218" t="s">
        <v>321</v>
      </c>
    </row>
    <row r="474" spans="1:65" s="2" customFormat="1" ht="33" customHeight="1">
      <c r="A474" s="35"/>
      <c r="B474" s="36"/>
      <c r="C474" s="194" t="s">
        <v>761</v>
      </c>
      <c r="D474" s="194" t="s">
        <v>323</v>
      </c>
      <c r="E474" s="195" t="s">
        <v>3131</v>
      </c>
      <c r="F474" s="196" t="s">
        <v>3132</v>
      </c>
      <c r="G474" s="197" t="s">
        <v>692</v>
      </c>
      <c r="H474" s="198">
        <v>1</v>
      </c>
      <c r="I474" s="199"/>
      <c r="J474" s="200">
        <f t="shared" ref="J474:J482" si="0">ROUND(I474*H474,2)</f>
        <v>0</v>
      </c>
      <c r="K474" s="196" t="s">
        <v>327</v>
      </c>
      <c r="L474" s="40"/>
      <c r="M474" s="201" t="s">
        <v>1</v>
      </c>
      <c r="N474" s="202" t="s">
        <v>42</v>
      </c>
      <c r="O474" s="72"/>
      <c r="P474" s="203">
        <f t="shared" ref="P474:P482" si="1">O474*H474</f>
        <v>0</v>
      </c>
      <c r="Q474" s="203">
        <v>0</v>
      </c>
      <c r="R474" s="203">
        <f t="shared" ref="R474:R482" si="2">Q474*H474</f>
        <v>0</v>
      </c>
      <c r="S474" s="203">
        <v>3.1699999999999999E-2</v>
      </c>
      <c r="T474" s="204">
        <f t="shared" ref="T474:T482" si="3">S474*H474</f>
        <v>3.1699999999999999E-2</v>
      </c>
      <c r="U474" s="35"/>
      <c r="V474" s="35"/>
      <c r="W474" s="35"/>
      <c r="X474" s="35"/>
      <c r="Y474" s="35"/>
      <c r="Z474" s="35"/>
      <c r="AA474" s="35"/>
      <c r="AB474" s="35"/>
      <c r="AC474" s="35"/>
      <c r="AD474" s="35"/>
      <c r="AE474" s="35"/>
      <c r="AR474" s="205" t="s">
        <v>328</v>
      </c>
      <c r="AT474" s="205" t="s">
        <v>323</v>
      </c>
      <c r="AU474" s="205" t="s">
        <v>86</v>
      </c>
      <c r="AY474" s="18" t="s">
        <v>321</v>
      </c>
      <c r="BE474" s="206">
        <f t="shared" ref="BE474:BE482" si="4">IF(N474="základní",J474,0)</f>
        <v>0</v>
      </c>
      <c r="BF474" s="206">
        <f t="shared" ref="BF474:BF482" si="5">IF(N474="snížená",J474,0)</f>
        <v>0</v>
      </c>
      <c r="BG474" s="206">
        <f t="shared" ref="BG474:BG482" si="6">IF(N474="zákl. přenesená",J474,0)</f>
        <v>0</v>
      </c>
      <c r="BH474" s="206">
        <f t="shared" ref="BH474:BH482" si="7">IF(N474="sníž. přenesená",J474,0)</f>
        <v>0</v>
      </c>
      <c r="BI474" s="206">
        <f t="shared" ref="BI474:BI482" si="8">IF(N474="nulová",J474,0)</f>
        <v>0</v>
      </c>
      <c r="BJ474" s="18" t="s">
        <v>84</v>
      </c>
      <c r="BK474" s="206">
        <f t="shared" ref="BK474:BK482" si="9">ROUND(I474*H474,2)</f>
        <v>0</v>
      </c>
      <c r="BL474" s="18" t="s">
        <v>328</v>
      </c>
      <c r="BM474" s="205" t="s">
        <v>3133</v>
      </c>
    </row>
    <row r="475" spans="1:65" s="2" customFormat="1" ht="24.2" customHeight="1">
      <c r="A475" s="35"/>
      <c r="B475" s="36"/>
      <c r="C475" s="251" t="s">
        <v>774</v>
      </c>
      <c r="D475" s="251" t="s">
        <v>583</v>
      </c>
      <c r="E475" s="252" t="s">
        <v>3134</v>
      </c>
      <c r="F475" s="253" t="s">
        <v>3135</v>
      </c>
      <c r="G475" s="254" t="s">
        <v>692</v>
      </c>
      <c r="H475" s="255">
        <v>1</v>
      </c>
      <c r="I475" s="256"/>
      <c r="J475" s="257">
        <f t="shared" si="0"/>
        <v>0</v>
      </c>
      <c r="K475" s="253" t="s">
        <v>327</v>
      </c>
      <c r="L475" s="258"/>
      <c r="M475" s="259" t="s">
        <v>1</v>
      </c>
      <c r="N475" s="260" t="s">
        <v>42</v>
      </c>
      <c r="O475" s="72"/>
      <c r="P475" s="203">
        <f t="shared" si="1"/>
        <v>0</v>
      </c>
      <c r="Q475" s="203">
        <v>3.0200000000000001E-2</v>
      </c>
      <c r="R475" s="203">
        <f t="shared" si="2"/>
        <v>3.0200000000000001E-2</v>
      </c>
      <c r="S475" s="203">
        <v>0</v>
      </c>
      <c r="T475" s="204">
        <f t="shared" si="3"/>
        <v>0</v>
      </c>
      <c r="U475" s="35"/>
      <c r="V475" s="35"/>
      <c r="W475" s="35"/>
      <c r="X475" s="35"/>
      <c r="Y475" s="35"/>
      <c r="Z475" s="35"/>
      <c r="AA475" s="35"/>
      <c r="AB475" s="35"/>
      <c r="AC475" s="35"/>
      <c r="AD475" s="35"/>
      <c r="AE475" s="35"/>
      <c r="AR475" s="205" t="s">
        <v>364</v>
      </c>
      <c r="AT475" s="205" t="s">
        <v>583</v>
      </c>
      <c r="AU475" s="205" t="s">
        <v>86</v>
      </c>
      <c r="AY475" s="18" t="s">
        <v>321</v>
      </c>
      <c r="BE475" s="206">
        <f t="shared" si="4"/>
        <v>0</v>
      </c>
      <c r="BF475" s="206">
        <f t="shared" si="5"/>
        <v>0</v>
      </c>
      <c r="BG475" s="206">
        <f t="shared" si="6"/>
        <v>0</v>
      </c>
      <c r="BH475" s="206">
        <f t="shared" si="7"/>
        <v>0</v>
      </c>
      <c r="BI475" s="206">
        <f t="shared" si="8"/>
        <v>0</v>
      </c>
      <c r="BJ475" s="18" t="s">
        <v>84</v>
      </c>
      <c r="BK475" s="206">
        <f t="shared" si="9"/>
        <v>0</v>
      </c>
      <c r="BL475" s="18" t="s">
        <v>328</v>
      </c>
      <c r="BM475" s="205" t="s">
        <v>3136</v>
      </c>
    </row>
    <row r="476" spans="1:65" s="2" customFormat="1" ht="24.2" customHeight="1">
      <c r="A476" s="35"/>
      <c r="B476" s="36"/>
      <c r="C476" s="194" t="s">
        <v>778</v>
      </c>
      <c r="D476" s="194" t="s">
        <v>323</v>
      </c>
      <c r="E476" s="195" t="s">
        <v>3137</v>
      </c>
      <c r="F476" s="196" t="s">
        <v>3138</v>
      </c>
      <c r="G476" s="197" t="s">
        <v>692</v>
      </c>
      <c r="H476" s="198">
        <v>36</v>
      </c>
      <c r="I476" s="199"/>
      <c r="J476" s="200">
        <f t="shared" si="0"/>
        <v>0</v>
      </c>
      <c r="K476" s="196" t="s">
        <v>350</v>
      </c>
      <c r="L476" s="40"/>
      <c r="M476" s="201" t="s">
        <v>1</v>
      </c>
      <c r="N476" s="202" t="s">
        <v>42</v>
      </c>
      <c r="O476" s="72"/>
      <c r="P476" s="203">
        <f t="shared" si="1"/>
        <v>0</v>
      </c>
      <c r="Q476" s="203">
        <v>0</v>
      </c>
      <c r="R476" s="203">
        <f t="shared" si="2"/>
        <v>0</v>
      </c>
      <c r="S476" s="203">
        <v>6.4000000000000001E-2</v>
      </c>
      <c r="T476" s="204">
        <f t="shared" si="3"/>
        <v>2.3040000000000003</v>
      </c>
      <c r="U476" s="35"/>
      <c r="V476" s="35"/>
      <c r="W476" s="35"/>
      <c r="X476" s="35"/>
      <c r="Y476" s="35"/>
      <c r="Z476" s="35"/>
      <c r="AA476" s="35"/>
      <c r="AB476" s="35"/>
      <c r="AC476" s="35"/>
      <c r="AD476" s="35"/>
      <c r="AE476" s="35"/>
      <c r="AR476" s="205" t="s">
        <v>328</v>
      </c>
      <c r="AT476" s="205" t="s">
        <v>323</v>
      </c>
      <c r="AU476" s="205" t="s">
        <v>86</v>
      </c>
      <c r="AY476" s="18" t="s">
        <v>321</v>
      </c>
      <c r="BE476" s="206">
        <f t="shared" si="4"/>
        <v>0</v>
      </c>
      <c r="BF476" s="206">
        <f t="shared" si="5"/>
        <v>0</v>
      </c>
      <c r="BG476" s="206">
        <f t="shared" si="6"/>
        <v>0</v>
      </c>
      <c r="BH476" s="206">
        <f t="shared" si="7"/>
        <v>0</v>
      </c>
      <c r="BI476" s="206">
        <f t="shared" si="8"/>
        <v>0</v>
      </c>
      <c r="BJ476" s="18" t="s">
        <v>84</v>
      </c>
      <c r="BK476" s="206">
        <f t="shared" si="9"/>
        <v>0</v>
      </c>
      <c r="BL476" s="18" t="s">
        <v>328</v>
      </c>
      <c r="BM476" s="205" t="s">
        <v>3139</v>
      </c>
    </row>
    <row r="477" spans="1:65" s="2" customFormat="1" ht="21.75" customHeight="1">
      <c r="A477" s="35"/>
      <c r="B477" s="36"/>
      <c r="C477" s="251" t="s">
        <v>783</v>
      </c>
      <c r="D477" s="251" t="s">
        <v>583</v>
      </c>
      <c r="E477" s="252" t="s">
        <v>3140</v>
      </c>
      <c r="F477" s="253" t="s">
        <v>3141</v>
      </c>
      <c r="G477" s="254" t="s">
        <v>692</v>
      </c>
      <c r="H477" s="255">
        <v>14</v>
      </c>
      <c r="I477" s="256"/>
      <c r="J477" s="257">
        <f t="shared" si="0"/>
        <v>0</v>
      </c>
      <c r="K477" s="253" t="s">
        <v>350</v>
      </c>
      <c r="L477" s="258"/>
      <c r="M477" s="259" t="s">
        <v>1</v>
      </c>
      <c r="N477" s="260" t="s">
        <v>42</v>
      </c>
      <c r="O477" s="72"/>
      <c r="P477" s="203">
        <f t="shared" si="1"/>
        <v>0</v>
      </c>
      <c r="Q477" s="203">
        <v>3.9699999999999999E-2</v>
      </c>
      <c r="R477" s="203">
        <f t="shared" si="2"/>
        <v>0.55579999999999996</v>
      </c>
      <c r="S477" s="203">
        <v>0</v>
      </c>
      <c r="T477" s="204">
        <f t="shared" si="3"/>
        <v>0</v>
      </c>
      <c r="U477" s="35"/>
      <c r="V477" s="35"/>
      <c r="W477" s="35"/>
      <c r="X477" s="35"/>
      <c r="Y477" s="35"/>
      <c r="Z477" s="35"/>
      <c r="AA477" s="35"/>
      <c r="AB477" s="35"/>
      <c r="AC477" s="35"/>
      <c r="AD477" s="35"/>
      <c r="AE477" s="35"/>
      <c r="AR477" s="205" t="s">
        <v>364</v>
      </c>
      <c r="AT477" s="205" t="s">
        <v>583</v>
      </c>
      <c r="AU477" s="205" t="s">
        <v>86</v>
      </c>
      <c r="AY477" s="18" t="s">
        <v>321</v>
      </c>
      <c r="BE477" s="206">
        <f t="shared" si="4"/>
        <v>0</v>
      </c>
      <c r="BF477" s="206">
        <f t="shared" si="5"/>
        <v>0</v>
      </c>
      <c r="BG477" s="206">
        <f t="shared" si="6"/>
        <v>0</v>
      </c>
      <c r="BH477" s="206">
        <f t="shared" si="7"/>
        <v>0</v>
      </c>
      <c r="BI477" s="206">
        <f t="shared" si="8"/>
        <v>0</v>
      </c>
      <c r="BJ477" s="18" t="s">
        <v>84</v>
      </c>
      <c r="BK477" s="206">
        <f t="shared" si="9"/>
        <v>0</v>
      </c>
      <c r="BL477" s="18" t="s">
        <v>328</v>
      </c>
      <c r="BM477" s="205" t="s">
        <v>3142</v>
      </c>
    </row>
    <row r="478" spans="1:65" s="2" customFormat="1" ht="21.75" customHeight="1">
      <c r="A478" s="35"/>
      <c r="B478" s="36"/>
      <c r="C478" s="251" t="s">
        <v>787</v>
      </c>
      <c r="D478" s="251" t="s">
        <v>583</v>
      </c>
      <c r="E478" s="252" t="s">
        <v>3143</v>
      </c>
      <c r="F478" s="253" t="s">
        <v>3144</v>
      </c>
      <c r="G478" s="254" t="s">
        <v>692</v>
      </c>
      <c r="H478" s="255">
        <v>8</v>
      </c>
      <c r="I478" s="256"/>
      <c r="J478" s="257">
        <f t="shared" si="0"/>
        <v>0</v>
      </c>
      <c r="K478" s="253" t="s">
        <v>350</v>
      </c>
      <c r="L478" s="258"/>
      <c r="M478" s="259" t="s">
        <v>1</v>
      </c>
      <c r="N478" s="260" t="s">
        <v>42</v>
      </c>
      <c r="O478" s="72"/>
      <c r="P478" s="203">
        <f t="shared" si="1"/>
        <v>0</v>
      </c>
      <c r="Q478" s="203">
        <v>4.2200000000000001E-2</v>
      </c>
      <c r="R478" s="203">
        <f t="shared" si="2"/>
        <v>0.33760000000000001</v>
      </c>
      <c r="S478" s="203">
        <v>0</v>
      </c>
      <c r="T478" s="204">
        <f t="shared" si="3"/>
        <v>0</v>
      </c>
      <c r="U478" s="35"/>
      <c r="V478" s="35"/>
      <c r="W478" s="35"/>
      <c r="X478" s="35"/>
      <c r="Y478" s="35"/>
      <c r="Z478" s="35"/>
      <c r="AA478" s="35"/>
      <c r="AB478" s="35"/>
      <c r="AC478" s="35"/>
      <c r="AD478" s="35"/>
      <c r="AE478" s="35"/>
      <c r="AR478" s="205" t="s">
        <v>364</v>
      </c>
      <c r="AT478" s="205" t="s">
        <v>583</v>
      </c>
      <c r="AU478" s="205" t="s">
        <v>86</v>
      </c>
      <c r="AY478" s="18" t="s">
        <v>321</v>
      </c>
      <c r="BE478" s="206">
        <f t="shared" si="4"/>
        <v>0</v>
      </c>
      <c r="BF478" s="206">
        <f t="shared" si="5"/>
        <v>0</v>
      </c>
      <c r="BG478" s="206">
        <f t="shared" si="6"/>
        <v>0</v>
      </c>
      <c r="BH478" s="206">
        <f t="shared" si="7"/>
        <v>0</v>
      </c>
      <c r="BI478" s="206">
        <f t="shared" si="8"/>
        <v>0</v>
      </c>
      <c r="BJ478" s="18" t="s">
        <v>84</v>
      </c>
      <c r="BK478" s="206">
        <f t="shared" si="9"/>
        <v>0</v>
      </c>
      <c r="BL478" s="18" t="s">
        <v>328</v>
      </c>
      <c r="BM478" s="205" t="s">
        <v>3145</v>
      </c>
    </row>
    <row r="479" spans="1:65" s="2" customFormat="1" ht="21.75" customHeight="1">
      <c r="A479" s="35"/>
      <c r="B479" s="36"/>
      <c r="C479" s="251" t="s">
        <v>791</v>
      </c>
      <c r="D479" s="251" t="s">
        <v>583</v>
      </c>
      <c r="E479" s="252" t="s">
        <v>3146</v>
      </c>
      <c r="F479" s="253" t="s">
        <v>3147</v>
      </c>
      <c r="G479" s="254" t="s">
        <v>692</v>
      </c>
      <c r="H479" s="255">
        <v>8</v>
      </c>
      <c r="I479" s="256"/>
      <c r="J479" s="257">
        <f t="shared" si="0"/>
        <v>0</v>
      </c>
      <c r="K479" s="253" t="s">
        <v>327</v>
      </c>
      <c r="L479" s="258"/>
      <c r="M479" s="259" t="s">
        <v>1</v>
      </c>
      <c r="N479" s="260" t="s">
        <v>42</v>
      </c>
      <c r="O479" s="72"/>
      <c r="P479" s="203">
        <f t="shared" si="1"/>
        <v>0</v>
      </c>
      <c r="Q479" s="203">
        <v>4.5600000000000002E-2</v>
      </c>
      <c r="R479" s="203">
        <f t="shared" si="2"/>
        <v>0.36480000000000001</v>
      </c>
      <c r="S479" s="203">
        <v>0</v>
      </c>
      <c r="T479" s="204">
        <f t="shared" si="3"/>
        <v>0</v>
      </c>
      <c r="U479" s="35"/>
      <c r="V479" s="35"/>
      <c r="W479" s="35"/>
      <c r="X479" s="35"/>
      <c r="Y479" s="35"/>
      <c r="Z479" s="35"/>
      <c r="AA479" s="35"/>
      <c r="AB479" s="35"/>
      <c r="AC479" s="35"/>
      <c r="AD479" s="35"/>
      <c r="AE479" s="35"/>
      <c r="AR479" s="205" t="s">
        <v>364</v>
      </c>
      <c r="AT479" s="205" t="s">
        <v>583</v>
      </c>
      <c r="AU479" s="205" t="s">
        <v>86</v>
      </c>
      <c r="AY479" s="18" t="s">
        <v>321</v>
      </c>
      <c r="BE479" s="206">
        <f t="shared" si="4"/>
        <v>0</v>
      </c>
      <c r="BF479" s="206">
        <f t="shared" si="5"/>
        <v>0</v>
      </c>
      <c r="BG479" s="206">
        <f t="shared" si="6"/>
        <v>0</v>
      </c>
      <c r="BH479" s="206">
        <f t="shared" si="7"/>
        <v>0</v>
      </c>
      <c r="BI479" s="206">
        <f t="shared" si="8"/>
        <v>0</v>
      </c>
      <c r="BJ479" s="18" t="s">
        <v>84</v>
      </c>
      <c r="BK479" s="206">
        <f t="shared" si="9"/>
        <v>0</v>
      </c>
      <c r="BL479" s="18" t="s">
        <v>328</v>
      </c>
      <c r="BM479" s="205" t="s">
        <v>3148</v>
      </c>
    </row>
    <row r="480" spans="1:65" s="2" customFormat="1" ht="21.75" customHeight="1">
      <c r="A480" s="35"/>
      <c r="B480" s="36"/>
      <c r="C480" s="251" t="s">
        <v>800</v>
      </c>
      <c r="D480" s="251" t="s">
        <v>583</v>
      </c>
      <c r="E480" s="252" t="s">
        <v>3149</v>
      </c>
      <c r="F480" s="253" t="s">
        <v>3150</v>
      </c>
      <c r="G480" s="254" t="s">
        <v>692</v>
      </c>
      <c r="H480" s="255">
        <v>5</v>
      </c>
      <c r="I480" s="256"/>
      <c r="J480" s="257">
        <f t="shared" si="0"/>
        <v>0</v>
      </c>
      <c r="K480" s="253" t="s">
        <v>350</v>
      </c>
      <c r="L480" s="258"/>
      <c r="M480" s="259" t="s">
        <v>1</v>
      </c>
      <c r="N480" s="260" t="s">
        <v>42</v>
      </c>
      <c r="O480" s="72"/>
      <c r="P480" s="203">
        <f t="shared" si="1"/>
        <v>0</v>
      </c>
      <c r="Q480" s="203">
        <v>5.8999999999999997E-2</v>
      </c>
      <c r="R480" s="203">
        <f t="shared" si="2"/>
        <v>0.29499999999999998</v>
      </c>
      <c r="S480" s="203">
        <v>0</v>
      </c>
      <c r="T480" s="204">
        <f t="shared" si="3"/>
        <v>0</v>
      </c>
      <c r="U480" s="35"/>
      <c r="V480" s="35"/>
      <c r="W480" s="35"/>
      <c r="X480" s="35"/>
      <c r="Y480" s="35"/>
      <c r="Z480" s="35"/>
      <c r="AA480" s="35"/>
      <c r="AB480" s="35"/>
      <c r="AC480" s="35"/>
      <c r="AD480" s="35"/>
      <c r="AE480" s="35"/>
      <c r="AR480" s="205" t="s">
        <v>364</v>
      </c>
      <c r="AT480" s="205" t="s">
        <v>583</v>
      </c>
      <c r="AU480" s="205" t="s">
        <v>86</v>
      </c>
      <c r="AY480" s="18" t="s">
        <v>321</v>
      </c>
      <c r="BE480" s="206">
        <f t="shared" si="4"/>
        <v>0</v>
      </c>
      <c r="BF480" s="206">
        <f t="shared" si="5"/>
        <v>0</v>
      </c>
      <c r="BG480" s="206">
        <f t="shared" si="6"/>
        <v>0</v>
      </c>
      <c r="BH480" s="206">
        <f t="shared" si="7"/>
        <v>0</v>
      </c>
      <c r="BI480" s="206">
        <f t="shared" si="8"/>
        <v>0</v>
      </c>
      <c r="BJ480" s="18" t="s">
        <v>84</v>
      </c>
      <c r="BK480" s="206">
        <f t="shared" si="9"/>
        <v>0</v>
      </c>
      <c r="BL480" s="18" t="s">
        <v>328</v>
      </c>
      <c r="BM480" s="205" t="s">
        <v>3151</v>
      </c>
    </row>
    <row r="481" spans="1:65" s="2" customFormat="1" ht="21.75" customHeight="1">
      <c r="A481" s="35"/>
      <c r="B481" s="36"/>
      <c r="C481" s="251" t="s">
        <v>807</v>
      </c>
      <c r="D481" s="251" t="s">
        <v>583</v>
      </c>
      <c r="E481" s="252" t="s">
        <v>3152</v>
      </c>
      <c r="F481" s="253" t="s">
        <v>3153</v>
      </c>
      <c r="G481" s="254" t="s">
        <v>692</v>
      </c>
      <c r="H481" s="255">
        <v>1</v>
      </c>
      <c r="I481" s="256"/>
      <c r="J481" s="257">
        <f t="shared" si="0"/>
        <v>0</v>
      </c>
      <c r="K481" s="253" t="s">
        <v>327</v>
      </c>
      <c r="L481" s="258"/>
      <c r="M481" s="259" t="s">
        <v>1</v>
      </c>
      <c r="N481" s="260" t="s">
        <v>42</v>
      </c>
      <c r="O481" s="72"/>
      <c r="P481" s="203">
        <f t="shared" si="1"/>
        <v>0</v>
      </c>
      <c r="Q481" s="203">
        <v>3.5499999999999997E-2</v>
      </c>
      <c r="R481" s="203">
        <f t="shared" si="2"/>
        <v>3.5499999999999997E-2</v>
      </c>
      <c r="S481" s="203">
        <v>0</v>
      </c>
      <c r="T481" s="204">
        <f t="shared" si="3"/>
        <v>0</v>
      </c>
      <c r="U481" s="35"/>
      <c r="V481" s="35"/>
      <c r="W481" s="35"/>
      <c r="X481" s="35"/>
      <c r="Y481" s="35"/>
      <c r="Z481" s="35"/>
      <c r="AA481" s="35"/>
      <c r="AB481" s="35"/>
      <c r="AC481" s="35"/>
      <c r="AD481" s="35"/>
      <c r="AE481" s="35"/>
      <c r="AR481" s="205" t="s">
        <v>364</v>
      </c>
      <c r="AT481" s="205" t="s">
        <v>583</v>
      </c>
      <c r="AU481" s="205" t="s">
        <v>86</v>
      </c>
      <c r="AY481" s="18" t="s">
        <v>321</v>
      </c>
      <c r="BE481" s="206">
        <f t="shared" si="4"/>
        <v>0</v>
      </c>
      <c r="BF481" s="206">
        <f t="shared" si="5"/>
        <v>0</v>
      </c>
      <c r="BG481" s="206">
        <f t="shared" si="6"/>
        <v>0</v>
      </c>
      <c r="BH481" s="206">
        <f t="shared" si="7"/>
        <v>0</v>
      </c>
      <c r="BI481" s="206">
        <f t="shared" si="8"/>
        <v>0</v>
      </c>
      <c r="BJ481" s="18" t="s">
        <v>84</v>
      </c>
      <c r="BK481" s="206">
        <f t="shared" si="9"/>
        <v>0</v>
      </c>
      <c r="BL481" s="18" t="s">
        <v>328</v>
      </c>
      <c r="BM481" s="205" t="s">
        <v>3154</v>
      </c>
    </row>
    <row r="482" spans="1:65" s="2" customFormat="1" ht="16.5" customHeight="1">
      <c r="A482" s="35"/>
      <c r="B482" s="36"/>
      <c r="C482" s="251" t="s">
        <v>812</v>
      </c>
      <c r="D482" s="251" t="s">
        <v>583</v>
      </c>
      <c r="E482" s="252" t="s">
        <v>3155</v>
      </c>
      <c r="F482" s="253" t="s">
        <v>3156</v>
      </c>
      <c r="G482" s="254" t="s">
        <v>692</v>
      </c>
      <c r="H482" s="255">
        <v>72.42</v>
      </c>
      <c r="I482" s="256"/>
      <c r="J482" s="257">
        <f t="shared" si="0"/>
        <v>0</v>
      </c>
      <c r="K482" s="253" t="s">
        <v>327</v>
      </c>
      <c r="L482" s="258"/>
      <c r="M482" s="259" t="s">
        <v>1</v>
      </c>
      <c r="N482" s="260" t="s">
        <v>42</v>
      </c>
      <c r="O482" s="72"/>
      <c r="P482" s="203">
        <f t="shared" si="1"/>
        <v>0</v>
      </c>
      <c r="Q482" s="203">
        <v>5.9999999999999995E-4</v>
      </c>
      <c r="R482" s="203">
        <f t="shared" si="2"/>
        <v>4.3451999999999998E-2</v>
      </c>
      <c r="S482" s="203">
        <v>0</v>
      </c>
      <c r="T482" s="204">
        <f t="shared" si="3"/>
        <v>0</v>
      </c>
      <c r="U482" s="35"/>
      <c r="V482" s="35"/>
      <c r="W482" s="35"/>
      <c r="X482" s="35"/>
      <c r="Y482" s="35"/>
      <c r="Z482" s="35"/>
      <c r="AA482" s="35"/>
      <c r="AB482" s="35"/>
      <c r="AC482" s="35"/>
      <c r="AD482" s="35"/>
      <c r="AE482" s="35"/>
      <c r="AR482" s="205" t="s">
        <v>364</v>
      </c>
      <c r="AT482" s="205" t="s">
        <v>583</v>
      </c>
      <c r="AU482" s="205" t="s">
        <v>86</v>
      </c>
      <c r="AY482" s="18" t="s">
        <v>321</v>
      </c>
      <c r="BE482" s="206">
        <f t="shared" si="4"/>
        <v>0</v>
      </c>
      <c r="BF482" s="206">
        <f t="shared" si="5"/>
        <v>0</v>
      </c>
      <c r="BG482" s="206">
        <f t="shared" si="6"/>
        <v>0</v>
      </c>
      <c r="BH482" s="206">
        <f t="shared" si="7"/>
        <v>0</v>
      </c>
      <c r="BI482" s="206">
        <f t="shared" si="8"/>
        <v>0</v>
      </c>
      <c r="BJ482" s="18" t="s">
        <v>84</v>
      </c>
      <c r="BK482" s="206">
        <f t="shared" si="9"/>
        <v>0</v>
      </c>
      <c r="BL482" s="18" t="s">
        <v>328</v>
      </c>
      <c r="BM482" s="205" t="s">
        <v>3157</v>
      </c>
    </row>
    <row r="483" spans="1:65" s="13" customFormat="1" ht="11.25">
      <c r="B483" s="207"/>
      <c r="C483" s="208"/>
      <c r="D483" s="209" t="s">
        <v>339</v>
      </c>
      <c r="E483" s="208"/>
      <c r="F483" s="211" t="s">
        <v>3158</v>
      </c>
      <c r="G483" s="208"/>
      <c r="H483" s="212">
        <v>72.42</v>
      </c>
      <c r="I483" s="213"/>
      <c r="J483" s="208"/>
      <c r="K483" s="208"/>
      <c r="L483" s="214"/>
      <c r="M483" s="215"/>
      <c r="N483" s="216"/>
      <c r="O483" s="216"/>
      <c r="P483" s="216"/>
      <c r="Q483" s="216"/>
      <c r="R483" s="216"/>
      <c r="S483" s="216"/>
      <c r="T483" s="217"/>
      <c r="AT483" s="218" t="s">
        <v>339</v>
      </c>
      <c r="AU483" s="218" t="s">
        <v>86</v>
      </c>
      <c r="AV483" s="13" t="s">
        <v>86</v>
      </c>
      <c r="AW483" s="13" t="s">
        <v>4</v>
      </c>
      <c r="AX483" s="13" t="s">
        <v>84</v>
      </c>
      <c r="AY483" s="218" t="s">
        <v>321</v>
      </c>
    </row>
    <row r="484" spans="1:65" s="2" customFormat="1" ht="16.5" customHeight="1">
      <c r="A484" s="35"/>
      <c r="B484" s="36"/>
      <c r="C484" s="251" t="s">
        <v>817</v>
      </c>
      <c r="D484" s="251" t="s">
        <v>583</v>
      </c>
      <c r="E484" s="252" t="s">
        <v>3159</v>
      </c>
      <c r="F484" s="253" t="s">
        <v>3160</v>
      </c>
      <c r="G484" s="254" t="s">
        <v>692</v>
      </c>
      <c r="H484" s="255">
        <v>1.02</v>
      </c>
      <c r="I484" s="256"/>
      <c r="J484" s="257">
        <f>ROUND(I484*H484,2)</f>
        <v>0</v>
      </c>
      <c r="K484" s="253" t="s">
        <v>327</v>
      </c>
      <c r="L484" s="258"/>
      <c r="M484" s="259" t="s">
        <v>1</v>
      </c>
      <c r="N484" s="260" t="s">
        <v>42</v>
      </c>
      <c r="O484" s="72"/>
      <c r="P484" s="203">
        <f>O484*H484</f>
        <v>0</v>
      </c>
      <c r="Q484" s="203">
        <v>4.0000000000000002E-4</v>
      </c>
      <c r="R484" s="203">
        <f>Q484*H484</f>
        <v>4.0800000000000005E-4</v>
      </c>
      <c r="S484" s="203">
        <v>0</v>
      </c>
      <c r="T484" s="204">
        <f>S484*H484</f>
        <v>0</v>
      </c>
      <c r="U484" s="35"/>
      <c r="V484" s="35"/>
      <c r="W484" s="35"/>
      <c r="X484" s="35"/>
      <c r="Y484" s="35"/>
      <c r="Z484" s="35"/>
      <c r="AA484" s="35"/>
      <c r="AB484" s="35"/>
      <c r="AC484" s="35"/>
      <c r="AD484" s="35"/>
      <c r="AE484" s="35"/>
      <c r="AR484" s="205" t="s">
        <v>364</v>
      </c>
      <c r="AT484" s="205" t="s">
        <v>583</v>
      </c>
      <c r="AU484" s="205" t="s">
        <v>86</v>
      </c>
      <c r="AY484" s="18" t="s">
        <v>321</v>
      </c>
      <c r="BE484" s="206">
        <f>IF(N484="základní",J484,0)</f>
        <v>0</v>
      </c>
      <c r="BF484" s="206">
        <f>IF(N484="snížená",J484,0)</f>
        <v>0</v>
      </c>
      <c r="BG484" s="206">
        <f>IF(N484="zákl. přenesená",J484,0)</f>
        <v>0</v>
      </c>
      <c r="BH484" s="206">
        <f>IF(N484="sníž. přenesená",J484,0)</f>
        <v>0</v>
      </c>
      <c r="BI484" s="206">
        <f>IF(N484="nulová",J484,0)</f>
        <v>0</v>
      </c>
      <c r="BJ484" s="18" t="s">
        <v>84</v>
      </c>
      <c r="BK484" s="206">
        <f>ROUND(I484*H484,2)</f>
        <v>0</v>
      </c>
      <c r="BL484" s="18" t="s">
        <v>328</v>
      </c>
      <c r="BM484" s="205" t="s">
        <v>3161</v>
      </c>
    </row>
    <row r="485" spans="1:65" s="13" customFormat="1" ht="11.25">
      <c r="B485" s="207"/>
      <c r="C485" s="208"/>
      <c r="D485" s="209" t="s">
        <v>339</v>
      </c>
      <c r="E485" s="208"/>
      <c r="F485" s="211" t="s">
        <v>1861</v>
      </c>
      <c r="G485" s="208"/>
      <c r="H485" s="212">
        <v>1.02</v>
      </c>
      <c r="I485" s="213"/>
      <c r="J485" s="208"/>
      <c r="K485" s="208"/>
      <c r="L485" s="214"/>
      <c r="M485" s="215"/>
      <c r="N485" s="216"/>
      <c r="O485" s="216"/>
      <c r="P485" s="216"/>
      <c r="Q485" s="216"/>
      <c r="R485" s="216"/>
      <c r="S485" s="216"/>
      <c r="T485" s="217"/>
      <c r="AT485" s="218" t="s">
        <v>339</v>
      </c>
      <c r="AU485" s="218" t="s">
        <v>86</v>
      </c>
      <c r="AV485" s="13" t="s">
        <v>86</v>
      </c>
      <c r="AW485" s="13" t="s">
        <v>4</v>
      </c>
      <c r="AX485" s="13" t="s">
        <v>84</v>
      </c>
      <c r="AY485" s="218" t="s">
        <v>321</v>
      </c>
    </row>
    <row r="486" spans="1:65" s="2" customFormat="1" ht="24.2" customHeight="1">
      <c r="A486" s="35"/>
      <c r="B486" s="36"/>
      <c r="C486" s="194" t="s">
        <v>823</v>
      </c>
      <c r="D486" s="194" t="s">
        <v>323</v>
      </c>
      <c r="E486" s="195" t="s">
        <v>3162</v>
      </c>
      <c r="F486" s="196" t="s">
        <v>3163</v>
      </c>
      <c r="G486" s="197" t="s">
        <v>692</v>
      </c>
      <c r="H486" s="198">
        <v>7</v>
      </c>
      <c r="I486" s="199"/>
      <c r="J486" s="200">
        <f t="shared" ref="J486:J508" si="10">ROUND(I486*H486,2)</f>
        <v>0</v>
      </c>
      <c r="K486" s="196" t="s">
        <v>350</v>
      </c>
      <c r="L486" s="40"/>
      <c r="M486" s="201" t="s">
        <v>1</v>
      </c>
      <c r="N486" s="202" t="s">
        <v>42</v>
      </c>
      <c r="O486" s="72"/>
      <c r="P486" s="203">
        <f t="shared" ref="P486:P508" si="11">O486*H486</f>
        <v>0</v>
      </c>
      <c r="Q486" s="203">
        <v>0</v>
      </c>
      <c r="R486" s="203">
        <f t="shared" ref="R486:R508" si="12">Q486*H486</f>
        <v>0</v>
      </c>
      <c r="S486" s="203">
        <v>7.8E-2</v>
      </c>
      <c r="T486" s="204">
        <f t="shared" ref="T486:T508" si="13">S486*H486</f>
        <v>0.54600000000000004</v>
      </c>
      <c r="U486" s="35"/>
      <c r="V486" s="35"/>
      <c r="W486" s="35"/>
      <c r="X486" s="35"/>
      <c r="Y486" s="35"/>
      <c r="Z486" s="35"/>
      <c r="AA486" s="35"/>
      <c r="AB486" s="35"/>
      <c r="AC486" s="35"/>
      <c r="AD486" s="35"/>
      <c r="AE486" s="35"/>
      <c r="AR486" s="205" t="s">
        <v>328</v>
      </c>
      <c r="AT486" s="205" t="s">
        <v>323</v>
      </c>
      <c r="AU486" s="205" t="s">
        <v>86</v>
      </c>
      <c r="AY486" s="18" t="s">
        <v>321</v>
      </c>
      <c r="BE486" s="206">
        <f t="shared" ref="BE486:BE508" si="14">IF(N486="základní",J486,0)</f>
        <v>0</v>
      </c>
      <c r="BF486" s="206">
        <f t="shared" ref="BF486:BF508" si="15">IF(N486="snížená",J486,0)</f>
        <v>0</v>
      </c>
      <c r="BG486" s="206">
        <f t="shared" ref="BG486:BG508" si="16">IF(N486="zákl. přenesená",J486,0)</f>
        <v>0</v>
      </c>
      <c r="BH486" s="206">
        <f t="shared" ref="BH486:BH508" si="17">IF(N486="sníž. přenesená",J486,0)</f>
        <v>0</v>
      </c>
      <c r="BI486" s="206">
        <f t="shared" ref="BI486:BI508" si="18">IF(N486="nulová",J486,0)</f>
        <v>0</v>
      </c>
      <c r="BJ486" s="18" t="s">
        <v>84</v>
      </c>
      <c r="BK486" s="206">
        <f t="shared" ref="BK486:BK508" si="19">ROUND(I486*H486,2)</f>
        <v>0</v>
      </c>
      <c r="BL486" s="18" t="s">
        <v>328</v>
      </c>
      <c r="BM486" s="205" t="s">
        <v>3164</v>
      </c>
    </row>
    <row r="487" spans="1:65" s="2" customFormat="1" ht="24.2" customHeight="1">
      <c r="A487" s="35"/>
      <c r="B487" s="36"/>
      <c r="C487" s="251" t="s">
        <v>830</v>
      </c>
      <c r="D487" s="251" t="s">
        <v>583</v>
      </c>
      <c r="E487" s="252" t="s">
        <v>3165</v>
      </c>
      <c r="F487" s="253" t="s">
        <v>3166</v>
      </c>
      <c r="G487" s="254" t="s">
        <v>692</v>
      </c>
      <c r="H487" s="255">
        <v>7</v>
      </c>
      <c r="I487" s="256"/>
      <c r="J487" s="257">
        <f t="shared" si="10"/>
        <v>0</v>
      </c>
      <c r="K487" s="253" t="s">
        <v>350</v>
      </c>
      <c r="L487" s="258"/>
      <c r="M487" s="259" t="s">
        <v>1</v>
      </c>
      <c r="N487" s="260" t="s">
        <v>42</v>
      </c>
      <c r="O487" s="72"/>
      <c r="P487" s="203">
        <f t="shared" si="11"/>
        <v>0</v>
      </c>
      <c r="Q487" s="203">
        <v>5.74E-2</v>
      </c>
      <c r="R487" s="203">
        <f t="shared" si="12"/>
        <v>0.40179999999999999</v>
      </c>
      <c r="S487" s="203">
        <v>0</v>
      </c>
      <c r="T487" s="204">
        <f t="shared" si="13"/>
        <v>0</v>
      </c>
      <c r="U487" s="35"/>
      <c r="V487" s="35"/>
      <c r="W487" s="35"/>
      <c r="X487" s="35"/>
      <c r="Y487" s="35"/>
      <c r="Z487" s="35"/>
      <c r="AA487" s="35"/>
      <c r="AB487" s="35"/>
      <c r="AC487" s="35"/>
      <c r="AD487" s="35"/>
      <c r="AE487" s="35"/>
      <c r="AR487" s="205" t="s">
        <v>364</v>
      </c>
      <c r="AT487" s="205" t="s">
        <v>583</v>
      </c>
      <c r="AU487" s="205" t="s">
        <v>86</v>
      </c>
      <c r="AY487" s="18" t="s">
        <v>321</v>
      </c>
      <c r="BE487" s="206">
        <f t="shared" si="14"/>
        <v>0</v>
      </c>
      <c r="BF487" s="206">
        <f t="shared" si="15"/>
        <v>0</v>
      </c>
      <c r="BG487" s="206">
        <f t="shared" si="16"/>
        <v>0</v>
      </c>
      <c r="BH487" s="206">
        <f t="shared" si="17"/>
        <v>0</v>
      </c>
      <c r="BI487" s="206">
        <f t="shared" si="18"/>
        <v>0</v>
      </c>
      <c r="BJ487" s="18" t="s">
        <v>84</v>
      </c>
      <c r="BK487" s="206">
        <f t="shared" si="19"/>
        <v>0</v>
      </c>
      <c r="BL487" s="18" t="s">
        <v>328</v>
      </c>
      <c r="BM487" s="205" t="s">
        <v>3167</v>
      </c>
    </row>
    <row r="488" spans="1:65" s="2" customFormat="1" ht="24.2" customHeight="1">
      <c r="A488" s="35"/>
      <c r="B488" s="36"/>
      <c r="C488" s="194" t="s">
        <v>834</v>
      </c>
      <c r="D488" s="194" t="s">
        <v>323</v>
      </c>
      <c r="E488" s="195" t="s">
        <v>3168</v>
      </c>
      <c r="F488" s="196" t="s">
        <v>3169</v>
      </c>
      <c r="G488" s="197" t="s">
        <v>692</v>
      </c>
      <c r="H488" s="198">
        <v>2</v>
      </c>
      <c r="I488" s="199"/>
      <c r="J488" s="200">
        <f t="shared" si="10"/>
        <v>0</v>
      </c>
      <c r="K488" s="196" t="s">
        <v>327</v>
      </c>
      <c r="L488" s="40"/>
      <c r="M488" s="201" t="s">
        <v>1</v>
      </c>
      <c r="N488" s="202" t="s">
        <v>42</v>
      </c>
      <c r="O488" s="72"/>
      <c r="P488" s="203">
        <f t="shared" si="11"/>
        <v>0</v>
      </c>
      <c r="Q488" s="203">
        <v>5.4200000000000003E-3</v>
      </c>
      <c r="R488" s="203">
        <f t="shared" si="12"/>
        <v>1.0840000000000001E-2</v>
      </c>
      <c r="S488" s="203">
        <v>8.4919999999999995E-2</v>
      </c>
      <c r="T488" s="204">
        <f t="shared" si="13"/>
        <v>0.16983999999999999</v>
      </c>
      <c r="U488" s="35"/>
      <c r="V488" s="35"/>
      <c r="W488" s="35"/>
      <c r="X488" s="35"/>
      <c r="Y488" s="35"/>
      <c r="Z488" s="35"/>
      <c r="AA488" s="35"/>
      <c r="AB488" s="35"/>
      <c r="AC488" s="35"/>
      <c r="AD488" s="35"/>
      <c r="AE488" s="35"/>
      <c r="AR488" s="205" t="s">
        <v>328</v>
      </c>
      <c r="AT488" s="205" t="s">
        <v>323</v>
      </c>
      <c r="AU488" s="205" t="s">
        <v>86</v>
      </c>
      <c r="AY488" s="18" t="s">
        <v>321</v>
      </c>
      <c r="BE488" s="206">
        <f t="shared" si="14"/>
        <v>0</v>
      </c>
      <c r="BF488" s="206">
        <f t="shared" si="15"/>
        <v>0</v>
      </c>
      <c r="BG488" s="206">
        <f t="shared" si="16"/>
        <v>0</v>
      </c>
      <c r="BH488" s="206">
        <f t="shared" si="17"/>
        <v>0</v>
      </c>
      <c r="BI488" s="206">
        <f t="shared" si="18"/>
        <v>0</v>
      </c>
      <c r="BJ488" s="18" t="s">
        <v>84</v>
      </c>
      <c r="BK488" s="206">
        <f t="shared" si="19"/>
        <v>0</v>
      </c>
      <c r="BL488" s="18" t="s">
        <v>328</v>
      </c>
      <c r="BM488" s="205" t="s">
        <v>3170</v>
      </c>
    </row>
    <row r="489" spans="1:65" s="2" customFormat="1" ht="24.2" customHeight="1">
      <c r="A489" s="35"/>
      <c r="B489" s="36"/>
      <c r="C489" s="251" t="s">
        <v>840</v>
      </c>
      <c r="D489" s="251" t="s">
        <v>583</v>
      </c>
      <c r="E489" s="252" t="s">
        <v>3171</v>
      </c>
      <c r="F489" s="253" t="s">
        <v>3172</v>
      </c>
      <c r="G489" s="254" t="s">
        <v>692</v>
      </c>
      <c r="H489" s="255">
        <v>2</v>
      </c>
      <c r="I489" s="256"/>
      <c r="J489" s="257">
        <f t="shared" si="10"/>
        <v>0</v>
      </c>
      <c r="K489" s="253" t="s">
        <v>327</v>
      </c>
      <c r="L489" s="258"/>
      <c r="M489" s="259" t="s">
        <v>1</v>
      </c>
      <c r="N489" s="260" t="s">
        <v>42</v>
      </c>
      <c r="O489" s="72"/>
      <c r="P489" s="203">
        <f t="shared" si="11"/>
        <v>0</v>
      </c>
      <c r="Q489" s="203">
        <v>4.5600000000000002E-2</v>
      </c>
      <c r="R489" s="203">
        <f t="shared" si="12"/>
        <v>9.1200000000000003E-2</v>
      </c>
      <c r="S489" s="203">
        <v>0</v>
      </c>
      <c r="T489" s="204">
        <f t="shared" si="13"/>
        <v>0</v>
      </c>
      <c r="U489" s="35"/>
      <c r="V489" s="35"/>
      <c r="W489" s="35"/>
      <c r="X489" s="35"/>
      <c r="Y489" s="35"/>
      <c r="Z489" s="35"/>
      <c r="AA489" s="35"/>
      <c r="AB489" s="35"/>
      <c r="AC489" s="35"/>
      <c r="AD489" s="35"/>
      <c r="AE489" s="35"/>
      <c r="AR489" s="205" t="s">
        <v>364</v>
      </c>
      <c r="AT489" s="205" t="s">
        <v>583</v>
      </c>
      <c r="AU489" s="205" t="s">
        <v>86</v>
      </c>
      <c r="AY489" s="18" t="s">
        <v>321</v>
      </c>
      <c r="BE489" s="206">
        <f t="shared" si="14"/>
        <v>0</v>
      </c>
      <c r="BF489" s="206">
        <f t="shared" si="15"/>
        <v>0</v>
      </c>
      <c r="BG489" s="206">
        <f t="shared" si="16"/>
        <v>0</v>
      </c>
      <c r="BH489" s="206">
        <f t="shared" si="17"/>
        <v>0</v>
      </c>
      <c r="BI489" s="206">
        <f t="shared" si="18"/>
        <v>0</v>
      </c>
      <c r="BJ489" s="18" t="s">
        <v>84</v>
      </c>
      <c r="BK489" s="206">
        <f t="shared" si="19"/>
        <v>0</v>
      </c>
      <c r="BL489" s="18" t="s">
        <v>328</v>
      </c>
      <c r="BM489" s="205" t="s">
        <v>3173</v>
      </c>
    </row>
    <row r="490" spans="1:65" s="2" customFormat="1" ht="24.2" customHeight="1">
      <c r="A490" s="35"/>
      <c r="B490" s="36"/>
      <c r="C490" s="194" t="s">
        <v>859</v>
      </c>
      <c r="D490" s="194" t="s">
        <v>323</v>
      </c>
      <c r="E490" s="195" t="s">
        <v>3174</v>
      </c>
      <c r="F490" s="196" t="s">
        <v>3175</v>
      </c>
      <c r="G490" s="197" t="s">
        <v>692</v>
      </c>
      <c r="H490" s="198">
        <v>1</v>
      </c>
      <c r="I490" s="199"/>
      <c r="J490" s="200">
        <f t="shared" si="10"/>
        <v>0</v>
      </c>
      <c r="K490" s="196" t="s">
        <v>327</v>
      </c>
      <c r="L490" s="40"/>
      <c r="M490" s="201" t="s">
        <v>1</v>
      </c>
      <c r="N490" s="202" t="s">
        <v>42</v>
      </c>
      <c r="O490" s="72"/>
      <c r="P490" s="203">
        <f t="shared" si="11"/>
        <v>0</v>
      </c>
      <c r="Q490" s="203">
        <v>7.9600000000000001E-3</v>
      </c>
      <c r="R490" s="203">
        <f t="shared" si="12"/>
        <v>7.9600000000000001E-3</v>
      </c>
      <c r="S490" s="203">
        <v>0.12795999999999999</v>
      </c>
      <c r="T490" s="204">
        <f t="shared" si="13"/>
        <v>0.12795999999999999</v>
      </c>
      <c r="U490" s="35"/>
      <c r="V490" s="35"/>
      <c r="W490" s="35"/>
      <c r="X490" s="35"/>
      <c r="Y490" s="35"/>
      <c r="Z490" s="35"/>
      <c r="AA490" s="35"/>
      <c r="AB490" s="35"/>
      <c r="AC490" s="35"/>
      <c r="AD490" s="35"/>
      <c r="AE490" s="35"/>
      <c r="AR490" s="205" t="s">
        <v>328</v>
      </c>
      <c r="AT490" s="205" t="s">
        <v>323</v>
      </c>
      <c r="AU490" s="205" t="s">
        <v>86</v>
      </c>
      <c r="AY490" s="18" t="s">
        <v>321</v>
      </c>
      <c r="BE490" s="206">
        <f t="shared" si="14"/>
        <v>0</v>
      </c>
      <c r="BF490" s="206">
        <f t="shared" si="15"/>
        <v>0</v>
      </c>
      <c r="BG490" s="206">
        <f t="shared" si="16"/>
        <v>0</v>
      </c>
      <c r="BH490" s="206">
        <f t="shared" si="17"/>
        <v>0</v>
      </c>
      <c r="BI490" s="206">
        <f t="shared" si="18"/>
        <v>0</v>
      </c>
      <c r="BJ490" s="18" t="s">
        <v>84</v>
      </c>
      <c r="BK490" s="206">
        <f t="shared" si="19"/>
        <v>0</v>
      </c>
      <c r="BL490" s="18" t="s">
        <v>328</v>
      </c>
      <c r="BM490" s="205" t="s">
        <v>3176</v>
      </c>
    </row>
    <row r="491" spans="1:65" s="2" customFormat="1" ht="24.2" customHeight="1">
      <c r="A491" s="35"/>
      <c r="B491" s="36"/>
      <c r="C491" s="251" t="s">
        <v>864</v>
      </c>
      <c r="D491" s="251" t="s">
        <v>583</v>
      </c>
      <c r="E491" s="252" t="s">
        <v>3177</v>
      </c>
      <c r="F491" s="253" t="s">
        <v>3178</v>
      </c>
      <c r="G491" s="254" t="s">
        <v>692</v>
      </c>
      <c r="H491" s="255">
        <v>1</v>
      </c>
      <c r="I491" s="256"/>
      <c r="J491" s="257">
        <f t="shared" si="10"/>
        <v>0</v>
      </c>
      <c r="K491" s="253" t="s">
        <v>327</v>
      </c>
      <c r="L491" s="258"/>
      <c r="M491" s="259" t="s">
        <v>1</v>
      </c>
      <c r="N491" s="260" t="s">
        <v>42</v>
      </c>
      <c r="O491" s="72"/>
      <c r="P491" s="203">
        <f t="shared" si="11"/>
        <v>0</v>
      </c>
      <c r="Q491" s="203">
        <v>9.5500000000000002E-2</v>
      </c>
      <c r="R491" s="203">
        <f t="shared" si="12"/>
        <v>9.5500000000000002E-2</v>
      </c>
      <c r="S491" s="203">
        <v>0</v>
      </c>
      <c r="T491" s="204">
        <f t="shared" si="13"/>
        <v>0</v>
      </c>
      <c r="U491" s="35"/>
      <c r="V491" s="35"/>
      <c r="W491" s="35"/>
      <c r="X491" s="35"/>
      <c r="Y491" s="35"/>
      <c r="Z491" s="35"/>
      <c r="AA491" s="35"/>
      <c r="AB491" s="35"/>
      <c r="AC491" s="35"/>
      <c r="AD491" s="35"/>
      <c r="AE491" s="35"/>
      <c r="AR491" s="205" t="s">
        <v>364</v>
      </c>
      <c r="AT491" s="205" t="s">
        <v>583</v>
      </c>
      <c r="AU491" s="205" t="s">
        <v>86</v>
      </c>
      <c r="AY491" s="18" t="s">
        <v>321</v>
      </c>
      <c r="BE491" s="206">
        <f t="shared" si="14"/>
        <v>0</v>
      </c>
      <c r="BF491" s="206">
        <f t="shared" si="15"/>
        <v>0</v>
      </c>
      <c r="BG491" s="206">
        <f t="shared" si="16"/>
        <v>0</v>
      </c>
      <c r="BH491" s="206">
        <f t="shared" si="17"/>
        <v>0</v>
      </c>
      <c r="BI491" s="206">
        <f t="shared" si="18"/>
        <v>0</v>
      </c>
      <c r="BJ491" s="18" t="s">
        <v>84</v>
      </c>
      <c r="BK491" s="206">
        <f t="shared" si="19"/>
        <v>0</v>
      </c>
      <c r="BL491" s="18" t="s">
        <v>328</v>
      </c>
      <c r="BM491" s="205" t="s">
        <v>3179</v>
      </c>
    </row>
    <row r="492" spans="1:65" s="2" customFormat="1" ht="24.2" customHeight="1">
      <c r="A492" s="35"/>
      <c r="B492" s="36"/>
      <c r="C492" s="194" t="s">
        <v>873</v>
      </c>
      <c r="D492" s="194" t="s">
        <v>323</v>
      </c>
      <c r="E492" s="195" t="s">
        <v>3180</v>
      </c>
      <c r="F492" s="196" t="s">
        <v>3181</v>
      </c>
      <c r="G492" s="197" t="s">
        <v>692</v>
      </c>
      <c r="H492" s="198">
        <v>4</v>
      </c>
      <c r="I492" s="199"/>
      <c r="J492" s="200">
        <f t="shared" si="10"/>
        <v>0</v>
      </c>
      <c r="K492" s="196" t="s">
        <v>327</v>
      </c>
      <c r="L492" s="40"/>
      <c r="M492" s="201" t="s">
        <v>1</v>
      </c>
      <c r="N492" s="202" t="s">
        <v>42</v>
      </c>
      <c r="O492" s="72"/>
      <c r="P492" s="203">
        <f t="shared" si="11"/>
        <v>0</v>
      </c>
      <c r="Q492" s="203">
        <v>1.6199999999999999E-3</v>
      </c>
      <c r="R492" s="203">
        <f t="shared" si="12"/>
        <v>6.4799999999999996E-3</v>
      </c>
      <c r="S492" s="203">
        <v>0</v>
      </c>
      <c r="T492" s="204">
        <f t="shared" si="13"/>
        <v>0</v>
      </c>
      <c r="U492" s="35"/>
      <c r="V492" s="35"/>
      <c r="W492" s="35"/>
      <c r="X492" s="35"/>
      <c r="Y492" s="35"/>
      <c r="Z492" s="35"/>
      <c r="AA492" s="35"/>
      <c r="AB492" s="35"/>
      <c r="AC492" s="35"/>
      <c r="AD492" s="35"/>
      <c r="AE492" s="35"/>
      <c r="AR492" s="205" t="s">
        <v>328</v>
      </c>
      <c r="AT492" s="205" t="s">
        <v>323</v>
      </c>
      <c r="AU492" s="205" t="s">
        <v>86</v>
      </c>
      <c r="AY492" s="18" t="s">
        <v>321</v>
      </c>
      <c r="BE492" s="206">
        <f t="shared" si="14"/>
        <v>0</v>
      </c>
      <c r="BF492" s="206">
        <f t="shared" si="15"/>
        <v>0</v>
      </c>
      <c r="BG492" s="206">
        <f t="shared" si="16"/>
        <v>0</v>
      </c>
      <c r="BH492" s="206">
        <f t="shared" si="17"/>
        <v>0</v>
      </c>
      <c r="BI492" s="206">
        <f t="shared" si="18"/>
        <v>0</v>
      </c>
      <c r="BJ492" s="18" t="s">
        <v>84</v>
      </c>
      <c r="BK492" s="206">
        <f t="shared" si="19"/>
        <v>0</v>
      </c>
      <c r="BL492" s="18" t="s">
        <v>328</v>
      </c>
      <c r="BM492" s="205" t="s">
        <v>3182</v>
      </c>
    </row>
    <row r="493" spans="1:65" s="2" customFormat="1" ht="24.2" customHeight="1">
      <c r="A493" s="35"/>
      <c r="B493" s="36"/>
      <c r="C493" s="251" t="s">
        <v>878</v>
      </c>
      <c r="D493" s="251" t="s">
        <v>583</v>
      </c>
      <c r="E493" s="252" t="s">
        <v>3183</v>
      </c>
      <c r="F493" s="253" t="s">
        <v>3184</v>
      </c>
      <c r="G493" s="254" t="s">
        <v>692</v>
      </c>
      <c r="H493" s="255">
        <v>4</v>
      </c>
      <c r="I493" s="256"/>
      <c r="J493" s="257">
        <f t="shared" si="10"/>
        <v>0</v>
      </c>
      <c r="K493" s="253" t="s">
        <v>327</v>
      </c>
      <c r="L493" s="258"/>
      <c r="M493" s="259" t="s">
        <v>1</v>
      </c>
      <c r="N493" s="260" t="s">
        <v>42</v>
      </c>
      <c r="O493" s="72"/>
      <c r="P493" s="203">
        <f t="shared" si="11"/>
        <v>0</v>
      </c>
      <c r="Q493" s="203">
        <v>1.7999999999999999E-2</v>
      </c>
      <c r="R493" s="203">
        <f t="shared" si="12"/>
        <v>7.1999999999999995E-2</v>
      </c>
      <c r="S493" s="203">
        <v>0</v>
      </c>
      <c r="T493" s="204">
        <f t="shared" si="13"/>
        <v>0</v>
      </c>
      <c r="U493" s="35"/>
      <c r="V493" s="35"/>
      <c r="W493" s="35"/>
      <c r="X493" s="35"/>
      <c r="Y493" s="35"/>
      <c r="Z493" s="35"/>
      <c r="AA493" s="35"/>
      <c r="AB493" s="35"/>
      <c r="AC493" s="35"/>
      <c r="AD493" s="35"/>
      <c r="AE493" s="35"/>
      <c r="AR493" s="205" t="s">
        <v>364</v>
      </c>
      <c r="AT493" s="205" t="s">
        <v>583</v>
      </c>
      <c r="AU493" s="205" t="s">
        <v>86</v>
      </c>
      <c r="AY493" s="18" t="s">
        <v>321</v>
      </c>
      <c r="BE493" s="206">
        <f t="shared" si="14"/>
        <v>0</v>
      </c>
      <c r="BF493" s="206">
        <f t="shared" si="15"/>
        <v>0</v>
      </c>
      <c r="BG493" s="206">
        <f t="shared" si="16"/>
        <v>0</v>
      </c>
      <c r="BH493" s="206">
        <f t="shared" si="17"/>
        <v>0</v>
      </c>
      <c r="BI493" s="206">
        <f t="shared" si="18"/>
        <v>0</v>
      </c>
      <c r="BJ493" s="18" t="s">
        <v>84</v>
      </c>
      <c r="BK493" s="206">
        <f t="shared" si="19"/>
        <v>0</v>
      </c>
      <c r="BL493" s="18" t="s">
        <v>328</v>
      </c>
      <c r="BM493" s="205" t="s">
        <v>3185</v>
      </c>
    </row>
    <row r="494" spans="1:65" s="2" customFormat="1" ht="24.2" customHeight="1">
      <c r="A494" s="35"/>
      <c r="B494" s="36"/>
      <c r="C494" s="194" t="s">
        <v>883</v>
      </c>
      <c r="D494" s="194" t="s">
        <v>323</v>
      </c>
      <c r="E494" s="195" t="s">
        <v>3186</v>
      </c>
      <c r="F494" s="196" t="s">
        <v>3187</v>
      </c>
      <c r="G494" s="197" t="s">
        <v>692</v>
      </c>
      <c r="H494" s="198">
        <v>2</v>
      </c>
      <c r="I494" s="199"/>
      <c r="J494" s="200">
        <f t="shared" si="10"/>
        <v>0</v>
      </c>
      <c r="K494" s="196" t="s">
        <v>327</v>
      </c>
      <c r="L494" s="40"/>
      <c r="M494" s="201" t="s">
        <v>1</v>
      </c>
      <c r="N494" s="202" t="s">
        <v>42</v>
      </c>
      <c r="O494" s="72"/>
      <c r="P494" s="203">
        <f t="shared" si="11"/>
        <v>0</v>
      </c>
      <c r="Q494" s="203">
        <v>1.5900000000000001E-3</v>
      </c>
      <c r="R494" s="203">
        <f t="shared" si="12"/>
        <v>3.1800000000000001E-3</v>
      </c>
      <c r="S494" s="203">
        <v>0</v>
      </c>
      <c r="T494" s="204">
        <f t="shared" si="13"/>
        <v>0</v>
      </c>
      <c r="U494" s="35"/>
      <c r="V494" s="35"/>
      <c r="W494" s="35"/>
      <c r="X494" s="35"/>
      <c r="Y494" s="35"/>
      <c r="Z494" s="35"/>
      <c r="AA494" s="35"/>
      <c r="AB494" s="35"/>
      <c r="AC494" s="35"/>
      <c r="AD494" s="35"/>
      <c r="AE494" s="35"/>
      <c r="AR494" s="205" t="s">
        <v>328</v>
      </c>
      <c r="AT494" s="205" t="s">
        <v>323</v>
      </c>
      <c r="AU494" s="205" t="s">
        <v>86</v>
      </c>
      <c r="AY494" s="18" t="s">
        <v>321</v>
      </c>
      <c r="BE494" s="206">
        <f t="shared" si="14"/>
        <v>0</v>
      </c>
      <c r="BF494" s="206">
        <f t="shared" si="15"/>
        <v>0</v>
      </c>
      <c r="BG494" s="206">
        <f t="shared" si="16"/>
        <v>0</v>
      </c>
      <c r="BH494" s="206">
        <f t="shared" si="17"/>
        <v>0</v>
      </c>
      <c r="BI494" s="206">
        <f t="shared" si="18"/>
        <v>0</v>
      </c>
      <c r="BJ494" s="18" t="s">
        <v>84</v>
      </c>
      <c r="BK494" s="206">
        <f t="shared" si="19"/>
        <v>0</v>
      </c>
      <c r="BL494" s="18" t="s">
        <v>328</v>
      </c>
      <c r="BM494" s="205" t="s">
        <v>3188</v>
      </c>
    </row>
    <row r="495" spans="1:65" s="2" customFormat="1" ht="24.2" customHeight="1">
      <c r="A495" s="35"/>
      <c r="B495" s="36"/>
      <c r="C495" s="251" t="s">
        <v>888</v>
      </c>
      <c r="D495" s="251" t="s">
        <v>583</v>
      </c>
      <c r="E495" s="252" t="s">
        <v>3189</v>
      </c>
      <c r="F495" s="253" t="s">
        <v>3190</v>
      </c>
      <c r="G495" s="254" t="s">
        <v>692</v>
      </c>
      <c r="H495" s="255">
        <v>2</v>
      </c>
      <c r="I495" s="256"/>
      <c r="J495" s="257">
        <f t="shared" si="10"/>
        <v>0</v>
      </c>
      <c r="K495" s="253" t="s">
        <v>327</v>
      </c>
      <c r="L495" s="258"/>
      <c r="M495" s="259" t="s">
        <v>1</v>
      </c>
      <c r="N495" s="260" t="s">
        <v>42</v>
      </c>
      <c r="O495" s="72"/>
      <c r="P495" s="203">
        <f t="shared" si="11"/>
        <v>0</v>
      </c>
      <c r="Q495" s="203">
        <v>1.7100000000000001E-2</v>
      </c>
      <c r="R495" s="203">
        <f t="shared" si="12"/>
        <v>3.4200000000000001E-2</v>
      </c>
      <c r="S495" s="203">
        <v>0</v>
      </c>
      <c r="T495" s="204">
        <f t="shared" si="13"/>
        <v>0</v>
      </c>
      <c r="U495" s="35"/>
      <c r="V495" s="35"/>
      <c r="W495" s="35"/>
      <c r="X495" s="35"/>
      <c r="Y495" s="35"/>
      <c r="Z495" s="35"/>
      <c r="AA495" s="35"/>
      <c r="AB495" s="35"/>
      <c r="AC495" s="35"/>
      <c r="AD495" s="35"/>
      <c r="AE495" s="35"/>
      <c r="AR495" s="205" t="s">
        <v>364</v>
      </c>
      <c r="AT495" s="205" t="s">
        <v>583</v>
      </c>
      <c r="AU495" s="205" t="s">
        <v>86</v>
      </c>
      <c r="AY495" s="18" t="s">
        <v>321</v>
      </c>
      <c r="BE495" s="206">
        <f t="shared" si="14"/>
        <v>0</v>
      </c>
      <c r="BF495" s="206">
        <f t="shared" si="15"/>
        <v>0</v>
      </c>
      <c r="BG495" s="206">
        <f t="shared" si="16"/>
        <v>0</v>
      </c>
      <c r="BH495" s="206">
        <f t="shared" si="17"/>
        <v>0</v>
      </c>
      <c r="BI495" s="206">
        <f t="shared" si="18"/>
        <v>0</v>
      </c>
      <c r="BJ495" s="18" t="s">
        <v>84</v>
      </c>
      <c r="BK495" s="206">
        <f t="shared" si="19"/>
        <v>0</v>
      </c>
      <c r="BL495" s="18" t="s">
        <v>328</v>
      </c>
      <c r="BM495" s="205" t="s">
        <v>3191</v>
      </c>
    </row>
    <row r="496" spans="1:65" s="2" customFormat="1" ht="24.2" customHeight="1">
      <c r="A496" s="35"/>
      <c r="B496" s="36"/>
      <c r="C496" s="194" t="s">
        <v>893</v>
      </c>
      <c r="D496" s="194" t="s">
        <v>323</v>
      </c>
      <c r="E496" s="195" t="s">
        <v>3192</v>
      </c>
      <c r="F496" s="196" t="s">
        <v>3193</v>
      </c>
      <c r="G496" s="197" t="s">
        <v>692</v>
      </c>
      <c r="H496" s="198">
        <v>1</v>
      </c>
      <c r="I496" s="199"/>
      <c r="J496" s="200">
        <f t="shared" si="10"/>
        <v>0</v>
      </c>
      <c r="K496" s="196" t="s">
        <v>327</v>
      </c>
      <c r="L496" s="40"/>
      <c r="M496" s="201" t="s">
        <v>1</v>
      </c>
      <c r="N496" s="202" t="s">
        <v>42</v>
      </c>
      <c r="O496" s="72"/>
      <c r="P496" s="203">
        <f t="shared" si="11"/>
        <v>0</v>
      </c>
      <c r="Q496" s="203">
        <v>5.45E-3</v>
      </c>
      <c r="R496" s="203">
        <f t="shared" si="12"/>
        <v>5.45E-3</v>
      </c>
      <c r="S496" s="203">
        <v>0</v>
      </c>
      <c r="T496" s="204">
        <f t="shared" si="13"/>
        <v>0</v>
      </c>
      <c r="U496" s="35"/>
      <c r="V496" s="35"/>
      <c r="W496" s="35"/>
      <c r="X496" s="35"/>
      <c r="Y496" s="35"/>
      <c r="Z496" s="35"/>
      <c r="AA496" s="35"/>
      <c r="AB496" s="35"/>
      <c r="AC496" s="35"/>
      <c r="AD496" s="35"/>
      <c r="AE496" s="35"/>
      <c r="AR496" s="205" t="s">
        <v>328</v>
      </c>
      <c r="AT496" s="205" t="s">
        <v>323</v>
      </c>
      <c r="AU496" s="205" t="s">
        <v>86</v>
      </c>
      <c r="AY496" s="18" t="s">
        <v>321</v>
      </c>
      <c r="BE496" s="206">
        <f t="shared" si="14"/>
        <v>0</v>
      </c>
      <c r="BF496" s="206">
        <f t="shared" si="15"/>
        <v>0</v>
      </c>
      <c r="BG496" s="206">
        <f t="shared" si="16"/>
        <v>0</v>
      </c>
      <c r="BH496" s="206">
        <f t="shared" si="17"/>
        <v>0</v>
      </c>
      <c r="BI496" s="206">
        <f t="shared" si="18"/>
        <v>0</v>
      </c>
      <c r="BJ496" s="18" t="s">
        <v>84</v>
      </c>
      <c r="BK496" s="206">
        <f t="shared" si="19"/>
        <v>0</v>
      </c>
      <c r="BL496" s="18" t="s">
        <v>328</v>
      </c>
      <c r="BM496" s="205" t="s">
        <v>3194</v>
      </c>
    </row>
    <row r="497" spans="1:65" s="2" customFormat="1" ht="24.2" customHeight="1">
      <c r="A497" s="35"/>
      <c r="B497" s="36"/>
      <c r="C497" s="251" t="s">
        <v>911</v>
      </c>
      <c r="D497" s="251" t="s">
        <v>583</v>
      </c>
      <c r="E497" s="252" t="s">
        <v>3195</v>
      </c>
      <c r="F497" s="253" t="s">
        <v>3196</v>
      </c>
      <c r="G497" s="254" t="s">
        <v>692</v>
      </c>
      <c r="H497" s="255">
        <v>1</v>
      </c>
      <c r="I497" s="256"/>
      <c r="J497" s="257">
        <f t="shared" si="10"/>
        <v>0</v>
      </c>
      <c r="K497" s="253" t="s">
        <v>327</v>
      </c>
      <c r="L497" s="258"/>
      <c r="M497" s="259" t="s">
        <v>1</v>
      </c>
      <c r="N497" s="260" t="s">
        <v>42</v>
      </c>
      <c r="O497" s="72"/>
      <c r="P497" s="203">
        <f t="shared" si="11"/>
        <v>0</v>
      </c>
      <c r="Q497" s="203">
        <v>0.14899999999999999</v>
      </c>
      <c r="R497" s="203">
        <f t="shared" si="12"/>
        <v>0.14899999999999999</v>
      </c>
      <c r="S497" s="203">
        <v>0</v>
      </c>
      <c r="T497" s="204">
        <f t="shared" si="13"/>
        <v>0</v>
      </c>
      <c r="U497" s="35"/>
      <c r="V497" s="35"/>
      <c r="W497" s="35"/>
      <c r="X497" s="35"/>
      <c r="Y497" s="35"/>
      <c r="Z497" s="35"/>
      <c r="AA497" s="35"/>
      <c r="AB497" s="35"/>
      <c r="AC497" s="35"/>
      <c r="AD497" s="35"/>
      <c r="AE497" s="35"/>
      <c r="AR497" s="205" t="s">
        <v>364</v>
      </c>
      <c r="AT497" s="205" t="s">
        <v>583</v>
      </c>
      <c r="AU497" s="205" t="s">
        <v>86</v>
      </c>
      <c r="AY497" s="18" t="s">
        <v>321</v>
      </c>
      <c r="BE497" s="206">
        <f t="shared" si="14"/>
        <v>0</v>
      </c>
      <c r="BF497" s="206">
        <f t="shared" si="15"/>
        <v>0</v>
      </c>
      <c r="BG497" s="206">
        <f t="shared" si="16"/>
        <v>0</v>
      </c>
      <c r="BH497" s="206">
        <f t="shared" si="17"/>
        <v>0</v>
      </c>
      <c r="BI497" s="206">
        <f t="shared" si="18"/>
        <v>0</v>
      </c>
      <c r="BJ497" s="18" t="s">
        <v>84</v>
      </c>
      <c r="BK497" s="206">
        <f t="shared" si="19"/>
        <v>0</v>
      </c>
      <c r="BL497" s="18" t="s">
        <v>328</v>
      </c>
      <c r="BM497" s="205" t="s">
        <v>3197</v>
      </c>
    </row>
    <row r="498" spans="1:65" s="2" customFormat="1" ht="24.2" customHeight="1">
      <c r="A498" s="35"/>
      <c r="B498" s="36"/>
      <c r="C498" s="194" t="s">
        <v>916</v>
      </c>
      <c r="D498" s="194" t="s">
        <v>323</v>
      </c>
      <c r="E498" s="195" t="s">
        <v>3198</v>
      </c>
      <c r="F498" s="196" t="s">
        <v>3199</v>
      </c>
      <c r="G498" s="197" t="s">
        <v>692</v>
      </c>
      <c r="H498" s="198">
        <v>2</v>
      </c>
      <c r="I498" s="199"/>
      <c r="J498" s="200">
        <f t="shared" si="10"/>
        <v>0</v>
      </c>
      <c r="K498" s="196" t="s">
        <v>327</v>
      </c>
      <c r="L498" s="40"/>
      <c r="M498" s="201" t="s">
        <v>1</v>
      </c>
      <c r="N498" s="202" t="s">
        <v>42</v>
      </c>
      <c r="O498" s="72"/>
      <c r="P498" s="203">
        <f t="shared" si="11"/>
        <v>0</v>
      </c>
      <c r="Q498" s="203">
        <v>1.3600000000000001E-3</v>
      </c>
      <c r="R498" s="203">
        <f t="shared" si="12"/>
        <v>2.7200000000000002E-3</v>
      </c>
      <c r="S498" s="203">
        <v>0</v>
      </c>
      <c r="T498" s="204">
        <f t="shared" si="13"/>
        <v>0</v>
      </c>
      <c r="U498" s="35"/>
      <c r="V498" s="35"/>
      <c r="W498" s="35"/>
      <c r="X498" s="35"/>
      <c r="Y498" s="35"/>
      <c r="Z498" s="35"/>
      <c r="AA498" s="35"/>
      <c r="AB498" s="35"/>
      <c r="AC498" s="35"/>
      <c r="AD498" s="35"/>
      <c r="AE498" s="35"/>
      <c r="AR498" s="205" t="s">
        <v>328</v>
      </c>
      <c r="AT498" s="205" t="s">
        <v>323</v>
      </c>
      <c r="AU498" s="205" t="s">
        <v>86</v>
      </c>
      <c r="AY498" s="18" t="s">
        <v>321</v>
      </c>
      <c r="BE498" s="206">
        <f t="shared" si="14"/>
        <v>0</v>
      </c>
      <c r="BF498" s="206">
        <f t="shared" si="15"/>
        <v>0</v>
      </c>
      <c r="BG498" s="206">
        <f t="shared" si="16"/>
        <v>0</v>
      </c>
      <c r="BH498" s="206">
        <f t="shared" si="17"/>
        <v>0</v>
      </c>
      <c r="BI498" s="206">
        <f t="shared" si="18"/>
        <v>0</v>
      </c>
      <c r="BJ498" s="18" t="s">
        <v>84</v>
      </c>
      <c r="BK498" s="206">
        <f t="shared" si="19"/>
        <v>0</v>
      </c>
      <c r="BL498" s="18" t="s">
        <v>328</v>
      </c>
      <c r="BM498" s="205" t="s">
        <v>3200</v>
      </c>
    </row>
    <row r="499" spans="1:65" s="2" customFormat="1" ht="16.5" customHeight="1">
      <c r="A499" s="35"/>
      <c r="B499" s="36"/>
      <c r="C499" s="251" t="s">
        <v>921</v>
      </c>
      <c r="D499" s="251" t="s">
        <v>583</v>
      </c>
      <c r="E499" s="252" t="s">
        <v>3201</v>
      </c>
      <c r="F499" s="253" t="s">
        <v>3202</v>
      </c>
      <c r="G499" s="254" t="s">
        <v>692</v>
      </c>
      <c r="H499" s="255">
        <v>2</v>
      </c>
      <c r="I499" s="256"/>
      <c r="J499" s="257">
        <f t="shared" si="10"/>
        <v>0</v>
      </c>
      <c r="K499" s="253" t="s">
        <v>327</v>
      </c>
      <c r="L499" s="258"/>
      <c r="M499" s="259" t="s">
        <v>1</v>
      </c>
      <c r="N499" s="260" t="s">
        <v>42</v>
      </c>
      <c r="O499" s="72"/>
      <c r="P499" s="203">
        <f t="shared" si="11"/>
        <v>0</v>
      </c>
      <c r="Q499" s="203">
        <v>4.8000000000000001E-2</v>
      </c>
      <c r="R499" s="203">
        <f t="shared" si="12"/>
        <v>9.6000000000000002E-2</v>
      </c>
      <c r="S499" s="203">
        <v>0</v>
      </c>
      <c r="T499" s="204">
        <f t="shared" si="13"/>
        <v>0</v>
      </c>
      <c r="U499" s="35"/>
      <c r="V499" s="35"/>
      <c r="W499" s="35"/>
      <c r="X499" s="35"/>
      <c r="Y499" s="35"/>
      <c r="Z499" s="35"/>
      <c r="AA499" s="35"/>
      <c r="AB499" s="35"/>
      <c r="AC499" s="35"/>
      <c r="AD499" s="35"/>
      <c r="AE499" s="35"/>
      <c r="AR499" s="205" t="s">
        <v>364</v>
      </c>
      <c r="AT499" s="205" t="s">
        <v>583</v>
      </c>
      <c r="AU499" s="205" t="s">
        <v>86</v>
      </c>
      <c r="AY499" s="18" t="s">
        <v>321</v>
      </c>
      <c r="BE499" s="206">
        <f t="shared" si="14"/>
        <v>0</v>
      </c>
      <c r="BF499" s="206">
        <f t="shared" si="15"/>
        <v>0</v>
      </c>
      <c r="BG499" s="206">
        <f t="shared" si="16"/>
        <v>0</v>
      </c>
      <c r="BH499" s="206">
        <f t="shared" si="17"/>
        <v>0</v>
      </c>
      <c r="BI499" s="206">
        <f t="shared" si="18"/>
        <v>0</v>
      </c>
      <c r="BJ499" s="18" t="s">
        <v>84</v>
      </c>
      <c r="BK499" s="206">
        <f t="shared" si="19"/>
        <v>0</v>
      </c>
      <c r="BL499" s="18" t="s">
        <v>328</v>
      </c>
      <c r="BM499" s="205" t="s">
        <v>3203</v>
      </c>
    </row>
    <row r="500" spans="1:65" s="2" customFormat="1" ht="16.5" customHeight="1">
      <c r="A500" s="35"/>
      <c r="B500" s="36"/>
      <c r="C500" s="251" t="s">
        <v>926</v>
      </c>
      <c r="D500" s="251" t="s">
        <v>583</v>
      </c>
      <c r="E500" s="252" t="s">
        <v>3204</v>
      </c>
      <c r="F500" s="253" t="s">
        <v>3205</v>
      </c>
      <c r="G500" s="254" t="s">
        <v>692</v>
      </c>
      <c r="H500" s="255">
        <v>2</v>
      </c>
      <c r="I500" s="256"/>
      <c r="J500" s="257">
        <f t="shared" si="10"/>
        <v>0</v>
      </c>
      <c r="K500" s="253" t="s">
        <v>327</v>
      </c>
      <c r="L500" s="258"/>
      <c r="M500" s="259" t="s">
        <v>1</v>
      </c>
      <c r="N500" s="260" t="s">
        <v>42</v>
      </c>
      <c r="O500" s="72"/>
      <c r="P500" s="203">
        <f t="shared" si="11"/>
        <v>0</v>
      </c>
      <c r="Q500" s="203">
        <v>1.5E-3</v>
      </c>
      <c r="R500" s="203">
        <f t="shared" si="12"/>
        <v>3.0000000000000001E-3</v>
      </c>
      <c r="S500" s="203">
        <v>0</v>
      </c>
      <c r="T500" s="204">
        <f t="shared" si="13"/>
        <v>0</v>
      </c>
      <c r="U500" s="35"/>
      <c r="V500" s="35"/>
      <c r="W500" s="35"/>
      <c r="X500" s="35"/>
      <c r="Y500" s="35"/>
      <c r="Z500" s="35"/>
      <c r="AA500" s="35"/>
      <c r="AB500" s="35"/>
      <c r="AC500" s="35"/>
      <c r="AD500" s="35"/>
      <c r="AE500" s="35"/>
      <c r="AR500" s="205" t="s">
        <v>364</v>
      </c>
      <c r="AT500" s="205" t="s">
        <v>583</v>
      </c>
      <c r="AU500" s="205" t="s">
        <v>86</v>
      </c>
      <c r="AY500" s="18" t="s">
        <v>321</v>
      </c>
      <c r="BE500" s="206">
        <f t="shared" si="14"/>
        <v>0</v>
      </c>
      <c r="BF500" s="206">
        <f t="shared" si="15"/>
        <v>0</v>
      </c>
      <c r="BG500" s="206">
        <f t="shared" si="16"/>
        <v>0</v>
      </c>
      <c r="BH500" s="206">
        <f t="shared" si="17"/>
        <v>0</v>
      </c>
      <c r="BI500" s="206">
        <f t="shared" si="18"/>
        <v>0</v>
      </c>
      <c r="BJ500" s="18" t="s">
        <v>84</v>
      </c>
      <c r="BK500" s="206">
        <f t="shared" si="19"/>
        <v>0</v>
      </c>
      <c r="BL500" s="18" t="s">
        <v>328</v>
      </c>
      <c r="BM500" s="205" t="s">
        <v>3206</v>
      </c>
    </row>
    <row r="501" spans="1:65" s="2" customFormat="1" ht="24.2" customHeight="1">
      <c r="A501" s="35"/>
      <c r="B501" s="36"/>
      <c r="C501" s="194" t="s">
        <v>931</v>
      </c>
      <c r="D501" s="194" t="s">
        <v>323</v>
      </c>
      <c r="E501" s="195" t="s">
        <v>3207</v>
      </c>
      <c r="F501" s="196" t="s">
        <v>3208</v>
      </c>
      <c r="G501" s="197" t="s">
        <v>692</v>
      </c>
      <c r="H501" s="198">
        <v>2</v>
      </c>
      <c r="I501" s="199"/>
      <c r="J501" s="200">
        <f t="shared" si="10"/>
        <v>0</v>
      </c>
      <c r="K501" s="196" t="s">
        <v>327</v>
      </c>
      <c r="L501" s="40"/>
      <c r="M501" s="201" t="s">
        <v>1</v>
      </c>
      <c r="N501" s="202" t="s">
        <v>42</v>
      </c>
      <c r="O501" s="72"/>
      <c r="P501" s="203">
        <f t="shared" si="11"/>
        <v>0</v>
      </c>
      <c r="Q501" s="203">
        <v>3.2899999999999999E-2</v>
      </c>
      <c r="R501" s="203">
        <f t="shared" si="12"/>
        <v>6.5799999999999997E-2</v>
      </c>
      <c r="S501" s="203">
        <v>0</v>
      </c>
      <c r="T501" s="204">
        <f t="shared" si="13"/>
        <v>0</v>
      </c>
      <c r="U501" s="35"/>
      <c r="V501" s="35"/>
      <c r="W501" s="35"/>
      <c r="X501" s="35"/>
      <c r="Y501" s="35"/>
      <c r="Z501" s="35"/>
      <c r="AA501" s="35"/>
      <c r="AB501" s="35"/>
      <c r="AC501" s="35"/>
      <c r="AD501" s="35"/>
      <c r="AE501" s="35"/>
      <c r="AR501" s="205" t="s">
        <v>328</v>
      </c>
      <c r="AT501" s="205" t="s">
        <v>323</v>
      </c>
      <c r="AU501" s="205" t="s">
        <v>86</v>
      </c>
      <c r="AY501" s="18" t="s">
        <v>321</v>
      </c>
      <c r="BE501" s="206">
        <f t="shared" si="14"/>
        <v>0</v>
      </c>
      <c r="BF501" s="206">
        <f t="shared" si="15"/>
        <v>0</v>
      </c>
      <c r="BG501" s="206">
        <f t="shared" si="16"/>
        <v>0</v>
      </c>
      <c r="BH501" s="206">
        <f t="shared" si="17"/>
        <v>0</v>
      </c>
      <c r="BI501" s="206">
        <f t="shared" si="18"/>
        <v>0</v>
      </c>
      <c r="BJ501" s="18" t="s">
        <v>84</v>
      </c>
      <c r="BK501" s="206">
        <f t="shared" si="19"/>
        <v>0</v>
      </c>
      <c r="BL501" s="18" t="s">
        <v>328</v>
      </c>
      <c r="BM501" s="205" t="s">
        <v>3209</v>
      </c>
    </row>
    <row r="502" spans="1:65" s="2" customFormat="1" ht="16.5" customHeight="1">
      <c r="A502" s="35"/>
      <c r="B502" s="36"/>
      <c r="C502" s="194" t="s">
        <v>936</v>
      </c>
      <c r="D502" s="194" t="s">
        <v>323</v>
      </c>
      <c r="E502" s="195" t="s">
        <v>3210</v>
      </c>
      <c r="F502" s="196" t="s">
        <v>3211</v>
      </c>
      <c r="G502" s="197" t="s">
        <v>692</v>
      </c>
      <c r="H502" s="198">
        <v>5</v>
      </c>
      <c r="I502" s="199"/>
      <c r="J502" s="200">
        <f t="shared" si="10"/>
        <v>0</v>
      </c>
      <c r="K502" s="196" t="s">
        <v>350</v>
      </c>
      <c r="L502" s="40"/>
      <c r="M502" s="201" t="s">
        <v>1</v>
      </c>
      <c r="N502" s="202" t="s">
        <v>42</v>
      </c>
      <c r="O502" s="72"/>
      <c r="P502" s="203">
        <f t="shared" si="11"/>
        <v>0</v>
      </c>
      <c r="Q502" s="203">
        <v>0.12303</v>
      </c>
      <c r="R502" s="203">
        <f t="shared" si="12"/>
        <v>0.61514999999999997</v>
      </c>
      <c r="S502" s="203">
        <v>0</v>
      </c>
      <c r="T502" s="204">
        <f t="shared" si="13"/>
        <v>0</v>
      </c>
      <c r="U502" s="35"/>
      <c r="V502" s="35"/>
      <c r="W502" s="35"/>
      <c r="X502" s="35"/>
      <c r="Y502" s="35"/>
      <c r="Z502" s="35"/>
      <c r="AA502" s="35"/>
      <c r="AB502" s="35"/>
      <c r="AC502" s="35"/>
      <c r="AD502" s="35"/>
      <c r="AE502" s="35"/>
      <c r="AR502" s="205" t="s">
        <v>328</v>
      </c>
      <c r="AT502" s="205" t="s">
        <v>323</v>
      </c>
      <c r="AU502" s="205" t="s">
        <v>86</v>
      </c>
      <c r="AY502" s="18" t="s">
        <v>321</v>
      </c>
      <c r="BE502" s="206">
        <f t="shared" si="14"/>
        <v>0</v>
      </c>
      <c r="BF502" s="206">
        <f t="shared" si="15"/>
        <v>0</v>
      </c>
      <c r="BG502" s="206">
        <f t="shared" si="16"/>
        <v>0</v>
      </c>
      <c r="BH502" s="206">
        <f t="shared" si="17"/>
        <v>0</v>
      </c>
      <c r="BI502" s="206">
        <f t="shared" si="18"/>
        <v>0</v>
      </c>
      <c r="BJ502" s="18" t="s">
        <v>84</v>
      </c>
      <c r="BK502" s="206">
        <f t="shared" si="19"/>
        <v>0</v>
      </c>
      <c r="BL502" s="18" t="s">
        <v>328</v>
      </c>
      <c r="BM502" s="205" t="s">
        <v>3212</v>
      </c>
    </row>
    <row r="503" spans="1:65" s="2" customFormat="1" ht="24.2" customHeight="1">
      <c r="A503" s="35"/>
      <c r="B503" s="36"/>
      <c r="C503" s="251" t="s">
        <v>941</v>
      </c>
      <c r="D503" s="251" t="s">
        <v>583</v>
      </c>
      <c r="E503" s="252" t="s">
        <v>3213</v>
      </c>
      <c r="F503" s="253" t="s">
        <v>3214</v>
      </c>
      <c r="G503" s="254" t="s">
        <v>692</v>
      </c>
      <c r="H503" s="255">
        <v>5</v>
      </c>
      <c r="I503" s="256"/>
      <c r="J503" s="257">
        <f t="shared" si="10"/>
        <v>0</v>
      </c>
      <c r="K503" s="253" t="s">
        <v>350</v>
      </c>
      <c r="L503" s="258"/>
      <c r="M503" s="259" t="s">
        <v>1</v>
      </c>
      <c r="N503" s="260" t="s">
        <v>42</v>
      </c>
      <c r="O503" s="72"/>
      <c r="P503" s="203">
        <f t="shared" si="11"/>
        <v>0</v>
      </c>
      <c r="Q503" s="203">
        <v>1.3299999999999999E-2</v>
      </c>
      <c r="R503" s="203">
        <f t="shared" si="12"/>
        <v>6.6500000000000004E-2</v>
      </c>
      <c r="S503" s="203">
        <v>0</v>
      </c>
      <c r="T503" s="204">
        <f t="shared" si="13"/>
        <v>0</v>
      </c>
      <c r="U503" s="35"/>
      <c r="V503" s="35"/>
      <c r="W503" s="35"/>
      <c r="X503" s="35"/>
      <c r="Y503" s="35"/>
      <c r="Z503" s="35"/>
      <c r="AA503" s="35"/>
      <c r="AB503" s="35"/>
      <c r="AC503" s="35"/>
      <c r="AD503" s="35"/>
      <c r="AE503" s="35"/>
      <c r="AR503" s="205" t="s">
        <v>364</v>
      </c>
      <c r="AT503" s="205" t="s">
        <v>583</v>
      </c>
      <c r="AU503" s="205" t="s">
        <v>86</v>
      </c>
      <c r="AY503" s="18" t="s">
        <v>321</v>
      </c>
      <c r="BE503" s="206">
        <f t="shared" si="14"/>
        <v>0</v>
      </c>
      <c r="BF503" s="206">
        <f t="shared" si="15"/>
        <v>0</v>
      </c>
      <c r="BG503" s="206">
        <f t="shared" si="16"/>
        <v>0</v>
      </c>
      <c r="BH503" s="206">
        <f t="shared" si="17"/>
        <v>0</v>
      </c>
      <c r="BI503" s="206">
        <f t="shared" si="18"/>
        <v>0</v>
      </c>
      <c r="BJ503" s="18" t="s">
        <v>84</v>
      </c>
      <c r="BK503" s="206">
        <f t="shared" si="19"/>
        <v>0</v>
      </c>
      <c r="BL503" s="18" t="s">
        <v>328</v>
      </c>
      <c r="BM503" s="205" t="s">
        <v>3215</v>
      </c>
    </row>
    <row r="504" spans="1:65" s="2" customFormat="1" ht="16.5" customHeight="1">
      <c r="A504" s="35"/>
      <c r="B504" s="36"/>
      <c r="C504" s="251" t="s">
        <v>946</v>
      </c>
      <c r="D504" s="251" t="s">
        <v>583</v>
      </c>
      <c r="E504" s="252" t="s">
        <v>3216</v>
      </c>
      <c r="F504" s="253" t="s">
        <v>3217</v>
      </c>
      <c r="G504" s="254" t="s">
        <v>692</v>
      </c>
      <c r="H504" s="255">
        <v>5</v>
      </c>
      <c r="I504" s="256"/>
      <c r="J504" s="257">
        <f t="shared" si="10"/>
        <v>0</v>
      </c>
      <c r="K504" s="253" t="s">
        <v>327</v>
      </c>
      <c r="L504" s="258"/>
      <c r="M504" s="259" t="s">
        <v>1</v>
      </c>
      <c r="N504" s="260" t="s">
        <v>42</v>
      </c>
      <c r="O504" s="72"/>
      <c r="P504" s="203">
        <f t="shared" si="11"/>
        <v>0</v>
      </c>
      <c r="Q504" s="203">
        <v>5.9999999999999995E-4</v>
      </c>
      <c r="R504" s="203">
        <f t="shared" si="12"/>
        <v>2.9999999999999996E-3</v>
      </c>
      <c r="S504" s="203">
        <v>0</v>
      </c>
      <c r="T504" s="204">
        <f t="shared" si="13"/>
        <v>0</v>
      </c>
      <c r="U504" s="35"/>
      <c r="V504" s="35"/>
      <c r="W504" s="35"/>
      <c r="X504" s="35"/>
      <c r="Y504" s="35"/>
      <c r="Z504" s="35"/>
      <c r="AA504" s="35"/>
      <c r="AB504" s="35"/>
      <c r="AC504" s="35"/>
      <c r="AD504" s="35"/>
      <c r="AE504" s="35"/>
      <c r="AR504" s="205" t="s">
        <v>364</v>
      </c>
      <c r="AT504" s="205" t="s">
        <v>583</v>
      </c>
      <c r="AU504" s="205" t="s">
        <v>86</v>
      </c>
      <c r="AY504" s="18" t="s">
        <v>321</v>
      </c>
      <c r="BE504" s="206">
        <f t="shared" si="14"/>
        <v>0</v>
      </c>
      <c r="BF504" s="206">
        <f t="shared" si="15"/>
        <v>0</v>
      </c>
      <c r="BG504" s="206">
        <f t="shared" si="16"/>
        <v>0</v>
      </c>
      <c r="BH504" s="206">
        <f t="shared" si="17"/>
        <v>0</v>
      </c>
      <c r="BI504" s="206">
        <f t="shared" si="18"/>
        <v>0</v>
      </c>
      <c r="BJ504" s="18" t="s">
        <v>84</v>
      </c>
      <c r="BK504" s="206">
        <f t="shared" si="19"/>
        <v>0</v>
      </c>
      <c r="BL504" s="18" t="s">
        <v>328</v>
      </c>
      <c r="BM504" s="205" t="s">
        <v>3218</v>
      </c>
    </row>
    <row r="505" spans="1:65" s="2" customFormat="1" ht="21.75" customHeight="1">
      <c r="A505" s="35"/>
      <c r="B505" s="36"/>
      <c r="C505" s="251" t="s">
        <v>951</v>
      </c>
      <c r="D505" s="251" t="s">
        <v>583</v>
      </c>
      <c r="E505" s="252" t="s">
        <v>3219</v>
      </c>
      <c r="F505" s="253" t="s">
        <v>3220</v>
      </c>
      <c r="G505" s="254" t="s">
        <v>692</v>
      </c>
      <c r="H505" s="255">
        <v>4</v>
      </c>
      <c r="I505" s="256"/>
      <c r="J505" s="257">
        <f t="shared" si="10"/>
        <v>0</v>
      </c>
      <c r="K505" s="253" t="s">
        <v>327</v>
      </c>
      <c r="L505" s="258"/>
      <c r="M505" s="259" t="s">
        <v>1</v>
      </c>
      <c r="N505" s="260" t="s">
        <v>42</v>
      </c>
      <c r="O505" s="72"/>
      <c r="P505" s="203">
        <f t="shared" si="11"/>
        <v>0</v>
      </c>
      <c r="Q505" s="203">
        <v>6.0000000000000001E-3</v>
      </c>
      <c r="R505" s="203">
        <f t="shared" si="12"/>
        <v>2.4E-2</v>
      </c>
      <c r="S505" s="203">
        <v>0</v>
      </c>
      <c r="T505" s="204">
        <f t="shared" si="13"/>
        <v>0</v>
      </c>
      <c r="U505" s="35"/>
      <c r="V505" s="35"/>
      <c r="W505" s="35"/>
      <c r="X505" s="35"/>
      <c r="Y505" s="35"/>
      <c r="Z505" s="35"/>
      <c r="AA505" s="35"/>
      <c r="AB505" s="35"/>
      <c r="AC505" s="35"/>
      <c r="AD505" s="35"/>
      <c r="AE505" s="35"/>
      <c r="AR505" s="205" t="s">
        <v>364</v>
      </c>
      <c r="AT505" s="205" t="s">
        <v>583</v>
      </c>
      <c r="AU505" s="205" t="s">
        <v>86</v>
      </c>
      <c r="AY505" s="18" t="s">
        <v>321</v>
      </c>
      <c r="BE505" s="206">
        <f t="shared" si="14"/>
        <v>0</v>
      </c>
      <c r="BF505" s="206">
        <f t="shared" si="15"/>
        <v>0</v>
      </c>
      <c r="BG505" s="206">
        <f t="shared" si="16"/>
        <v>0</v>
      </c>
      <c r="BH505" s="206">
        <f t="shared" si="17"/>
        <v>0</v>
      </c>
      <c r="BI505" s="206">
        <f t="shared" si="18"/>
        <v>0</v>
      </c>
      <c r="BJ505" s="18" t="s">
        <v>84</v>
      </c>
      <c r="BK505" s="206">
        <f t="shared" si="19"/>
        <v>0</v>
      </c>
      <c r="BL505" s="18" t="s">
        <v>328</v>
      </c>
      <c r="BM505" s="205" t="s">
        <v>3221</v>
      </c>
    </row>
    <row r="506" spans="1:65" s="2" customFormat="1" ht="21.75" customHeight="1">
      <c r="A506" s="35"/>
      <c r="B506" s="36"/>
      <c r="C506" s="251" t="s">
        <v>958</v>
      </c>
      <c r="D506" s="251" t="s">
        <v>583</v>
      </c>
      <c r="E506" s="252" t="s">
        <v>3222</v>
      </c>
      <c r="F506" s="253" t="s">
        <v>3223</v>
      </c>
      <c r="G506" s="254" t="s">
        <v>692</v>
      </c>
      <c r="H506" s="255">
        <v>1</v>
      </c>
      <c r="I506" s="256"/>
      <c r="J506" s="257">
        <f t="shared" si="10"/>
        <v>0</v>
      </c>
      <c r="K506" s="253" t="s">
        <v>327</v>
      </c>
      <c r="L506" s="258"/>
      <c r="M506" s="259" t="s">
        <v>1</v>
      </c>
      <c r="N506" s="260" t="s">
        <v>42</v>
      </c>
      <c r="O506" s="72"/>
      <c r="P506" s="203">
        <f t="shared" si="11"/>
        <v>0</v>
      </c>
      <c r="Q506" s="203">
        <v>8.0000000000000002E-3</v>
      </c>
      <c r="R506" s="203">
        <f t="shared" si="12"/>
        <v>8.0000000000000002E-3</v>
      </c>
      <c r="S506" s="203">
        <v>0</v>
      </c>
      <c r="T506" s="204">
        <f t="shared" si="13"/>
        <v>0</v>
      </c>
      <c r="U506" s="35"/>
      <c r="V506" s="35"/>
      <c r="W506" s="35"/>
      <c r="X506" s="35"/>
      <c r="Y506" s="35"/>
      <c r="Z506" s="35"/>
      <c r="AA506" s="35"/>
      <c r="AB506" s="35"/>
      <c r="AC506" s="35"/>
      <c r="AD506" s="35"/>
      <c r="AE506" s="35"/>
      <c r="AR506" s="205" t="s">
        <v>364</v>
      </c>
      <c r="AT506" s="205" t="s">
        <v>583</v>
      </c>
      <c r="AU506" s="205" t="s">
        <v>86</v>
      </c>
      <c r="AY506" s="18" t="s">
        <v>321</v>
      </c>
      <c r="BE506" s="206">
        <f t="shared" si="14"/>
        <v>0</v>
      </c>
      <c r="BF506" s="206">
        <f t="shared" si="15"/>
        <v>0</v>
      </c>
      <c r="BG506" s="206">
        <f t="shared" si="16"/>
        <v>0</v>
      </c>
      <c r="BH506" s="206">
        <f t="shared" si="17"/>
        <v>0</v>
      </c>
      <c r="BI506" s="206">
        <f t="shared" si="18"/>
        <v>0</v>
      </c>
      <c r="BJ506" s="18" t="s">
        <v>84</v>
      </c>
      <c r="BK506" s="206">
        <f t="shared" si="19"/>
        <v>0</v>
      </c>
      <c r="BL506" s="18" t="s">
        <v>328</v>
      </c>
      <c r="BM506" s="205" t="s">
        <v>3224</v>
      </c>
    </row>
    <row r="507" spans="1:65" s="2" customFormat="1" ht="24.2" customHeight="1">
      <c r="A507" s="35"/>
      <c r="B507" s="36"/>
      <c r="C507" s="194" t="s">
        <v>963</v>
      </c>
      <c r="D507" s="194" t="s">
        <v>323</v>
      </c>
      <c r="E507" s="195" t="s">
        <v>3225</v>
      </c>
      <c r="F507" s="196" t="s">
        <v>3226</v>
      </c>
      <c r="G507" s="197" t="s">
        <v>692</v>
      </c>
      <c r="H507" s="198">
        <v>1</v>
      </c>
      <c r="I507" s="199"/>
      <c r="J507" s="200">
        <f t="shared" si="10"/>
        <v>0</v>
      </c>
      <c r="K507" s="196" t="s">
        <v>350</v>
      </c>
      <c r="L507" s="40"/>
      <c r="M507" s="201" t="s">
        <v>1</v>
      </c>
      <c r="N507" s="202" t="s">
        <v>42</v>
      </c>
      <c r="O507" s="72"/>
      <c r="P507" s="203">
        <f t="shared" si="11"/>
        <v>0</v>
      </c>
      <c r="Q507" s="203">
        <v>0.45937</v>
      </c>
      <c r="R507" s="203">
        <f t="shared" si="12"/>
        <v>0.45937</v>
      </c>
      <c r="S507" s="203">
        <v>0</v>
      </c>
      <c r="T507" s="204">
        <f t="shared" si="13"/>
        <v>0</v>
      </c>
      <c r="U507" s="35"/>
      <c r="V507" s="35"/>
      <c r="W507" s="35"/>
      <c r="X507" s="35"/>
      <c r="Y507" s="35"/>
      <c r="Z507" s="35"/>
      <c r="AA507" s="35"/>
      <c r="AB507" s="35"/>
      <c r="AC507" s="35"/>
      <c r="AD507" s="35"/>
      <c r="AE507" s="35"/>
      <c r="AR507" s="205" t="s">
        <v>328</v>
      </c>
      <c r="AT507" s="205" t="s">
        <v>323</v>
      </c>
      <c r="AU507" s="205" t="s">
        <v>86</v>
      </c>
      <c r="AY507" s="18" t="s">
        <v>321</v>
      </c>
      <c r="BE507" s="206">
        <f t="shared" si="14"/>
        <v>0</v>
      </c>
      <c r="BF507" s="206">
        <f t="shared" si="15"/>
        <v>0</v>
      </c>
      <c r="BG507" s="206">
        <f t="shared" si="16"/>
        <v>0</v>
      </c>
      <c r="BH507" s="206">
        <f t="shared" si="17"/>
        <v>0</v>
      </c>
      <c r="BI507" s="206">
        <f t="shared" si="18"/>
        <v>0</v>
      </c>
      <c r="BJ507" s="18" t="s">
        <v>84</v>
      </c>
      <c r="BK507" s="206">
        <f t="shared" si="19"/>
        <v>0</v>
      </c>
      <c r="BL507" s="18" t="s">
        <v>328</v>
      </c>
      <c r="BM507" s="205" t="s">
        <v>3227</v>
      </c>
    </row>
    <row r="508" spans="1:65" s="2" customFormat="1" ht="24.2" customHeight="1">
      <c r="A508" s="35"/>
      <c r="B508" s="36"/>
      <c r="C508" s="194" t="s">
        <v>968</v>
      </c>
      <c r="D508" s="194" t="s">
        <v>323</v>
      </c>
      <c r="E508" s="195" t="s">
        <v>3228</v>
      </c>
      <c r="F508" s="196" t="s">
        <v>3229</v>
      </c>
      <c r="G508" s="197" t="s">
        <v>628</v>
      </c>
      <c r="H508" s="198">
        <v>1370</v>
      </c>
      <c r="I508" s="199"/>
      <c r="J508" s="200">
        <f t="shared" si="10"/>
        <v>0</v>
      </c>
      <c r="K508" s="196" t="s">
        <v>350</v>
      </c>
      <c r="L508" s="40"/>
      <c r="M508" s="201" t="s">
        <v>1</v>
      </c>
      <c r="N508" s="202" t="s">
        <v>42</v>
      </c>
      <c r="O508" s="72"/>
      <c r="P508" s="203">
        <f t="shared" si="11"/>
        <v>0</v>
      </c>
      <c r="Q508" s="203">
        <v>0</v>
      </c>
      <c r="R508" s="203">
        <f t="shared" si="12"/>
        <v>0</v>
      </c>
      <c r="S508" s="203">
        <v>0</v>
      </c>
      <c r="T508" s="204">
        <f t="shared" si="13"/>
        <v>0</v>
      </c>
      <c r="U508" s="35"/>
      <c r="V508" s="35"/>
      <c r="W508" s="35"/>
      <c r="X508" s="35"/>
      <c r="Y508" s="35"/>
      <c r="Z508" s="35"/>
      <c r="AA508" s="35"/>
      <c r="AB508" s="35"/>
      <c r="AC508" s="35"/>
      <c r="AD508" s="35"/>
      <c r="AE508" s="35"/>
      <c r="AR508" s="205" t="s">
        <v>328</v>
      </c>
      <c r="AT508" s="205" t="s">
        <v>323</v>
      </c>
      <c r="AU508" s="205" t="s">
        <v>86</v>
      </c>
      <c r="AY508" s="18" t="s">
        <v>321</v>
      </c>
      <c r="BE508" s="206">
        <f t="shared" si="14"/>
        <v>0</v>
      </c>
      <c r="BF508" s="206">
        <f t="shared" si="15"/>
        <v>0</v>
      </c>
      <c r="BG508" s="206">
        <f t="shared" si="16"/>
        <v>0</v>
      </c>
      <c r="BH508" s="206">
        <f t="shared" si="17"/>
        <v>0</v>
      </c>
      <c r="BI508" s="206">
        <f t="shared" si="18"/>
        <v>0</v>
      </c>
      <c r="BJ508" s="18" t="s">
        <v>84</v>
      </c>
      <c r="BK508" s="206">
        <f t="shared" si="19"/>
        <v>0</v>
      </c>
      <c r="BL508" s="18" t="s">
        <v>328</v>
      </c>
      <c r="BM508" s="205" t="s">
        <v>3230</v>
      </c>
    </row>
    <row r="509" spans="1:65" s="13" customFormat="1" ht="11.25">
      <c r="B509" s="207"/>
      <c r="C509" s="208"/>
      <c r="D509" s="209" t="s">
        <v>339</v>
      </c>
      <c r="E509" s="210" t="s">
        <v>1</v>
      </c>
      <c r="F509" s="211" t="s">
        <v>2779</v>
      </c>
      <c r="G509" s="208"/>
      <c r="H509" s="212">
        <v>1370</v>
      </c>
      <c r="I509" s="213"/>
      <c r="J509" s="208"/>
      <c r="K509" s="208"/>
      <c r="L509" s="214"/>
      <c r="M509" s="215"/>
      <c r="N509" s="216"/>
      <c r="O509" s="216"/>
      <c r="P509" s="216"/>
      <c r="Q509" s="216"/>
      <c r="R509" s="216"/>
      <c r="S509" s="216"/>
      <c r="T509" s="217"/>
      <c r="AT509" s="218" t="s">
        <v>339</v>
      </c>
      <c r="AU509" s="218" t="s">
        <v>86</v>
      </c>
      <c r="AV509" s="13" t="s">
        <v>86</v>
      </c>
      <c r="AW509" s="13" t="s">
        <v>31</v>
      </c>
      <c r="AX509" s="13" t="s">
        <v>84</v>
      </c>
      <c r="AY509" s="218" t="s">
        <v>321</v>
      </c>
    </row>
    <row r="510" spans="1:65" s="2" customFormat="1" ht="24.2" customHeight="1">
      <c r="A510" s="35"/>
      <c r="B510" s="36"/>
      <c r="C510" s="194" t="s">
        <v>181</v>
      </c>
      <c r="D510" s="194" t="s">
        <v>323</v>
      </c>
      <c r="E510" s="195" t="s">
        <v>3231</v>
      </c>
      <c r="F510" s="196" t="s">
        <v>3232</v>
      </c>
      <c r="G510" s="197" t="s">
        <v>628</v>
      </c>
      <c r="H510" s="198">
        <v>1370</v>
      </c>
      <c r="I510" s="199"/>
      <c r="J510" s="200">
        <f>ROUND(I510*H510,2)</f>
        <v>0</v>
      </c>
      <c r="K510" s="196" t="s">
        <v>350</v>
      </c>
      <c r="L510" s="40"/>
      <c r="M510" s="201" t="s">
        <v>1</v>
      </c>
      <c r="N510" s="202" t="s">
        <v>42</v>
      </c>
      <c r="O510" s="72"/>
      <c r="P510" s="203">
        <f>O510*H510</f>
        <v>0</v>
      </c>
      <c r="Q510" s="203">
        <v>0</v>
      </c>
      <c r="R510" s="203">
        <f>Q510*H510</f>
        <v>0</v>
      </c>
      <c r="S510" s="203">
        <v>0</v>
      </c>
      <c r="T510" s="204">
        <f>S510*H510</f>
        <v>0</v>
      </c>
      <c r="U510" s="35"/>
      <c r="V510" s="35"/>
      <c r="W510" s="35"/>
      <c r="X510" s="35"/>
      <c r="Y510" s="35"/>
      <c r="Z510" s="35"/>
      <c r="AA510" s="35"/>
      <c r="AB510" s="35"/>
      <c r="AC510" s="35"/>
      <c r="AD510" s="35"/>
      <c r="AE510" s="35"/>
      <c r="AR510" s="205" t="s">
        <v>328</v>
      </c>
      <c r="AT510" s="205" t="s">
        <v>323</v>
      </c>
      <c r="AU510" s="205" t="s">
        <v>86</v>
      </c>
      <c r="AY510" s="18" t="s">
        <v>321</v>
      </c>
      <c r="BE510" s="206">
        <f>IF(N510="základní",J510,0)</f>
        <v>0</v>
      </c>
      <c r="BF510" s="206">
        <f>IF(N510="snížená",J510,0)</f>
        <v>0</v>
      </c>
      <c r="BG510" s="206">
        <f>IF(N510="zákl. přenesená",J510,0)</f>
        <v>0</v>
      </c>
      <c r="BH510" s="206">
        <f>IF(N510="sníž. přenesená",J510,0)</f>
        <v>0</v>
      </c>
      <c r="BI510" s="206">
        <f>IF(N510="nulová",J510,0)</f>
        <v>0</v>
      </c>
      <c r="BJ510" s="18" t="s">
        <v>84</v>
      </c>
      <c r="BK510" s="206">
        <f>ROUND(I510*H510,2)</f>
        <v>0</v>
      </c>
      <c r="BL510" s="18" t="s">
        <v>328</v>
      </c>
      <c r="BM510" s="205" t="s">
        <v>3233</v>
      </c>
    </row>
    <row r="511" spans="1:65" s="13" customFormat="1" ht="11.25">
      <c r="B511" s="207"/>
      <c r="C511" s="208"/>
      <c r="D511" s="209" t="s">
        <v>339</v>
      </c>
      <c r="E511" s="210" t="s">
        <v>1</v>
      </c>
      <c r="F511" s="211" t="s">
        <v>2779</v>
      </c>
      <c r="G511" s="208"/>
      <c r="H511" s="212">
        <v>1370</v>
      </c>
      <c r="I511" s="213"/>
      <c r="J511" s="208"/>
      <c r="K511" s="208"/>
      <c r="L511" s="214"/>
      <c r="M511" s="215"/>
      <c r="N511" s="216"/>
      <c r="O511" s="216"/>
      <c r="P511" s="216"/>
      <c r="Q511" s="216"/>
      <c r="R511" s="216"/>
      <c r="S511" s="216"/>
      <c r="T511" s="217"/>
      <c r="AT511" s="218" t="s">
        <v>339</v>
      </c>
      <c r="AU511" s="218" t="s">
        <v>86</v>
      </c>
      <c r="AV511" s="13" t="s">
        <v>86</v>
      </c>
      <c r="AW511" s="13" t="s">
        <v>31</v>
      </c>
      <c r="AX511" s="13" t="s">
        <v>84</v>
      </c>
      <c r="AY511" s="218" t="s">
        <v>321</v>
      </c>
    </row>
    <row r="512" spans="1:65" s="2" customFormat="1" ht="24.2" customHeight="1">
      <c r="A512" s="35"/>
      <c r="B512" s="36"/>
      <c r="C512" s="194" t="s">
        <v>976</v>
      </c>
      <c r="D512" s="194" t="s">
        <v>323</v>
      </c>
      <c r="E512" s="195" t="s">
        <v>1852</v>
      </c>
      <c r="F512" s="196" t="s">
        <v>1853</v>
      </c>
      <c r="G512" s="197" t="s">
        <v>692</v>
      </c>
      <c r="H512" s="198">
        <v>7</v>
      </c>
      <c r="I512" s="199"/>
      <c r="J512" s="200">
        <f>ROUND(I512*H512,2)</f>
        <v>0</v>
      </c>
      <c r="K512" s="196" t="s">
        <v>350</v>
      </c>
      <c r="L512" s="40"/>
      <c r="M512" s="201" t="s">
        <v>1</v>
      </c>
      <c r="N512" s="202" t="s">
        <v>42</v>
      </c>
      <c r="O512" s="72"/>
      <c r="P512" s="203">
        <f>O512*H512</f>
        <v>0</v>
      </c>
      <c r="Q512" s="203">
        <v>1.0189999999999999E-2</v>
      </c>
      <c r="R512" s="203">
        <f>Q512*H512</f>
        <v>7.1329999999999991E-2</v>
      </c>
      <c r="S512" s="203">
        <v>0</v>
      </c>
      <c r="T512" s="204">
        <f>S512*H512</f>
        <v>0</v>
      </c>
      <c r="U512" s="35"/>
      <c r="V512" s="35"/>
      <c r="W512" s="35"/>
      <c r="X512" s="35"/>
      <c r="Y512" s="35"/>
      <c r="Z512" s="35"/>
      <c r="AA512" s="35"/>
      <c r="AB512" s="35"/>
      <c r="AC512" s="35"/>
      <c r="AD512" s="35"/>
      <c r="AE512" s="35"/>
      <c r="AR512" s="205" t="s">
        <v>328</v>
      </c>
      <c r="AT512" s="205" t="s">
        <v>323</v>
      </c>
      <c r="AU512" s="205" t="s">
        <v>86</v>
      </c>
      <c r="AY512" s="18" t="s">
        <v>321</v>
      </c>
      <c r="BE512" s="206">
        <f>IF(N512="základní",J512,0)</f>
        <v>0</v>
      </c>
      <c r="BF512" s="206">
        <f>IF(N512="snížená",J512,0)</f>
        <v>0</v>
      </c>
      <c r="BG512" s="206">
        <f>IF(N512="zákl. přenesená",J512,0)</f>
        <v>0</v>
      </c>
      <c r="BH512" s="206">
        <f>IF(N512="sníž. přenesená",J512,0)</f>
        <v>0</v>
      </c>
      <c r="BI512" s="206">
        <f>IF(N512="nulová",J512,0)</f>
        <v>0</v>
      </c>
      <c r="BJ512" s="18" t="s">
        <v>84</v>
      </c>
      <c r="BK512" s="206">
        <f>ROUND(I512*H512,2)</f>
        <v>0</v>
      </c>
      <c r="BL512" s="18" t="s">
        <v>328</v>
      </c>
      <c r="BM512" s="205" t="s">
        <v>3234</v>
      </c>
    </row>
    <row r="513" spans="1:65" s="13" customFormat="1" ht="11.25">
      <c r="B513" s="207"/>
      <c r="C513" s="208"/>
      <c r="D513" s="209" t="s">
        <v>339</v>
      </c>
      <c r="E513" s="210" t="s">
        <v>1</v>
      </c>
      <c r="F513" s="211" t="s">
        <v>3235</v>
      </c>
      <c r="G513" s="208"/>
      <c r="H513" s="212">
        <v>7</v>
      </c>
      <c r="I513" s="213"/>
      <c r="J513" s="208"/>
      <c r="K513" s="208"/>
      <c r="L513" s="214"/>
      <c r="M513" s="215"/>
      <c r="N513" s="216"/>
      <c r="O513" s="216"/>
      <c r="P513" s="216"/>
      <c r="Q513" s="216"/>
      <c r="R513" s="216"/>
      <c r="S513" s="216"/>
      <c r="T513" s="217"/>
      <c r="AT513" s="218" t="s">
        <v>339</v>
      </c>
      <c r="AU513" s="218" t="s">
        <v>86</v>
      </c>
      <c r="AV513" s="13" t="s">
        <v>86</v>
      </c>
      <c r="AW513" s="13" t="s">
        <v>31</v>
      </c>
      <c r="AX513" s="13" t="s">
        <v>84</v>
      </c>
      <c r="AY513" s="218" t="s">
        <v>321</v>
      </c>
    </row>
    <row r="514" spans="1:65" s="2" customFormat="1" ht="24.2" customHeight="1">
      <c r="A514" s="35"/>
      <c r="B514" s="36"/>
      <c r="C514" s="251" t="s">
        <v>982</v>
      </c>
      <c r="D514" s="251" t="s">
        <v>583</v>
      </c>
      <c r="E514" s="252" t="s">
        <v>3236</v>
      </c>
      <c r="F514" s="253" t="s">
        <v>3237</v>
      </c>
      <c r="G514" s="254" t="s">
        <v>692</v>
      </c>
      <c r="H514" s="255">
        <v>7</v>
      </c>
      <c r="I514" s="256"/>
      <c r="J514" s="257">
        <f>ROUND(I514*H514,2)</f>
        <v>0</v>
      </c>
      <c r="K514" s="253" t="s">
        <v>350</v>
      </c>
      <c r="L514" s="258"/>
      <c r="M514" s="259" t="s">
        <v>1</v>
      </c>
      <c r="N514" s="260" t="s">
        <v>42</v>
      </c>
      <c r="O514" s="72"/>
      <c r="P514" s="203">
        <f>O514*H514</f>
        <v>0</v>
      </c>
      <c r="Q514" s="203">
        <v>0.64</v>
      </c>
      <c r="R514" s="203">
        <f>Q514*H514</f>
        <v>4.4800000000000004</v>
      </c>
      <c r="S514" s="203">
        <v>0</v>
      </c>
      <c r="T514" s="204">
        <f>S514*H514</f>
        <v>0</v>
      </c>
      <c r="U514" s="35"/>
      <c r="V514" s="35"/>
      <c r="W514" s="35"/>
      <c r="X514" s="35"/>
      <c r="Y514" s="35"/>
      <c r="Z514" s="35"/>
      <c r="AA514" s="35"/>
      <c r="AB514" s="35"/>
      <c r="AC514" s="35"/>
      <c r="AD514" s="35"/>
      <c r="AE514" s="35"/>
      <c r="AR514" s="205" t="s">
        <v>364</v>
      </c>
      <c r="AT514" s="205" t="s">
        <v>583</v>
      </c>
      <c r="AU514" s="205" t="s">
        <v>86</v>
      </c>
      <c r="AY514" s="18" t="s">
        <v>321</v>
      </c>
      <c r="BE514" s="206">
        <f>IF(N514="základní",J514,0)</f>
        <v>0</v>
      </c>
      <c r="BF514" s="206">
        <f>IF(N514="snížená",J514,0)</f>
        <v>0</v>
      </c>
      <c r="BG514" s="206">
        <f>IF(N514="zákl. přenesená",J514,0)</f>
        <v>0</v>
      </c>
      <c r="BH514" s="206">
        <f>IF(N514="sníž. přenesená",J514,0)</f>
        <v>0</v>
      </c>
      <c r="BI514" s="206">
        <f>IF(N514="nulová",J514,0)</f>
        <v>0</v>
      </c>
      <c r="BJ514" s="18" t="s">
        <v>84</v>
      </c>
      <c r="BK514" s="206">
        <f>ROUND(I514*H514,2)</f>
        <v>0</v>
      </c>
      <c r="BL514" s="18" t="s">
        <v>328</v>
      </c>
      <c r="BM514" s="205" t="s">
        <v>3238</v>
      </c>
    </row>
    <row r="515" spans="1:65" s="2" customFormat="1" ht="24.2" customHeight="1">
      <c r="A515" s="35"/>
      <c r="B515" s="36"/>
      <c r="C515" s="194" t="s">
        <v>986</v>
      </c>
      <c r="D515" s="194" t="s">
        <v>323</v>
      </c>
      <c r="E515" s="195" t="s">
        <v>3239</v>
      </c>
      <c r="F515" s="196" t="s">
        <v>3240</v>
      </c>
      <c r="G515" s="197" t="s">
        <v>692</v>
      </c>
      <c r="H515" s="198">
        <v>4</v>
      </c>
      <c r="I515" s="199"/>
      <c r="J515" s="200">
        <f>ROUND(I515*H515,2)</f>
        <v>0</v>
      </c>
      <c r="K515" s="196" t="s">
        <v>350</v>
      </c>
      <c r="L515" s="40"/>
      <c r="M515" s="201" t="s">
        <v>1</v>
      </c>
      <c r="N515" s="202" t="s">
        <v>42</v>
      </c>
      <c r="O515" s="72"/>
      <c r="P515" s="203">
        <f>O515*H515</f>
        <v>0</v>
      </c>
      <c r="Q515" s="203">
        <v>3.9269999999999999E-2</v>
      </c>
      <c r="R515" s="203">
        <f>Q515*H515</f>
        <v>0.15708</v>
      </c>
      <c r="S515" s="203">
        <v>0</v>
      </c>
      <c r="T515" s="204">
        <f>S515*H515</f>
        <v>0</v>
      </c>
      <c r="U515" s="35"/>
      <c r="V515" s="35"/>
      <c r="W515" s="35"/>
      <c r="X515" s="35"/>
      <c r="Y515" s="35"/>
      <c r="Z515" s="35"/>
      <c r="AA515" s="35"/>
      <c r="AB515" s="35"/>
      <c r="AC515" s="35"/>
      <c r="AD515" s="35"/>
      <c r="AE515" s="35"/>
      <c r="AR515" s="205" t="s">
        <v>328</v>
      </c>
      <c r="AT515" s="205" t="s">
        <v>323</v>
      </c>
      <c r="AU515" s="205" t="s">
        <v>86</v>
      </c>
      <c r="AY515" s="18" t="s">
        <v>321</v>
      </c>
      <c r="BE515" s="206">
        <f>IF(N515="základní",J515,0)</f>
        <v>0</v>
      </c>
      <c r="BF515" s="206">
        <f>IF(N515="snížená",J515,0)</f>
        <v>0</v>
      </c>
      <c r="BG515" s="206">
        <f>IF(N515="zákl. přenesená",J515,0)</f>
        <v>0</v>
      </c>
      <c r="BH515" s="206">
        <f>IF(N515="sníž. přenesená",J515,0)</f>
        <v>0</v>
      </c>
      <c r="BI515" s="206">
        <f>IF(N515="nulová",J515,0)</f>
        <v>0</v>
      </c>
      <c r="BJ515" s="18" t="s">
        <v>84</v>
      </c>
      <c r="BK515" s="206">
        <f>ROUND(I515*H515,2)</f>
        <v>0</v>
      </c>
      <c r="BL515" s="18" t="s">
        <v>328</v>
      </c>
      <c r="BM515" s="205" t="s">
        <v>3241</v>
      </c>
    </row>
    <row r="516" spans="1:65" s="13" customFormat="1" ht="11.25">
      <c r="B516" s="207"/>
      <c r="C516" s="208"/>
      <c r="D516" s="209" t="s">
        <v>339</v>
      </c>
      <c r="E516" s="210" t="s">
        <v>1</v>
      </c>
      <c r="F516" s="211" t="s">
        <v>3242</v>
      </c>
      <c r="G516" s="208"/>
      <c r="H516" s="212">
        <v>4</v>
      </c>
      <c r="I516" s="213"/>
      <c r="J516" s="208"/>
      <c r="K516" s="208"/>
      <c r="L516" s="214"/>
      <c r="M516" s="215"/>
      <c r="N516" s="216"/>
      <c r="O516" s="216"/>
      <c r="P516" s="216"/>
      <c r="Q516" s="216"/>
      <c r="R516" s="216"/>
      <c r="S516" s="216"/>
      <c r="T516" s="217"/>
      <c r="AT516" s="218" t="s">
        <v>339</v>
      </c>
      <c r="AU516" s="218" t="s">
        <v>86</v>
      </c>
      <c r="AV516" s="13" t="s">
        <v>86</v>
      </c>
      <c r="AW516" s="13" t="s">
        <v>31</v>
      </c>
      <c r="AX516" s="13" t="s">
        <v>84</v>
      </c>
      <c r="AY516" s="218" t="s">
        <v>321</v>
      </c>
    </row>
    <row r="517" spans="1:65" s="2" customFormat="1" ht="24.2" customHeight="1">
      <c r="A517" s="35"/>
      <c r="B517" s="36"/>
      <c r="C517" s="251" t="s">
        <v>992</v>
      </c>
      <c r="D517" s="251" t="s">
        <v>583</v>
      </c>
      <c r="E517" s="252" t="s">
        <v>3243</v>
      </c>
      <c r="F517" s="253" t="s">
        <v>3244</v>
      </c>
      <c r="G517" s="254" t="s">
        <v>692</v>
      </c>
      <c r="H517" s="255">
        <v>4</v>
      </c>
      <c r="I517" s="256"/>
      <c r="J517" s="257">
        <f>ROUND(I517*H517,2)</f>
        <v>0</v>
      </c>
      <c r="K517" s="253" t="s">
        <v>350</v>
      </c>
      <c r="L517" s="258"/>
      <c r="M517" s="259" t="s">
        <v>1</v>
      </c>
      <c r="N517" s="260" t="s">
        <v>42</v>
      </c>
      <c r="O517" s="72"/>
      <c r="P517" s="203">
        <f>O517*H517</f>
        <v>0</v>
      </c>
      <c r="Q517" s="203">
        <v>0.12</v>
      </c>
      <c r="R517" s="203">
        <f>Q517*H517</f>
        <v>0.48</v>
      </c>
      <c r="S517" s="203">
        <v>0</v>
      </c>
      <c r="T517" s="204">
        <f>S517*H517</f>
        <v>0</v>
      </c>
      <c r="U517" s="35"/>
      <c r="V517" s="35"/>
      <c r="W517" s="35"/>
      <c r="X517" s="35"/>
      <c r="Y517" s="35"/>
      <c r="Z517" s="35"/>
      <c r="AA517" s="35"/>
      <c r="AB517" s="35"/>
      <c r="AC517" s="35"/>
      <c r="AD517" s="35"/>
      <c r="AE517" s="35"/>
      <c r="AR517" s="205" t="s">
        <v>364</v>
      </c>
      <c r="AT517" s="205" t="s">
        <v>583</v>
      </c>
      <c r="AU517" s="205" t="s">
        <v>86</v>
      </c>
      <c r="AY517" s="18" t="s">
        <v>321</v>
      </c>
      <c r="BE517" s="206">
        <f>IF(N517="základní",J517,0)</f>
        <v>0</v>
      </c>
      <c r="BF517" s="206">
        <f>IF(N517="snížená",J517,0)</f>
        <v>0</v>
      </c>
      <c r="BG517" s="206">
        <f>IF(N517="zákl. přenesená",J517,0)</f>
        <v>0</v>
      </c>
      <c r="BH517" s="206">
        <f>IF(N517="sníž. přenesená",J517,0)</f>
        <v>0</v>
      </c>
      <c r="BI517" s="206">
        <f>IF(N517="nulová",J517,0)</f>
        <v>0</v>
      </c>
      <c r="BJ517" s="18" t="s">
        <v>84</v>
      </c>
      <c r="BK517" s="206">
        <f>ROUND(I517*H517,2)</f>
        <v>0</v>
      </c>
      <c r="BL517" s="18" t="s">
        <v>328</v>
      </c>
      <c r="BM517" s="205" t="s">
        <v>3245</v>
      </c>
    </row>
    <row r="518" spans="1:65" s="2" customFormat="1" ht="24.2" customHeight="1">
      <c r="A518" s="35"/>
      <c r="B518" s="36"/>
      <c r="C518" s="194" t="s">
        <v>994</v>
      </c>
      <c r="D518" s="194" t="s">
        <v>323</v>
      </c>
      <c r="E518" s="195" t="s">
        <v>3246</v>
      </c>
      <c r="F518" s="196" t="s">
        <v>3247</v>
      </c>
      <c r="G518" s="197" t="s">
        <v>355</v>
      </c>
      <c r="H518" s="198">
        <v>3.5</v>
      </c>
      <c r="I518" s="199"/>
      <c r="J518" s="200">
        <f>ROUND(I518*H518,2)</f>
        <v>0</v>
      </c>
      <c r="K518" s="196" t="s">
        <v>350</v>
      </c>
      <c r="L518" s="40"/>
      <c r="M518" s="201" t="s">
        <v>1</v>
      </c>
      <c r="N518" s="202" t="s">
        <v>42</v>
      </c>
      <c r="O518" s="72"/>
      <c r="P518" s="203">
        <f>O518*H518</f>
        <v>0</v>
      </c>
      <c r="Q518" s="203">
        <v>2.004</v>
      </c>
      <c r="R518" s="203">
        <f>Q518*H518</f>
        <v>7.0140000000000002</v>
      </c>
      <c r="S518" s="203">
        <v>0</v>
      </c>
      <c r="T518" s="204">
        <f>S518*H518</f>
        <v>0</v>
      </c>
      <c r="U518" s="35"/>
      <c r="V518" s="35"/>
      <c r="W518" s="35"/>
      <c r="X518" s="35"/>
      <c r="Y518" s="35"/>
      <c r="Z518" s="35"/>
      <c r="AA518" s="35"/>
      <c r="AB518" s="35"/>
      <c r="AC518" s="35"/>
      <c r="AD518" s="35"/>
      <c r="AE518" s="35"/>
      <c r="AR518" s="205" t="s">
        <v>328</v>
      </c>
      <c r="AT518" s="205" t="s">
        <v>323</v>
      </c>
      <c r="AU518" s="205" t="s">
        <v>86</v>
      </c>
      <c r="AY518" s="18" t="s">
        <v>321</v>
      </c>
      <c r="BE518" s="206">
        <f>IF(N518="základní",J518,0)</f>
        <v>0</v>
      </c>
      <c r="BF518" s="206">
        <f>IF(N518="snížená",J518,0)</f>
        <v>0</v>
      </c>
      <c r="BG518" s="206">
        <f>IF(N518="zákl. přenesená",J518,0)</f>
        <v>0</v>
      </c>
      <c r="BH518" s="206">
        <f>IF(N518="sníž. přenesená",J518,0)</f>
        <v>0</v>
      </c>
      <c r="BI518" s="206">
        <f>IF(N518="nulová",J518,0)</f>
        <v>0</v>
      </c>
      <c r="BJ518" s="18" t="s">
        <v>84</v>
      </c>
      <c r="BK518" s="206">
        <f>ROUND(I518*H518,2)</f>
        <v>0</v>
      </c>
      <c r="BL518" s="18" t="s">
        <v>328</v>
      </c>
      <c r="BM518" s="205" t="s">
        <v>3248</v>
      </c>
    </row>
    <row r="519" spans="1:65" s="13" customFormat="1" ht="11.25">
      <c r="B519" s="207"/>
      <c r="C519" s="208"/>
      <c r="D519" s="209" t="s">
        <v>339</v>
      </c>
      <c r="E519" s="210" t="s">
        <v>1</v>
      </c>
      <c r="F519" s="211" t="s">
        <v>3249</v>
      </c>
      <c r="G519" s="208"/>
      <c r="H519" s="212">
        <v>3.5</v>
      </c>
      <c r="I519" s="213"/>
      <c r="J519" s="208"/>
      <c r="K519" s="208"/>
      <c r="L519" s="214"/>
      <c r="M519" s="215"/>
      <c r="N519" s="216"/>
      <c r="O519" s="216"/>
      <c r="P519" s="216"/>
      <c r="Q519" s="216"/>
      <c r="R519" s="216"/>
      <c r="S519" s="216"/>
      <c r="T519" s="217"/>
      <c r="AT519" s="218" t="s">
        <v>339</v>
      </c>
      <c r="AU519" s="218" t="s">
        <v>86</v>
      </c>
      <c r="AV519" s="13" t="s">
        <v>86</v>
      </c>
      <c r="AW519" s="13" t="s">
        <v>31</v>
      </c>
      <c r="AX519" s="13" t="s">
        <v>84</v>
      </c>
      <c r="AY519" s="218" t="s">
        <v>321</v>
      </c>
    </row>
    <row r="520" spans="1:65" s="2" customFormat="1" ht="24.2" customHeight="1">
      <c r="A520" s="35"/>
      <c r="B520" s="36"/>
      <c r="C520" s="194" t="s">
        <v>998</v>
      </c>
      <c r="D520" s="194" t="s">
        <v>323</v>
      </c>
      <c r="E520" s="195" t="s">
        <v>3250</v>
      </c>
      <c r="F520" s="196" t="s">
        <v>3251</v>
      </c>
      <c r="G520" s="197" t="s">
        <v>692</v>
      </c>
      <c r="H520" s="198">
        <v>9</v>
      </c>
      <c r="I520" s="199"/>
      <c r="J520" s="200">
        <f>ROUND(I520*H520,2)</f>
        <v>0</v>
      </c>
      <c r="K520" s="196" t="s">
        <v>350</v>
      </c>
      <c r="L520" s="40"/>
      <c r="M520" s="201" t="s">
        <v>1</v>
      </c>
      <c r="N520" s="202" t="s">
        <v>42</v>
      </c>
      <c r="O520" s="72"/>
      <c r="P520" s="203">
        <f>O520*H520</f>
        <v>0</v>
      </c>
      <c r="Q520" s="203">
        <v>1.6000000000000001E-4</v>
      </c>
      <c r="R520" s="203">
        <f>Q520*H520</f>
        <v>1.4400000000000001E-3</v>
      </c>
      <c r="S520" s="203">
        <v>0</v>
      </c>
      <c r="T520" s="204">
        <f>S520*H520</f>
        <v>0</v>
      </c>
      <c r="U520" s="35"/>
      <c r="V520" s="35"/>
      <c r="W520" s="35"/>
      <c r="X520" s="35"/>
      <c r="Y520" s="35"/>
      <c r="Z520" s="35"/>
      <c r="AA520" s="35"/>
      <c r="AB520" s="35"/>
      <c r="AC520" s="35"/>
      <c r="AD520" s="35"/>
      <c r="AE520" s="35"/>
      <c r="AR520" s="205" t="s">
        <v>328</v>
      </c>
      <c r="AT520" s="205" t="s">
        <v>323</v>
      </c>
      <c r="AU520" s="205" t="s">
        <v>86</v>
      </c>
      <c r="AY520" s="18" t="s">
        <v>321</v>
      </c>
      <c r="BE520" s="206">
        <f>IF(N520="základní",J520,0)</f>
        <v>0</v>
      </c>
      <c r="BF520" s="206">
        <f>IF(N520="snížená",J520,0)</f>
        <v>0</v>
      </c>
      <c r="BG520" s="206">
        <f>IF(N520="zákl. přenesená",J520,0)</f>
        <v>0</v>
      </c>
      <c r="BH520" s="206">
        <f>IF(N520="sníž. přenesená",J520,0)</f>
        <v>0</v>
      </c>
      <c r="BI520" s="206">
        <f>IF(N520="nulová",J520,0)</f>
        <v>0</v>
      </c>
      <c r="BJ520" s="18" t="s">
        <v>84</v>
      </c>
      <c r="BK520" s="206">
        <f>ROUND(I520*H520,2)</f>
        <v>0</v>
      </c>
      <c r="BL520" s="18" t="s">
        <v>328</v>
      </c>
      <c r="BM520" s="205" t="s">
        <v>3252</v>
      </c>
    </row>
    <row r="521" spans="1:65" s="13" customFormat="1" ht="11.25">
      <c r="B521" s="207"/>
      <c r="C521" s="208"/>
      <c r="D521" s="209" t="s">
        <v>339</v>
      </c>
      <c r="E521" s="210" t="s">
        <v>1</v>
      </c>
      <c r="F521" s="211" t="s">
        <v>3253</v>
      </c>
      <c r="G521" s="208"/>
      <c r="H521" s="212">
        <v>9</v>
      </c>
      <c r="I521" s="213"/>
      <c r="J521" s="208"/>
      <c r="K521" s="208"/>
      <c r="L521" s="214"/>
      <c r="M521" s="215"/>
      <c r="N521" s="216"/>
      <c r="O521" s="216"/>
      <c r="P521" s="216"/>
      <c r="Q521" s="216"/>
      <c r="R521" s="216"/>
      <c r="S521" s="216"/>
      <c r="T521" s="217"/>
      <c r="AT521" s="218" t="s">
        <v>339</v>
      </c>
      <c r="AU521" s="218" t="s">
        <v>86</v>
      </c>
      <c r="AV521" s="13" t="s">
        <v>86</v>
      </c>
      <c r="AW521" s="13" t="s">
        <v>31</v>
      </c>
      <c r="AX521" s="13" t="s">
        <v>84</v>
      </c>
      <c r="AY521" s="218" t="s">
        <v>321</v>
      </c>
    </row>
    <row r="522" spans="1:65" s="2" customFormat="1" ht="16.5" customHeight="1">
      <c r="A522" s="35"/>
      <c r="B522" s="36"/>
      <c r="C522" s="194" t="s">
        <v>1007</v>
      </c>
      <c r="D522" s="194" t="s">
        <v>323</v>
      </c>
      <c r="E522" s="195" t="s">
        <v>1869</v>
      </c>
      <c r="F522" s="196" t="s">
        <v>1870</v>
      </c>
      <c r="G522" s="197" t="s">
        <v>628</v>
      </c>
      <c r="H522" s="198">
        <v>1395</v>
      </c>
      <c r="I522" s="199"/>
      <c r="J522" s="200">
        <f>ROUND(I522*H522,2)</f>
        <v>0</v>
      </c>
      <c r="K522" s="196" t="s">
        <v>350</v>
      </c>
      <c r="L522" s="40"/>
      <c r="M522" s="201" t="s">
        <v>1</v>
      </c>
      <c r="N522" s="202" t="s">
        <v>42</v>
      </c>
      <c r="O522" s="72"/>
      <c r="P522" s="203">
        <f>O522*H522</f>
        <v>0</v>
      </c>
      <c r="Q522" s="203">
        <v>2.0000000000000001E-4</v>
      </c>
      <c r="R522" s="203">
        <f>Q522*H522</f>
        <v>0.27900000000000003</v>
      </c>
      <c r="S522" s="203">
        <v>0</v>
      </c>
      <c r="T522" s="204">
        <f>S522*H522</f>
        <v>0</v>
      </c>
      <c r="U522" s="35"/>
      <c r="V522" s="35"/>
      <c r="W522" s="35"/>
      <c r="X522" s="35"/>
      <c r="Y522" s="35"/>
      <c r="Z522" s="35"/>
      <c r="AA522" s="35"/>
      <c r="AB522" s="35"/>
      <c r="AC522" s="35"/>
      <c r="AD522" s="35"/>
      <c r="AE522" s="35"/>
      <c r="AR522" s="205" t="s">
        <v>328</v>
      </c>
      <c r="AT522" s="205" t="s">
        <v>323</v>
      </c>
      <c r="AU522" s="205" t="s">
        <v>86</v>
      </c>
      <c r="AY522" s="18" t="s">
        <v>321</v>
      </c>
      <c r="BE522" s="206">
        <f>IF(N522="základní",J522,0)</f>
        <v>0</v>
      </c>
      <c r="BF522" s="206">
        <f>IF(N522="snížená",J522,0)</f>
        <v>0</v>
      </c>
      <c r="BG522" s="206">
        <f>IF(N522="zákl. přenesená",J522,0)</f>
        <v>0</v>
      </c>
      <c r="BH522" s="206">
        <f>IF(N522="sníž. přenesená",J522,0)</f>
        <v>0</v>
      </c>
      <c r="BI522" s="206">
        <f>IF(N522="nulová",J522,0)</f>
        <v>0</v>
      </c>
      <c r="BJ522" s="18" t="s">
        <v>84</v>
      </c>
      <c r="BK522" s="206">
        <f>ROUND(I522*H522,2)</f>
        <v>0</v>
      </c>
      <c r="BL522" s="18" t="s">
        <v>328</v>
      </c>
      <c r="BM522" s="205" t="s">
        <v>3254</v>
      </c>
    </row>
    <row r="523" spans="1:65" s="2" customFormat="1" ht="21.75" customHeight="1">
      <c r="A523" s="35"/>
      <c r="B523" s="36"/>
      <c r="C523" s="194" t="s">
        <v>1017</v>
      </c>
      <c r="D523" s="194" t="s">
        <v>323</v>
      </c>
      <c r="E523" s="195" t="s">
        <v>1873</v>
      </c>
      <c r="F523" s="196" t="s">
        <v>1874</v>
      </c>
      <c r="G523" s="197" t="s">
        <v>628</v>
      </c>
      <c r="H523" s="198">
        <v>1353</v>
      </c>
      <c r="I523" s="199"/>
      <c r="J523" s="200">
        <f>ROUND(I523*H523,2)</f>
        <v>0</v>
      </c>
      <c r="K523" s="196" t="s">
        <v>350</v>
      </c>
      <c r="L523" s="40"/>
      <c r="M523" s="201" t="s">
        <v>1</v>
      </c>
      <c r="N523" s="202" t="s">
        <v>42</v>
      </c>
      <c r="O523" s="72"/>
      <c r="P523" s="203">
        <f>O523*H523</f>
        <v>0</v>
      </c>
      <c r="Q523" s="203">
        <v>9.0000000000000006E-5</v>
      </c>
      <c r="R523" s="203">
        <f>Q523*H523</f>
        <v>0.12177</v>
      </c>
      <c r="S523" s="203">
        <v>0</v>
      </c>
      <c r="T523" s="204">
        <f>S523*H523</f>
        <v>0</v>
      </c>
      <c r="U523" s="35"/>
      <c r="V523" s="35"/>
      <c r="W523" s="35"/>
      <c r="X523" s="35"/>
      <c r="Y523" s="35"/>
      <c r="Z523" s="35"/>
      <c r="AA523" s="35"/>
      <c r="AB523" s="35"/>
      <c r="AC523" s="35"/>
      <c r="AD523" s="35"/>
      <c r="AE523" s="35"/>
      <c r="AR523" s="205" t="s">
        <v>328</v>
      </c>
      <c r="AT523" s="205" t="s">
        <v>323</v>
      </c>
      <c r="AU523" s="205" t="s">
        <v>86</v>
      </c>
      <c r="AY523" s="18" t="s">
        <v>321</v>
      </c>
      <c r="BE523" s="206">
        <f>IF(N523="základní",J523,0)</f>
        <v>0</v>
      </c>
      <c r="BF523" s="206">
        <f>IF(N523="snížená",J523,0)</f>
        <v>0</v>
      </c>
      <c r="BG523" s="206">
        <f>IF(N523="zákl. přenesená",J523,0)</f>
        <v>0</v>
      </c>
      <c r="BH523" s="206">
        <f>IF(N523="sníž. přenesená",J523,0)</f>
        <v>0</v>
      </c>
      <c r="BI523" s="206">
        <f>IF(N523="nulová",J523,0)</f>
        <v>0</v>
      </c>
      <c r="BJ523" s="18" t="s">
        <v>84</v>
      </c>
      <c r="BK523" s="206">
        <f>ROUND(I523*H523,2)</f>
        <v>0</v>
      </c>
      <c r="BL523" s="18" t="s">
        <v>328</v>
      </c>
      <c r="BM523" s="205" t="s">
        <v>3255</v>
      </c>
    </row>
    <row r="524" spans="1:65" s="13" customFormat="1" ht="11.25">
      <c r="B524" s="207"/>
      <c r="C524" s="208"/>
      <c r="D524" s="209" t="s">
        <v>339</v>
      </c>
      <c r="E524" s="210" t="s">
        <v>1</v>
      </c>
      <c r="F524" s="211" t="s">
        <v>2777</v>
      </c>
      <c r="G524" s="208"/>
      <c r="H524" s="212">
        <v>1353</v>
      </c>
      <c r="I524" s="213"/>
      <c r="J524" s="208"/>
      <c r="K524" s="208"/>
      <c r="L524" s="214"/>
      <c r="M524" s="215"/>
      <c r="N524" s="216"/>
      <c r="O524" s="216"/>
      <c r="P524" s="216"/>
      <c r="Q524" s="216"/>
      <c r="R524" s="216"/>
      <c r="S524" s="216"/>
      <c r="T524" s="217"/>
      <c r="AT524" s="218" t="s">
        <v>339</v>
      </c>
      <c r="AU524" s="218" t="s">
        <v>86</v>
      </c>
      <c r="AV524" s="13" t="s">
        <v>86</v>
      </c>
      <c r="AW524" s="13" t="s">
        <v>31</v>
      </c>
      <c r="AX524" s="13" t="s">
        <v>84</v>
      </c>
      <c r="AY524" s="218" t="s">
        <v>321</v>
      </c>
    </row>
    <row r="525" spans="1:65" s="2" customFormat="1" ht="37.9" customHeight="1">
      <c r="A525" s="35"/>
      <c r="B525" s="36"/>
      <c r="C525" s="194" t="s">
        <v>1024</v>
      </c>
      <c r="D525" s="194" t="s">
        <v>323</v>
      </c>
      <c r="E525" s="195" t="s">
        <v>3256</v>
      </c>
      <c r="F525" s="196" t="s">
        <v>3257</v>
      </c>
      <c r="G525" s="197" t="s">
        <v>692</v>
      </c>
      <c r="H525" s="198">
        <v>5</v>
      </c>
      <c r="I525" s="199"/>
      <c r="J525" s="200">
        <f>ROUND(I525*H525,2)</f>
        <v>0</v>
      </c>
      <c r="K525" s="196" t="s">
        <v>327</v>
      </c>
      <c r="L525" s="40"/>
      <c r="M525" s="201" t="s">
        <v>1</v>
      </c>
      <c r="N525" s="202" t="s">
        <v>42</v>
      </c>
      <c r="O525" s="72"/>
      <c r="P525" s="203">
        <f>O525*H525</f>
        <v>0</v>
      </c>
      <c r="Q525" s="203">
        <v>1.67E-3</v>
      </c>
      <c r="R525" s="203">
        <f>Q525*H525</f>
        <v>8.3499999999999998E-3</v>
      </c>
      <c r="S525" s="203">
        <v>0</v>
      </c>
      <c r="T525" s="204">
        <f>S525*H525</f>
        <v>0</v>
      </c>
      <c r="U525" s="35"/>
      <c r="V525" s="35"/>
      <c r="W525" s="35"/>
      <c r="X525" s="35"/>
      <c r="Y525" s="35"/>
      <c r="Z525" s="35"/>
      <c r="AA525" s="35"/>
      <c r="AB525" s="35"/>
      <c r="AC525" s="35"/>
      <c r="AD525" s="35"/>
      <c r="AE525" s="35"/>
      <c r="AR525" s="205" t="s">
        <v>328</v>
      </c>
      <c r="AT525" s="205" t="s">
        <v>323</v>
      </c>
      <c r="AU525" s="205" t="s">
        <v>86</v>
      </c>
      <c r="AY525" s="18" t="s">
        <v>321</v>
      </c>
      <c r="BE525" s="206">
        <f>IF(N525="základní",J525,0)</f>
        <v>0</v>
      </c>
      <c r="BF525" s="206">
        <f>IF(N525="snížená",J525,0)</f>
        <v>0</v>
      </c>
      <c r="BG525" s="206">
        <f>IF(N525="zákl. přenesená",J525,0)</f>
        <v>0</v>
      </c>
      <c r="BH525" s="206">
        <f>IF(N525="sníž. přenesená",J525,0)</f>
        <v>0</v>
      </c>
      <c r="BI525" s="206">
        <f>IF(N525="nulová",J525,0)</f>
        <v>0</v>
      </c>
      <c r="BJ525" s="18" t="s">
        <v>84</v>
      </c>
      <c r="BK525" s="206">
        <f>ROUND(I525*H525,2)</f>
        <v>0</v>
      </c>
      <c r="BL525" s="18" t="s">
        <v>328</v>
      </c>
      <c r="BM525" s="205" t="s">
        <v>3258</v>
      </c>
    </row>
    <row r="526" spans="1:65" s="13" customFormat="1" ht="11.25">
      <c r="B526" s="207"/>
      <c r="C526" s="208"/>
      <c r="D526" s="209" t="s">
        <v>339</v>
      </c>
      <c r="E526" s="210" t="s">
        <v>1</v>
      </c>
      <c r="F526" s="211" t="s">
        <v>3259</v>
      </c>
      <c r="G526" s="208"/>
      <c r="H526" s="212">
        <v>5</v>
      </c>
      <c r="I526" s="213"/>
      <c r="J526" s="208"/>
      <c r="K526" s="208"/>
      <c r="L526" s="214"/>
      <c r="M526" s="215"/>
      <c r="N526" s="216"/>
      <c r="O526" s="216"/>
      <c r="P526" s="216"/>
      <c r="Q526" s="216"/>
      <c r="R526" s="216"/>
      <c r="S526" s="216"/>
      <c r="T526" s="217"/>
      <c r="AT526" s="218" t="s">
        <v>339</v>
      </c>
      <c r="AU526" s="218" t="s">
        <v>86</v>
      </c>
      <c r="AV526" s="13" t="s">
        <v>86</v>
      </c>
      <c r="AW526" s="13" t="s">
        <v>31</v>
      </c>
      <c r="AX526" s="13" t="s">
        <v>84</v>
      </c>
      <c r="AY526" s="218" t="s">
        <v>321</v>
      </c>
    </row>
    <row r="527" spans="1:65" s="2" customFormat="1" ht="24.2" customHeight="1">
      <c r="A527" s="35"/>
      <c r="B527" s="36"/>
      <c r="C527" s="251" t="s">
        <v>1028</v>
      </c>
      <c r="D527" s="251" t="s">
        <v>583</v>
      </c>
      <c r="E527" s="252" t="s">
        <v>3260</v>
      </c>
      <c r="F527" s="253" t="s">
        <v>3261</v>
      </c>
      <c r="G527" s="254" t="s">
        <v>692</v>
      </c>
      <c r="H527" s="255">
        <v>4.04</v>
      </c>
      <c r="I527" s="256"/>
      <c r="J527" s="257">
        <f>ROUND(I527*H527,2)</f>
        <v>0</v>
      </c>
      <c r="K527" s="253" t="s">
        <v>350</v>
      </c>
      <c r="L527" s="258"/>
      <c r="M527" s="259" t="s">
        <v>1</v>
      </c>
      <c r="N527" s="260" t="s">
        <v>42</v>
      </c>
      <c r="O527" s="72"/>
      <c r="P527" s="203">
        <f>O527*H527</f>
        <v>0</v>
      </c>
      <c r="Q527" s="203">
        <v>9.5999999999999992E-3</v>
      </c>
      <c r="R527" s="203">
        <f>Q527*H527</f>
        <v>3.8783999999999999E-2</v>
      </c>
      <c r="S527" s="203">
        <v>0</v>
      </c>
      <c r="T527" s="204">
        <f>S527*H527</f>
        <v>0</v>
      </c>
      <c r="U527" s="35"/>
      <c r="V527" s="35"/>
      <c r="W527" s="35"/>
      <c r="X527" s="35"/>
      <c r="Y527" s="35"/>
      <c r="Z527" s="35"/>
      <c r="AA527" s="35"/>
      <c r="AB527" s="35"/>
      <c r="AC527" s="35"/>
      <c r="AD527" s="35"/>
      <c r="AE527" s="35"/>
      <c r="AR527" s="205" t="s">
        <v>364</v>
      </c>
      <c r="AT527" s="205" t="s">
        <v>583</v>
      </c>
      <c r="AU527" s="205" t="s">
        <v>86</v>
      </c>
      <c r="AY527" s="18" t="s">
        <v>321</v>
      </c>
      <c r="BE527" s="206">
        <f>IF(N527="základní",J527,0)</f>
        <v>0</v>
      </c>
      <c r="BF527" s="206">
        <f>IF(N527="snížená",J527,0)</f>
        <v>0</v>
      </c>
      <c r="BG527" s="206">
        <f>IF(N527="zákl. přenesená",J527,0)</f>
        <v>0</v>
      </c>
      <c r="BH527" s="206">
        <f>IF(N527="sníž. přenesená",J527,0)</f>
        <v>0</v>
      </c>
      <c r="BI527" s="206">
        <f>IF(N527="nulová",J527,0)</f>
        <v>0</v>
      </c>
      <c r="BJ527" s="18" t="s">
        <v>84</v>
      </c>
      <c r="BK527" s="206">
        <f>ROUND(I527*H527,2)</f>
        <v>0</v>
      </c>
      <c r="BL527" s="18" t="s">
        <v>328</v>
      </c>
      <c r="BM527" s="205" t="s">
        <v>3262</v>
      </c>
    </row>
    <row r="528" spans="1:65" s="13" customFormat="1" ht="11.25">
      <c r="B528" s="207"/>
      <c r="C528" s="208"/>
      <c r="D528" s="209" t="s">
        <v>339</v>
      </c>
      <c r="E528" s="208"/>
      <c r="F528" s="211" t="s">
        <v>3263</v>
      </c>
      <c r="G528" s="208"/>
      <c r="H528" s="212">
        <v>4.04</v>
      </c>
      <c r="I528" s="213"/>
      <c r="J528" s="208"/>
      <c r="K528" s="208"/>
      <c r="L528" s="214"/>
      <c r="M528" s="215"/>
      <c r="N528" s="216"/>
      <c r="O528" s="216"/>
      <c r="P528" s="216"/>
      <c r="Q528" s="216"/>
      <c r="R528" s="216"/>
      <c r="S528" s="216"/>
      <c r="T528" s="217"/>
      <c r="AT528" s="218" t="s">
        <v>339</v>
      </c>
      <c r="AU528" s="218" t="s">
        <v>86</v>
      </c>
      <c r="AV528" s="13" t="s">
        <v>86</v>
      </c>
      <c r="AW528" s="13" t="s">
        <v>4</v>
      </c>
      <c r="AX528" s="13" t="s">
        <v>84</v>
      </c>
      <c r="AY528" s="218" t="s">
        <v>321</v>
      </c>
    </row>
    <row r="529" spans="1:65" s="2" customFormat="1" ht="24.2" customHeight="1">
      <c r="A529" s="35"/>
      <c r="B529" s="36"/>
      <c r="C529" s="251" t="s">
        <v>1035</v>
      </c>
      <c r="D529" s="251" t="s">
        <v>583</v>
      </c>
      <c r="E529" s="252" t="s">
        <v>3264</v>
      </c>
      <c r="F529" s="253" t="s">
        <v>3265</v>
      </c>
      <c r="G529" s="254" t="s">
        <v>692</v>
      </c>
      <c r="H529" s="255">
        <v>1.01</v>
      </c>
      <c r="I529" s="256"/>
      <c r="J529" s="257">
        <f>ROUND(I529*H529,2)</f>
        <v>0</v>
      </c>
      <c r="K529" s="253" t="s">
        <v>327</v>
      </c>
      <c r="L529" s="258"/>
      <c r="M529" s="259" t="s">
        <v>1</v>
      </c>
      <c r="N529" s="260" t="s">
        <v>42</v>
      </c>
      <c r="O529" s="72"/>
      <c r="P529" s="203">
        <f>O529*H529</f>
        <v>0</v>
      </c>
      <c r="Q529" s="203">
        <v>1.8700000000000001E-2</v>
      </c>
      <c r="R529" s="203">
        <f>Q529*H529</f>
        <v>1.8887000000000001E-2</v>
      </c>
      <c r="S529" s="203">
        <v>0</v>
      </c>
      <c r="T529" s="204">
        <f>S529*H529</f>
        <v>0</v>
      </c>
      <c r="U529" s="35"/>
      <c r="V529" s="35"/>
      <c r="W529" s="35"/>
      <c r="X529" s="35"/>
      <c r="Y529" s="35"/>
      <c r="Z529" s="35"/>
      <c r="AA529" s="35"/>
      <c r="AB529" s="35"/>
      <c r="AC529" s="35"/>
      <c r="AD529" s="35"/>
      <c r="AE529" s="35"/>
      <c r="AR529" s="205" t="s">
        <v>364</v>
      </c>
      <c r="AT529" s="205" t="s">
        <v>583</v>
      </c>
      <c r="AU529" s="205" t="s">
        <v>86</v>
      </c>
      <c r="AY529" s="18" t="s">
        <v>321</v>
      </c>
      <c r="BE529" s="206">
        <f>IF(N529="základní",J529,0)</f>
        <v>0</v>
      </c>
      <c r="BF529" s="206">
        <f>IF(N529="snížená",J529,0)</f>
        <v>0</v>
      </c>
      <c r="BG529" s="206">
        <f>IF(N529="zákl. přenesená",J529,0)</f>
        <v>0</v>
      </c>
      <c r="BH529" s="206">
        <f>IF(N529="sníž. přenesená",J529,0)</f>
        <v>0</v>
      </c>
      <c r="BI529" s="206">
        <f>IF(N529="nulová",J529,0)</f>
        <v>0</v>
      </c>
      <c r="BJ529" s="18" t="s">
        <v>84</v>
      </c>
      <c r="BK529" s="206">
        <f>ROUND(I529*H529,2)</f>
        <v>0</v>
      </c>
      <c r="BL529" s="18" t="s">
        <v>328</v>
      </c>
      <c r="BM529" s="205" t="s">
        <v>3266</v>
      </c>
    </row>
    <row r="530" spans="1:65" s="13" customFormat="1" ht="11.25">
      <c r="B530" s="207"/>
      <c r="C530" s="208"/>
      <c r="D530" s="209" t="s">
        <v>339</v>
      </c>
      <c r="E530" s="208"/>
      <c r="F530" s="211" t="s">
        <v>1759</v>
      </c>
      <c r="G530" s="208"/>
      <c r="H530" s="212">
        <v>1.01</v>
      </c>
      <c r="I530" s="213"/>
      <c r="J530" s="208"/>
      <c r="K530" s="208"/>
      <c r="L530" s="214"/>
      <c r="M530" s="215"/>
      <c r="N530" s="216"/>
      <c r="O530" s="216"/>
      <c r="P530" s="216"/>
      <c r="Q530" s="216"/>
      <c r="R530" s="216"/>
      <c r="S530" s="216"/>
      <c r="T530" s="217"/>
      <c r="AT530" s="218" t="s">
        <v>339</v>
      </c>
      <c r="AU530" s="218" t="s">
        <v>86</v>
      </c>
      <c r="AV530" s="13" t="s">
        <v>86</v>
      </c>
      <c r="AW530" s="13" t="s">
        <v>4</v>
      </c>
      <c r="AX530" s="13" t="s">
        <v>84</v>
      </c>
      <c r="AY530" s="218" t="s">
        <v>321</v>
      </c>
    </row>
    <row r="531" spans="1:65" s="2" customFormat="1" ht="24.2" customHeight="1">
      <c r="A531" s="35"/>
      <c r="B531" s="36"/>
      <c r="C531" s="194" t="s">
        <v>1039</v>
      </c>
      <c r="D531" s="194" t="s">
        <v>323</v>
      </c>
      <c r="E531" s="195" t="s">
        <v>3267</v>
      </c>
      <c r="F531" s="196" t="s">
        <v>3268</v>
      </c>
      <c r="G531" s="197" t="s">
        <v>692</v>
      </c>
      <c r="H531" s="198">
        <v>10</v>
      </c>
      <c r="I531" s="199"/>
      <c r="J531" s="200">
        <f>ROUND(I531*H531,2)</f>
        <v>0</v>
      </c>
      <c r="K531" s="196" t="s">
        <v>327</v>
      </c>
      <c r="L531" s="40"/>
      <c r="M531" s="201" t="s">
        <v>1</v>
      </c>
      <c r="N531" s="202" t="s">
        <v>42</v>
      </c>
      <c r="O531" s="72"/>
      <c r="P531" s="203">
        <f>O531*H531</f>
        <v>0</v>
      </c>
      <c r="Q531" s="203">
        <v>1.67E-3</v>
      </c>
      <c r="R531" s="203">
        <f>Q531*H531</f>
        <v>1.67E-2</v>
      </c>
      <c r="S531" s="203">
        <v>1.0670000000000001E-2</v>
      </c>
      <c r="T531" s="204">
        <f>S531*H531</f>
        <v>0.1067</v>
      </c>
      <c r="U531" s="35"/>
      <c r="V531" s="35"/>
      <c r="W531" s="35"/>
      <c r="X531" s="35"/>
      <c r="Y531" s="35"/>
      <c r="Z531" s="35"/>
      <c r="AA531" s="35"/>
      <c r="AB531" s="35"/>
      <c r="AC531" s="35"/>
      <c r="AD531" s="35"/>
      <c r="AE531" s="35"/>
      <c r="AR531" s="205" t="s">
        <v>328</v>
      </c>
      <c r="AT531" s="205" t="s">
        <v>323</v>
      </c>
      <c r="AU531" s="205" t="s">
        <v>86</v>
      </c>
      <c r="AY531" s="18" t="s">
        <v>321</v>
      </c>
      <c r="BE531" s="206">
        <f>IF(N531="základní",J531,0)</f>
        <v>0</v>
      </c>
      <c r="BF531" s="206">
        <f>IF(N531="snížená",J531,0)</f>
        <v>0</v>
      </c>
      <c r="BG531" s="206">
        <f>IF(N531="zákl. přenesená",J531,0)</f>
        <v>0</v>
      </c>
      <c r="BH531" s="206">
        <f>IF(N531="sníž. přenesená",J531,0)</f>
        <v>0</v>
      </c>
      <c r="BI531" s="206">
        <f>IF(N531="nulová",J531,0)</f>
        <v>0</v>
      </c>
      <c r="BJ531" s="18" t="s">
        <v>84</v>
      </c>
      <c r="BK531" s="206">
        <f>ROUND(I531*H531,2)</f>
        <v>0</v>
      </c>
      <c r="BL531" s="18" t="s">
        <v>328</v>
      </c>
      <c r="BM531" s="205" t="s">
        <v>3269</v>
      </c>
    </row>
    <row r="532" spans="1:65" s="13" customFormat="1" ht="11.25">
      <c r="B532" s="207"/>
      <c r="C532" s="208"/>
      <c r="D532" s="209" t="s">
        <v>339</v>
      </c>
      <c r="E532" s="210" t="s">
        <v>1</v>
      </c>
      <c r="F532" s="211" t="s">
        <v>3270</v>
      </c>
      <c r="G532" s="208"/>
      <c r="H532" s="212">
        <v>10</v>
      </c>
      <c r="I532" s="213"/>
      <c r="J532" s="208"/>
      <c r="K532" s="208"/>
      <c r="L532" s="214"/>
      <c r="M532" s="215"/>
      <c r="N532" s="216"/>
      <c r="O532" s="216"/>
      <c r="P532" s="216"/>
      <c r="Q532" s="216"/>
      <c r="R532" s="216"/>
      <c r="S532" s="216"/>
      <c r="T532" s="217"/>
      <c r="AT532" s="218" t="s">
        <v>339</v>
      </c>
      <c r="AU532" s="218" t="s">
        <v>86</v>
      </c>
      <c r="AV532" s="13" t="s">
        <v>86</v>
      </c>
      <c r="AW532" s="13" t="s">
        <v>31</v>
      </c>
      <c r="AX532" s="13" t="s">
        <v>84</v>
      </c>
      <c r="AY532" s="218" t="s">
        <v>321</v>
      </c>
    </row>
    <row r="533" spans="1:65" s="2" customFormat="1" ht="16.5" customHeight="1">
      <c r="A533" s="35"/>
      <c r="B533" s="36"/>
      <c r="C533" s="251" t="s">
        <v>1044</v>
      </c>
      <c r="D533" s="251" t="s">
        <v>583</v>
      </c>
      <c r="E533" s="252" t="s">
        <v>3271</v>
      </c>
      <c r="F533" s="253" t="s">
        <v>3272</v>
      </c>
      <c r="G533" s="254" t="s">
        <v>692</v>
      </c>
      <c r="H533" s="255">
        <v>5</v>
      </c>
      <c r="I533" s="256"/>
      <c r="J533" s="257">
        <f t="shared" ref="J533:J538" si="20">ROUND(I533*H533,2)</f>
        <v>0</v>
      </c>
      <c r="K533" s="253" t="s">
        <v>327</v>
      </c>
      <c r="L533" s="258"/>
      <c r="M533" s="259" t="s">
        <v>1</v>
      </c>
      <c r="N533" s="260" t="s">
        <v>42</v>
      </c>
      <c r="O533" s="72"/>
      <c r="P533" s="203">
        <f t="shared" ref="P533:P538" si="21">O533*H533</f>
        <v>0</v>
      </c>
      <c r="Q533" s="203">
        <v>8.9999999999999993E-3</v>
      </c>
      <c r="R533" s="203">
        <f t="shared" ref="R533:R538" si="22">Q533*H533</f>
        <v>4.4999999999999998E-2</v>
      </c>
      <c r="S533" s="203">
        <v>0</v>
      </c>
      <c r="T533" s="204">
        <f t="shared" ref="T533:T538" si="23">S533*H533</f>
        <v>0</v>
      </c>
      <c r="U533" s="35"/>
      <c r="V533" s="35"/>
      <c r="W533" s="35"/>
      <c r="X533" s="35"/>
      <c r="Y533" s="35"/>
      <c r="Z533" s="35"/>
      <c r="AA533" s="35"/>
      <c r="AB533" s="35"/>
      <c r="AC533" s="35"/>
      <c r="AD533" s="35"/>
      <c r="AE533" s="35"/>
      <c r="AR533" s="205" t="s">
        <v>364</v>
      </c>
      <c r="AT533" s="205" t="s">
        <v>583</v>
      </c>
      <c r="AU533" s="205" t="s">
        <v>86</v>
      </c>
      <c r="AY533" s="18" t="s">
        <v>321</v>
      </c>
      <c r="BE533" s="206">
        <f t="shared" ref="BE533:BE538" si="24">IF(N533="základní",J533,0)</f>
        <v>0</v>
      </c>
      <c r="BF533" s="206">
        <f t="shared" ref="BF533:BF538" si="25">IF(N533="snížená",J533,0)</f>
        <v>0</v>
      </c>
      <c r="BG533" s="206">
        <f t="shared" ref="BG533:BG538" si="26">IF(N533="zákl. přenesená",J533,0)</f>
        <v>0</v>
      </c>
      <c r="BH533" s="206">
        <f t="shared" ref="BH533:BH538" si="27">IF(N533="sníž. přenesená",J533,0)</f>
        <v>0</v>
      </c>
      <c r="BI533" s="206">
        <f t="shared" ref="BI533:BI538" si="28">IF(N533="nulová",J533,0)</f>
        <v>0</v>
      </c>
      <c r="BJ533" s="18" t="s">
        <v>84</v>
      </c>
      <c r="BK533" s="206">
        <f t="shared" ref="BK533:BK538" si="29">ROUND(I533*H533,2)</f>
        <v>0</v>
      </c>
      <c r="BL533" s="18" t="s">
        <v>328</v>
      </c>
      <c r="BM533" s="205" t="s">
        <v>3273</v>
      </c>
    </row>
    <row r="534" spans="1:65" s="2" customFormat="1" ht="16.5" customHeight="1">
      <c r="A534" s="35"/>
      <c r="B534" s="36"/>
      <c r="C534" s="251" t="s">
        <v>1048</v>
      </c>
      <c r="D534" s="251" t="s">
        <v>583</v>
      </c>
      <c r="E534" s="252" t="s">
        <v>3274</v>
      </c>
      <c r="F534" s="253" t="s">
        <v>3275</v>
      </c>
      <c r="G534" s="254" t="s">
        <v>692</v>
      </c>
      <c r="H534" s="255">
        <v>5</v>
      </c>
      <c r="I534" s="256"/>
      <c r="J534" s="257">
        <f t="shared" si="20"/>
        <v>0</v>
      </c>
      <c r="K534" s="253" t="s">
        <v>327</v>
      </c>
      <c r="L534" s="258"/>
      <c r="M534" s="259" t="s">
        <v>1</v>
      </c>
      <c r="N534" s="260" t="s">
        <v>42</v>
      </c>
      <c r="O534" s="72"/>
      <c r="P534" s="203">
        <f t="shared" si="21"/>
        <v>0</v>
      </c>
      <c r="Q534" s="203">
        <v>1.41E-2</v>
      </c>
      <c r="R534" s="203">
        <f t="shared" si="22"/>
        <v>7.0499999999999993E-2</v>
      </c>
      <c r="S534" s="203">
        <v>0</v>
      </c>
      <c r="T534" s="204">
        <f t="shared" si="23"/>
        <v>0</v>
      </c>
      <c r="U534" s="35"/>
      <c r="V534" s="35"/>
      <c r="W534" s="35"/>
      <c r="X534" s="35"/>
      <c r="Y534" s="35"/>
      <c r="Z534" s="35"/>
      <c r="AA534" s="35"/>
      <c r="AB534" s="35"/>
      <c r="AC534" s="35"/>
      <c r="AD534" s="35"/>
      <c r="AE534" s="35"/>
      <c r="AR534" s="205" t="s">
        <v>364</v>
      </c>
      <c r="AT534" s="205" t="s">
        <v>583</v>
      </c>
      <c r="AU534" s="205" t="s">
        <v>86</v>
      </c>
      <c r="AY534" s="18" t="s">
        <v>321</v>
      </c>
      <c r="BE534" s="206">
        <f t="shared" si="24"/>
        <v>0</v>
      </c>
      <c r="BF534" s="206">
        <f t="shared" si="25"/>
        <v>0</v>
      </c>
      <c r="BG534" s="206">
        <f t="shared" si="26"/>
        <v>0</v>
      </c>
      <c r="BH534" s="206">
        <f t="shared" si="27"/>
        <v>0</v>
      </c>
      <c r="BI534" s="206">
        <f t="shared" si="28"/>
        <v>0</v>
      </c>
      <c r="BJ534" s="18" t="s">
        <v>84</v>
      </c>
      <c r="BK534" s="206">
        <f t="shared" si="29"/>
        <v>0</v>
      </c>
      <c r="BL534" s="18" t="s">
        <v>328</v>
      </c>
      <c r="BM534" s="205" t="s">
        <v>3276</v>
      </c>
    </row>
    <row r="535" spans="1:65" s="2" customFormat="1" ht="16.5" customHeight="1">
      <c r="A535" s="35"/>
      <c r="B535" s="36"/>
      <c r="C535" s="251" t="s">
        <v>1054</v>
      </c>
      <c r="D535" s="251" t="s">
        <v>583</v>
      </c>
      <c r="E535" s="252" t="s">
        <v>3204</v>
      </c>
      <c r="F535" s="253" t="s">
        <v>3205</v>
      </c>
      <c r="G535" s="254" t="s">
        <v>692</v>
      </c>
      <c r="H535" s="255">
        <v>5</v>
      </c>
      <c r="I535" s="256"/>
      <c r="J535" s="257">
        <f t="shared" si="20"/>
        <v>0</v>
      </c>
      <c r="K535" s="253" t="s">
        <v>327</v>
      </c>
      <c r="L535" s="258"/>
      <c r="M535" s="259" t="s">
        <v>1</v>
      </c>
      <c r="N535" s="260" t="s">
        <v>42</v>
      </c>
      <c r="O535" s="72"/>
      <c r="P535" s="203">
        <f t="shared" si="21"/>
        <v>0</v>
      </c>
      <c r="Q535" s="203">
        <v>1.5E-3</v>
      </c>
      <c r="R535" s="203">
        <f t="shared" si="22"/>
        <v>7.4999999999999997E-3</v>
      </c>
      <c r="S535" s="203">
        <v>0</v>
      </c>
      <c r="T535" s="204">
        <f t="shared" si="23"/>
        <v>0</v>
      </c>
      <c r="U535" s="35"/>
      <c r="V535" s="35"/>
      <c r="W535" s="35"/>
      <c r="X535" s="35"/>
      <c r="Y535" s="35"/>
      <c r="Z535" s="35"/>
      <c r="AA535" s="35"/>
      <c r="AB535" s="35"/>
      <c r="AC535" s="35"/>
      <c r="AD535" s="35"/>
      <c r="AE535" s="35"/>
      <c r="AR535" s="205" t="s">
        <v>364</v>
      </c>
      <c r="AT535" s="205" t="s">
        <v>583</v>
      </c>
      <c r="AU535" s="205" t="s">
        <v>86</v>
      </c>
      <c r="AY535" s="18" t="s">
        <v>321</v>
      </c>
      <c r="BE535" s="206">
        <f t="shared" si="24"/>
        <v>0</v>
      </c>
      <c r="BF535" s="206">
        <f t="shared" si="25"/>
        <v>0</v>
      </c>
      <c r="BG535" s="206">
        <f t="shared" si="26"/>
        <v>0</v>
      </c>
      <c r="BH535" s="206">
        <f t="shared" si="27"/>
        <v>0</v>
      </c>
      <c r="BI535" s="206">
        <f t="shared" si="28"/>
        <v>0</v>
      </c>
      <c r="BJ535" s="18" t="s">
        <v>84</v>
      </c>
      <c r="BK535" s="206">
        <f t="shared" si="29"/>
        <v>0</v>
      </c>
      <c r="BL535" s="18" t="s">
        <v>328</v>
      </c>
      <c r="BM535" s="205" t="s">
        <v>3277</v>
      </c>
    </row>
    <row r="536" spans="1:65" s="2" customFormat="1" ht="44.25" customHeight="1">
      <c r="A536" s="35"/>
      <c r="B536" s="36"/>
      <c r="C536" s="194" t="s">
        <v>1060</v>
      </c>
      <c r="D536" s="194" t="s">
        <v>323</v>
      </c>
      <c r="E536" s="195" t="s">
        <v>3278</v>
      </c>
      <c r="F536" s="196" t="s">
        <v>3279</v>
      </c>
      <c r="G536" s="197" t="s">
        <v>692</v>
      </c>
      <c r="H536" s="198">
        <v>4</v>
      </c>
      <c r="I536" s="199"/>
      <c r="J536" s="200">
        <f t="shared" si="20"/>
        <v>0</v>
      </c>
      <c r="K536" s="196" t="s">
        <v>327</v>
      </c>
      <c r="L536" s="40"/>
      <c r="M536" s="201" t="s">
        <v>1</v>
      </c>
      <c r="N536" s="202" t="s">
        <v>42</v>
      </c>
      <c r="O536" s="72"/>
      <c r="P536" s="203">
        <f t="shared" si="21"/>
        <v>0</v>
      </c>
      <c r="Q536" s="203">
        <v>0</v>
      </c>
      <c r="R536" s="203">
        <f t="shared" si="22"/>
        <v>0</v>
      </c>
      <c r="S536" s="203">
        <v>0</v>
      </c>
      <c r="T536" s="204">
        <f t="shared" si="23"/>
        <v>0</v>
      </c>
      <c r="U536" s="35"/>
      <c r="V536" s="35"/>
      <c r="W536" s="35"/>
      <c r="X536" s="35"/>
      <c r="Y536" s="35"/>
      <c r="Z536" s="35"/>
      <c r="AA536" s="35"/>
      <c r="AB536" s="35"/>
      <c r="AC536" s="35"/>
      <c r="AD536" s="35"/>
      <c r="AE536" s="35"/>
      <c r="AR536" s="205" t="s">
        <v>328</v>
      </c>
      <c r="AT536" s="205" t="s">
        <v>323</v>
      </c>
      <c r="AU536" s="205" t="s">
        <v>86</v>
      </c>
      <c r="AY536" s="18" t="s">
        <v>321</v>
      </c>
      <c r="BE536" s="206">
        <f t="shared" si="24"/>
        <v>0</v>
      </c>
      <c r="BF536" s="206">
        <f t="shared" si="25"/>
        <v>0</v>
      </c>
      <c r="BG536" s="206">
        <f t="shared" si="26"/>
        <v>0</v>
      </c>
      <c r="BH536" s="206">
        <f t="shared" si="27"/>
        <v>0</v>
      </c>
      <c r="BI536" s="206">
        <f t="shared" si="28"/>
        <v>0</v>
      </c>
      <c r="BJ536" s="18" t="s">
        <v>84</v>
      </c>
      <c r="BK536" s="206">
        <f t="shared" si="29"/>
        <v>0</v>
      </c>
      <c r="BL536" s="18" t="s">
        <v>328</v>
      </c>
      <c r="BM536" s="205" t="s">
        <v>3280</v>
      </c>
    </row>
    <row r="537" spans="1:65" s="2" customFormat="1" ht="24.2" customHeight="1">
      <c r="A537" s="35"/>
      <c r="B537" s="36"/>
      <c r="C537" s="194" t="s">
        <v>1065</v>
      </c>
      <c r="D537" s="194" t="s">
        <v>323</v>
      </c>
      <c r="E537" s="195" t="s">
        <v>3281</v>
      </c>
      <c r="F537" s="196" t="s">
        <v>3282</v>
      </c>
      <c r="G537" s="197" t="s">
        <v>692</v>
      </c>
      <c r="H537" s="198">
        <v>20</v>
      </c>
      <c r="I537" s="199"/>
      <c r="J537" s="200">
        <f t="shared" si="20"/>
        <v>0</v>
      </c>
      <c r="K537" s="196" t="s">
        <v>350</v>
      </c>
      <c r="L537" s="40"/>
      <c r="M537" s="201" t="s">
        <v>1</v>
      </c>
      <c r="N537" s="202" t="s">
        <v>42</v>
      </c>
      <c r="O537" s="72"/>
      <c r="P537" s="203">
        <f t="shared" si="21"/>
        <v>0</v>
      </c>
      <c r="Q537" s="203">
        <v>5.5000000000000003E-4</v>
      </c>
      <c r="R537" s="203">
        <f t="shared" si="22"/>
        <v>1.1000000000000001E-2</v>
      </c>
      <c r="S537" s="203">
        <v>0</v>
      </c>
      <c r="T537" s="204">
        <f t="shared" si="23"/>
        <v>0</v>
      </c>
      <c r="U537" s="35"/>
      <c r="V537" s="35"/>
      <c r="W537" s="35"/>
      <c r="X537" s="35"/>
      <c r="Y537" s="35"/>
      <c r="Z537" s="35"/>
      <c r="AA537" s="35"/>
      <c r="AB537" s="35"/>
      <c r="AC537" s="35"/>
      <c r="AD537" s="35"/>
      <c r="AE537" s="35"/>
      <c r="AR537" s="205" t="s">
        <v>328</v>
      </c>
      <c r="AT537" s="205" t="s">
        <v>323</v>
      </c>
      <c r="AU537" s="205" t="s">
        <v>86</v>
      </c>
      <c r="AY537" s="18" t="s">
        <v>321</v>
      </c>
      <c r="BE537" s="206">
        <f t="shared" si="24"/>
        <v>0</v>
      </c>
      <c r="BF537" s="206">
        <f t="shared" si="25"/>
        <v>0</v>
      </c>
      <c r="BG537" s="206">
        <f t="shared" si="26"/>
        <v>0</v>
      </c>
      <c r="BH537" s="206">
        <f t="shared" si="27"/>
        <v>0</v>
      </c>
      <c r="BI537" s="206">
        <f t="shared" si="28"/>
        <v>0</v>
      </c>
      <c r="BJ537" s="18" t="s">
        <v>84</v>
      </c>
      <c r="BK537" s="206">
        <f t="shared" si="29"/>
        <v>0</v>
      </c>
      <c r="BL537" s="18" t="s">
        <v>328</v>
      </c>
      <c r="BM537" s="205" t="s">
        <v>3283</v>
      </c>
    </row>
    <row r="538" spans="1:65" s="2" customFormat="1" ht="21.75" customHeight="1">
      <c r="A538" s="35"/>
      <c r="B538" s="36"/>
      <c r="C538" s="194" t="s">
        <v>1069</v>
      </c>
      <c r="D538" s="194" t="s">
        <v>323</v>
      </c>
      <c r="E538" s="195" t="s">
        <v>3284</v>
      </c>
      <c r="F538" s="196" t="s">
        <v>3285</v>
      </c>
      <c r="G538" s="197" t="s">
        <v>692</v>
      </c>
      <c r="H538" s="198">
        <v>2</v>
      </c>
      <c r="I538" s="199"/>
      <c r="J538" s="200">
        <f t="shared" si="20"/>
        <v>0</v>
      </c>
      <c r="K538" s="196" t="s">
        <v>350</v>
      </c>
      <c r="L538" s="40"/>
      <c r="M538" s="201" t="s">
        <v>1</v>
      </c>
      <c r="N538" s="202" t="s">
        <v>42</v>
      </c>
      <c r="O538" s="72"/>
      <c r="P538" s="203">
        <f t="shared" si="21"/>
        <v>0</v>
      </c>
      <c r="Q538" s="203">
        <v>2.66E-3</v>
      </c>
      <c r="R538" s="203">
        <f t="shared" si="22"/>
        <v>5.3200000000000001E-3</v>
      </c>
      <c r="S538" s="203">
        <v>0</v>
      </c>
      <c r="T538" s="204">
        <f t="shared" si="23"/>
        <v>0</v>
      </c>
      <c r="U538" s="35"/>
      <c r="V538" s="35"/>
      <c r="W538" s="35"/>
      <c r="X538" s="35"/>
      <c r="Y538" s="35"/>
      <c r="Z538" s="35"/>
      <c r="AA538" s="35"/>
      <c r="AB538" s="35"/>
      <c r="AC538" s="35"/>
      <c r="AD538" s="35"/>
      <c r="AE538" s="35"/>
      <c r="AR538" s="205" t="s">
        <v>328</v>
      </c>
      <c r="AT538" s="205" t="s">
        <v>323</v>
      </c>
      <c r="AU538" s="205" t="s">
        <v>86</v>
      </c>
      <c r="AY538" s="18" t="s">
        <v>321</v>
      </c>
      <c r="BE538" s="206">
        <f t="shared" si="24"/>
        <v>0</v>
      </c>
      <c r="BF538" s="206">
        <f t="shared" si="25"/>
        <v>0</v>
      </c>
      <c r="BG538" s="206">
        <f t="shared" si="26"/>
        <v>0</v>
      </c>
      <c r="BH538" s="206">
        <f t="shared" si="27"/>
        <v>0</v>
      </c>
      <c r="BI538" s="206">
        <f t="shared" si="28"/>
        <v>0</v>
      </c>
      <c r="BJ538" s="18" t="s">
        <v>84</v>
      </c>
      <c r="BK538" s="206">
        <f t="shared" si="29"/>
        <v>0</v>
      </c>
      <c r="BL538" s="18" t="s">
        <v>328</v>
      </c>
      <c r="BM538" s="205" t="s">
        <v>3286</v>
      </c>
    </row>
    <row r="539" spans="1:65" s="12" customFormat="1" ht="22.9" customHeight="1">
      <c r="B539" s="178"/>
      <c r="C539" s="179"/>
      <c r="D539" s="180" t="s">
        <v>76</v>
      </c>
      <c r="E539" s="192" t="s">
        <v>1163</v>
      </c>
      <c r="F539" s="192" t="s">
        <v>1164</v>
      </c>
      <c r="G539" s="179"/>
      <c r="H539" s="179"/>
      <c r="I539" s="182"/>
      <c r="J539" s="193">
        <f>BK539</f>
        <v>0</v>
      </c>
      <c r="K539" s="179"/>
      <c r="L539" s="184"/>
      <c r="M539" s="185"/>
      <c r="N539" s="186"/>
      <c r="O539" s="186"/>
      <c r="P539" s="187">
        <f>SUM(P540:P541)</f>
        <v>0</v>
      </c>
      <c r="Q539" s="186"/>
      <c r="R539" s="187">
        <f>SUM(R540:R541)</f>
        <v>0</v>
      </c>
      <c r="S539" s="186"/>
      <c r="T539" s="188">
        <f>SUM(T540:T541)</f>
        <v>0</v>
      </c>
      <c r="AR539" s="189" t="s">
        <v>84</v>
      </c>
      <c r="AT539" s="190" t="s">
        <v>76</v>
      </c>
      <c r="AU539" s="190" t="s">
        <v>84</v>
      </c>
      <c r="AY539" s="189" t="s">
        <v>321</v>
      </c>
      <c r="BK539" s="191">
        <f>SUM(BK540:BK541)</f>
        <v>0</v>
      </c>
    </row>
    <row r="540" spans="1:65" s="2" customFormat="1" ht="24.2" customHeight="1">
      <c r="A540" s="35"/>
      <c r="B540" s="36"/>
      <c r="C540" s="194" t="s">
        <v>1075</v>
      </c>
      <c r="D540" s="194" t="s">
        <v>323</v>
      </c>
      <c r="E540" s="195" t="s">
        <v>3287</v>
      </c>
      <c r="F540" s="196" t="s">
        <v>3288</v>
      </c>
      <c r="G540" s="197" t="s">
        <v>542</v>
      </c>
      <c r="H540" s="198">
        <v>105.238</v>
      </c>
      <c r="I540" s="199"/>
      <c r="J540" s="200">
        <f>ROUND(I540*H540,2)</f>
        <v>0</v>
      </c>
      <c r="K540" s="196" t="s">
        <v>350</v>
      </c>
      <c r="L540" s="40"/>
      <c r="M540" s="201" t="s">
        <v>1</v>
      </c>
      <c r="N540" s="202" t="s">
        <v>42</v>
      </c>
      <c r="O540" s="72"/>
      <c r="P540" s="203">
        <f>O540*H540</f>
        <v>0</v>
      </c>
      <c r="Q540" s="203">
        <v>0</v>
      </c>
      <c r="R540" s="203">
        <f>Q540*H540</f>
        <v>0</v>
      </c>
      <c r="S540" s="203">
        <v>0</v>
      </c>
      <c r="T540" s="204">
        <f>S540*H540</f>
        <v>0</v>
      </c>
      <c r="U540" s="35"/>
      <c r="V540" s="35"/>
      <c r="W540" s="35"/>
      <c r="X540" s="35"/>
      <c r="Y540" s="35"/>
      <c r="Z540" s="35"/>
      <c r="AA540" s="35"/>
      <c r="AB540" s="35"/>
      <c r="AC540" s="35"/>
      <c r="AD540" s="35"/>
      <c r="AE540" s="35"/>
      <c r="AR540" s="205" t="s">
        <v>328</v>
      </c>
      <c r="AT540" s="205" t="s">
        <v>323</v>
      </c>
      <c r="AU540" s="205" t="s">
        <v>86</v>
      </c>
      <c r="AY540" s="18" t="s">
        <v>321</v>
      </c>
      <c r="BE540" s="206">
        <f>IF(N540="základní",J540,0)</f>
        <v>0</v>
      </c>
      <c r="BF540" s="206">
        <f>IF(N540="snížená",J540,0)</f>
        <v>0</v>
      </c>
      <c r="BG540" s="206">
        <f>IF(N540="zákl. přenesená",J540,0)</f>
        <v>0</v>
      </c>
      <c r="BH540" s="206">
        <f>IF(N540="sníž. přenesená",J540,0)</f>
        <v>0</v>
      </c>
      <c r="BI540" s="206">
        <f>IF(N540="nulová",J540,0)</f>
        <v>0</v>
      </c>
      <c r="BJ540" s="18" t="s">
        <v>84</v>
      </c>
      <c r="BK540" s="206">
        <f>ROUND(I540*H540,2)</f>
        <v>0</v>
      </c>
      <c r="BL540" s="18" t="s">
        <v>328</v>
      </c>
      <c r="BM540" s="205" t="s">
        <v>1900</v>
      </c>
    </row>
    <row r="541" spans="1:65" s="2" customFormat="1" ht="33" customHeight="1">
      <c r="A541" s="35"/>
      <c r="B541" s="36"/>
      <c r="C541" s="194" t="s">
        <v>1080</v>
      </c>
      <c r="D541" s="194" t="s">
        <v>323</v>
      </c>
      <c r="E541" s="195" t="s">
        <v>3289</v>
      </c>
      <c r="F541" s="196" t="s">
        <v>3290</v>
      </c>
      <c r="G541" s="197" t="s">
        <v>542</v>
      </c>
      <c r="H541" s="198">
        <v>105.238</v>
      </c>
      <c r="I541" s="199"/>
      <c r="J541" s="200">
        <f>ROUND(I541*H541,2)</f>
        <v>0</v>
      </c>
      <c r="K541" s="196" t="s">
        <v>350</v>
      </c>
      <c r="L541" s="40"/>
      <c r="M541" s="201" t="s">
        <v>1</v>
      </c>
      <c r="N541" s="202" t="s">
        <v>42</v>
      </c>
      <c r="O541" s="72"/>
      <c r="P541" s="203">
        <f>O541*H541</f>
        <v>0</v>
      </c>
      <c r="Q541" s="203">
        <v>0</v>
      </c>
      <c r="R541" s="203">
        <f>Q541*H541</f>
        <v>0</v>
      </c>
      <c r="S541" s="203">
        <v>0</v>
      </c>
      <c r="T541" s="204">
        <f>S541*H541</f>
        <v>0</v>
      </c>
      <c r="U541" s="35"/>
      <c r="V541" s="35"/>
      <c r="W541" s="35"/>
      <c r="X541" s="35"/>
      <c r="Y541" s="35"/>
      <c r="Z541" s="35"/>
      <c r="AA541" s="35"/>
      <c r="AB541" s="35"/>
      <c r="AC541" s="35"/>
      <c r="AD541" s="35"/>
      <c r="AE541" s="35"/>
      <c r="AR541" s="205" t="s">
        <v>328</v>
      </c>
      <c r="AT541" s="205" t="s">
        <v>323</v>
      </c>
      <c r="AU541" s="205" t="s">
        <v>86</v>
      </c>
      <c r="AY541" s="18" t="s">
        <v>321</v>
      </c>
      <c r="BE541" s="206">
        <f>IF(N541="základní",J541,0)</f>
        <v>0</v>
      </c>
      <c r="BF541" s="206">
        <f>IF(N541="snížená",J541,0)</f>
        <v>0</v>
      </c>
      <c r="BG541" s="206">
        <f>IF(N541="zákl. přenesená",J541,0)</f>
        <v>0</v>
      </c>
      <c r="BH541" s="206">
        <f>IF(N541="sníž. přenesená",J541,0)</f>
        <v>0</v>
      </c>
      <c r="BI541" s="206">
        <f>IF(N541="nulová",J541,0)</f>
        <v>0</v>
      </c>
      <c r="BJ541" s="18" t="s">
        <v>84</v>
      </c>
      <c r="BK541" s="206">
        <f>ROUND(I541*H541,2)</f>
        <v>0</v>
      </c>
      <c r="BL541" s="18" t="s">
        <v>328</v>
      </c>
      <c r="BM541" s="205" t="s">
        <v>3291</v>
      </c>
    </row>
    <row r="542" spans="1:65" s="12" customFormat="1" ht="25.9" customHeight="1">
      <c r="B542" s="178"/>
      <c r="C542" s="179"/>
      <c r="D542" s="180" t="s">
        <v>76</v>
      </c>
      <c r="E542" s="181" t="s">
        <v>583</v>
      </c>
      <c r="F542" s="181" t="s">
        <v>3292</v>
      </c>
      <c r="G542" s="179"/>
      <c r="H542" s="179"/>
      <c r="I542" s="182"/>
      <c r="J542" s="183">
        <f>BK542</f>
        <v>0</v>
      </c>
      <c r="K542" s="179"/>
      <c r="L542" s="184"/>
      <c r="M542" s="185"/>
      <c r="N542" s="186"/>
      <c r="O542" s="186"/>
      <c r="P542" s="187">
        <f>P543+P545</f>
        <v>0</v>
      </c>
      <c r="Q542" s="186"/>
      <c r="R542" s="187">
        <f>R543+R545</f>
        <v>9.3433500000000003E-2</v>
      </c>
      <c r="S542" s="186"/>
      <c r="T542" s="188">
        <f>T543+T545</f>
        <v>0</v>
      </c>
      <c r="AR542" s="189" t="s">
        <v>334</v>
      </c>
      <c r="AT542" s="190" t="s">
        <v>76</v>
      </c>
      <c r="AU542" s="190" t="s">
        <v>77</v>
      </c>
      <c r="AY542" s="189" t="s">
        <v>321</v>
      </c>
      <c r="BK542" s="191">
        <f>BK543+BK545</f>
        <v>0</v>
      </c>
    </row>
    <row r="543" spans="1:65" s="12" customFormat="1" ht="22.9" customHeight="1">
      <c r="B543" s="178"/>
      <c r="C543" s="179"/>
      <c r="D543" s="180" t="s">
        <v>76</v>
      </c>
      <c r="E543" s="192" t="s">
        <v>3293</v>
      </c>
      <c r="F543" s="192" t="s">
        <v>3294</v>
      </c>
      <c r="G543" s="179"/>
      <c r="H543" s="179"/>
      <c r="I543" s="182"/>
      <c r="J543" s="193">
        <f>BK543</f>
        <v>0</v>
      </c>
      <c r="K543" s="179"/>
      <c r="L543" s="184"/>
      <c r="M543" s="185"/>
      <c r="N543" s="186"/>
      <c r="O543" s="186"/>
      <c r="P543" s="187">
        <f>P544</f>
        <v>0</v>
      </c>
      <c r="Q543" s="186"/>
      <c r="R543" s="187">
        <f>R544</f>
        <v>9.3329999999999996E-2</v>
      </c>
      <c r="S543" s="186"/>
      <c r="T543" s="188">
        <f>T544</f>
        <v>0</v>
      </c>
      <c r="AR543" s="189" t="s">
        <v>334</v>
      </c>
      <c r="AT543" s="190" t="s">
        <v>76</v>
      </c>
      <c r="AU543" s="190" t="s">
        <v>84</v>
      </c>
      <c r="AY543" s="189" t="s">
        <v>321</v>
      </c>
      <c r="BK543" s="191">
        <f>BK544</f>
        <v>0</v>
      </c>
    </row>
    <row r="544" spans="1:65" s="2" customFormat="1" ht="21.75" customHeight="1">
      <c r="A544" s="35"/>
      <c r="B544" s="36"/>
      <c r="C544" s="194" t="s">
        <v>1084</v>
      </c>
      <c r="D544" s="194" t="s">
        <v>323</v>
      </c>
      <c r="E544" s="195" t="s">
        <v>3295</v>
      </c>
      <c r="F544" s="196" t="s">
        <v>3296</v>
      </c>
      <c r="G544" s="197" t="s">
        <v>628</v>
      </c>
      <c r="H544" s="198">
        <v>17</v>
      </c>
      <c r="I544" s="199"/>
      <c r="J544" s="200">
        <f>ROUND(I544*H544,2)</f>
        <v>0</v>
      </c>
      <c r="K544" s="196" t="s">
        <v>350</v>
      </c>
      <c r="L544" s="40"/>
      <c r="M544" s="201" t="s">
        <v>1</v>
      </c>
      <c r="N544" s="202" t="s">
        <v>42</v>
      </c>
      <c r="O544" s="72"/>
      <c r="P544" s="203">
        <f>O544*H544</f>
        <v>0</v>
      </c>
      <c r="Q544" s="203">
        <v>5.4900000000000001E-3</v>
      </c>
      <c r="R544" s="203">
        <f>Q544*H544</f>
        <v>9.3329999999999996E-2</v>
      </c>
      <c r="S544" s="203">
        <v>0</v>
      </c>
      <c r="T544" s="204">
        <f>S544*H544</f>
        <v>0</v>
      </c>
      <c r="U544" s="35"/>
      <c r="V544" s="35"/>
      <c r="W544" s="35"/>
      <c r="X544" s="35"/>
      <c r="Y544" s="35"/>
      <c r="Z544" s="35"/>
      <c r="AA544" s="35"/>
      <c r="AB544" s="35"/>
      <c r="AC544" s="35"/>
      <c r="AD544" s="35"/>
      <c r="AE544" s="35"/>
      <c r="AR544" s="205" t="s">
        <v>807</v>
      </c>
      <c r="AT544" s="205" t="s">
        <v>323</v>
      </c>
      <c r="AU544" s="205" t="s">
        <v>86</v>
      </c>
      <c r="AY544" s="18" t="s">
        <v>321</v>
      </c>
      <c r="BE544" s="206">
        <f>IF(N544="základní",J544,0)</f>
        <v>0</v>
      </c>
      <c r="BF544" s="206">
        <f>IF(N544="snížená",J544,0)</f>
        <v>0</v>
      </c>
      <c r="BG544" s="206">
        <f>IF(N544="zákl. přenesená",J544,0)</f>
        <v>0</v>
      </c>
      <c r="BH544" s="206">
        <f>IF(N544="sníž. přenesená",J544,0)</f>
        <v>0</v>
      </c>
      <c r="BI544" s="206">
        <f>IF(N544="nulová",J544,0)</f>
        <v>0</v>
      </c>
      <c r="BJ544" s="18" t="s">
        <v>84</v>
      </c>
      <c r="BK544" s="206">
        <f>ROUND(I544*H544,2)</f>
        <v>0</v>
      </c>
      <c r="BL544" s="18" t="s">
        <v>807</v>
      </c>
      <c r="BM544" s="205" t="s">
        <v>3297</v>
      </c>
    </row>
    <row r="545" spans="1:65" s="12" customFormat="1" ht="22.9" customHeight="1">
      <c r="B545" s="178"/>
      <c r="C545" s="179"/>
      <c r="D545" s="180" t="s">
        <v>76</v>
      </c>
      <c r="E545" s="192" t="s">
        <v>3298</v>
      </c>
      <c r="F545" s="192" t="s">
        <v>3299</v>
      </c>
      <c r="G545" s="179"/>
      <c r="H545" s="179"/>
      <c r="I545" s="182"/>
      <c r="J545" s="193">
        <f>BK545</f>
        <v>0</v>
      </c>
      <c r="K545" s="179"/>
      <c r="L545" s="184"/>
      <c r="M545" s="185"/>
      <c r="N545" s="186"/>
      <c r="O545" s="186"/>
      <c r="P545" s="187">
        <f>SUM(P546:P548)</f>
        <v>0</v>
      </c>
      <c r="Q545" s="186"/>
      <c r="R545" s="187">
        <f>SUM(R546:R548)</f>
        <v>1.0349999999999999E-4</v>
      </c>
      <c r="S545" s="186"/>
      <c r="T545" s="188">
        <f>SUM(T546:T548)</f>
        <v>0</v>
      </c>
      <c r="AR545" s="189" t="s">
        <v>334</v>
      </c>
      <c r="AT545" s="190" t="s">
        <v>76</v>
      </c>
      <c r="AU545" s="190" t="s">
        <v>84</v>
      </c>
      <c r="AY545" s="189" t="s">
        <v>321</v>
      </c>
      <c r="BK545" s="191">
        <f>SUM(BK546:BK548)</f>
        <v>0</v>
      </c>
    </row>
    <row r="546" spans="1:65" s="2" customFormat="1" ht="16.5" customHeight="1">
      <c r="A546" s="35"/>
      <c r="B546" s="36"/>
      <c r="C546" s="194" t="s">
        <v>1089</v>
      </c>
      <c r="D546" s="194" t="s">
        <v>323</v>
      </c>
      <c r="E546" s="195" t="s">
        <v>3300</v>
      </c>
      <c r="F546" s="196" t="s">
        <v>3301</v>
      </c>
      <c r="G546" s="197" t="s">
        <v>628</v>
      </c>
      <c r="H546" s="198">
        <v>1.1499999999999999</v>
      </c>
      <c r="I546" s="199"/>
      <c r="J546" s="200">
        <f>ROUND(I546*H546,2)</f>
        <v>0</v>
      </c>
      <c r="K546" s="196" t="s">
        <v>350</v>
      </c>
      <c r="L546" s="40"/>
      <c r="M546" s="201" t="s">
        <v>1</v>
      </c>
      <c r="N546" s="202" t="s">
        <v>42</v>
      </c>
      <c r="O546" s="72"/>
      <c r="P546" s="203">
        <f>O546*H546</f>
        <v>0</v>
      </c>
      <c r="Q546" s="203">
        <v>9.0000000000000006E-5</v>
      </c>
      <c r="R546" s="203">
        <f>Q546*H546</f>
        <v>1.0349999999999999E-4</v>
      </c>
      <c r="S546" s="203">
        <v>0</v>
      </c>
      <c r="T546" s="204">
        <f>S546*H546</f>
        <v>0</v>
      </c>
      <c r="U546" s="35"/>
      <c r="V546" s="35"/>
      <c r="W546" s="35"/>
      <c r="X546" s="35"/>
      <c r="Y546" s="35"/>
      <c r="Z546" s="35"/>
      <c r="AA546" s="35"/>
      <c r="AB546" s="35"/>
      <c r="AC546" s="35"/>
      <c r="AD546" s="35"/>
      <c r="AE546" s="35"/>
      <c r="AR546" s="205" t="s">
        <v>807</v>
      </c>
      <c r="AT546" s="205" t="s">
        <v>323</v>
      </c>
      <c r="AU546" s="205" t="s">
        <v>86</v>
      </c>
      <c r="AY546" s="18" t="s">
        <v>321</v>
      </c>
      <c r="BE546" s="206">
        <f>IF(N546="základní",J546,0)</f>
        <v>0</v>
      </c>
      <c r="BF546" s="206">
        <f>IF(N546="snížená",J546,0)</f>
        <v>0</v>
      </c>
      <c r="BG546" s="206">
        <f>IF(N546="zákl. přenesená",J546,0)</f>
        <v>0</v>
      </c>
      <c r="BH546" s="206">
        <f>IF(N546="sníž. přenesená",J546,0)</f>
        <v>0</v>
      </c>
      <c r="BI546" s="206">
        <f>IF(N546="nulová",J546,0)</f>
        <v>0</v>
      </c>
      <c r="BJ546" s="18" t="s">
        <v>84</v>
      </c>
      <c r="BK546" s="206">
        <f>ROUND(I546*H546,2)</f>
        <v>0</v>
      </c>
      <c r="BL546" s="18" t="s">
        <v>807</v>
      </c>
      <c r="BM546" s="205" t="s">
        <v>3302</v>
      </c>
    </row>
    <row r="547" spans="1:65" s="15" customFormat="1" ht="11.25">
      <c r="B547" s="230"/>
      <c r="C547" s="231"/>
      <c r="D547" s="209" t="s">
        <v>339</v>
      </c>
      <c r="E547" s="232" t="s">
        <v>1</v>
      </c>
      <c r="F547" s="233" t="s">
        <v>3303</v>
      </c>
      <c r="G547" s="231"/>
      <c r="H547" s="232" t="s">
        <v>1</v>
      </c>
      <c r="I547" s="234"/>
      <c r="J547" s="231"/>
      <c r="K547" s="231"/>
      <c r="L547" s="235"/>
      <c r="M547" s="236"/>
      <c r="N547" s="237"/>
      <c r="O547" s="237"/>
      <c r="P547" s="237"/>
      <c r="Q547" s="237"/>
      <c r="R547" s="237"/>
      <c r="S547" s="237"/>
      <c r="T547" s="238"/>
      <c r="AT547" s="239" t="s">
        <v>339</v>
      </c>
      <c r="AU547" s="239" t="s">
        <v>86</v>
      </c>
      <c r="AV547" s="15" t="s">
        <v>84</v>
      </c>
      <c r="AW547" s="15" t="s">
        <v>31</v>
      </c>
      <c r="AX547" s="15" t="s">
        <v>77</v>
      </c>
      <c r="AY547" s="239" t="s">
        <v>321</v>
      </c>
    </row>
    <row r="548" spans="1:65" s="13" customFormat="1" ht="11.25">
      <c r="B548" s="207"/>
      <c r="C548" s="208"/>
      <c r="D548" s="209" t="s">
        <v>339</v>
      </c>
      <c r="E548" s="210" t="s">
        <v>1</v>
      </c>
      <c r="F548" s="211" t="s">
        <v>3304</v>
      </c>
      <c r="G548" s="208"/>
      <c r="H548" s="212">
        <v>1.1499999999999999</v>
      </c>
      <c r="I548" s="213"/>
      <c r="J548" s="208"/>
      <c r="K548" s="208"/>
      <c r="L548" s="214"/>
      <c r="M548" s="274"/>
      <c r="N548" s="275"/>
      <c r="O548" s="275"/>
      <c r="P548" s="275"/>
      <c r="Q548" s="275"/>
      <c r="R548" s="275"/>
      <c r="S548" s="275"/>
      <c r="T548" s="276"/>
      <c r="AT548" s="218" t="s">
        <v>339</v>
      </c>
      <c r="AU548" s="218" t="s">
        <v>86</v>
      </c>
      <c r="AV548" s="13" t="s">
        <v>86</v>
      </c>
      <c r="AW548" s="13" t="s">
        <v>31</v>
      </c>
      <c r="AX548" s="13" t="s">
        <v>84</v>
      </c>
      <c r="AY548" s="218" t="s">
        <v>321</v>
      </c>
    </row>
    <row r="549" spans="1:65" s="2" customFormat="1" ht="6.95" customHeight="1">
      <c r="A549" s="35"/>
      <c r="B549" s="55"/>
      <c r="C549" s="56"/>
      <c r="D549" s="56"/>
      <c r="E549" s="56"/>
      <c r="F549" s="56"/>
      <c r="G549" s="56"/>
      <c r="H549" s="56"/>
      <c r="I549" s="56"/>
      <c r="J549" s="56"/>
      <c r="K549" s="56"/>
      <c r="L549" s="40"/>
      <c r="M549" s="35"/>
      <c r="O549" s="35"/>
      <c r="P549" s="35"/>
      <c r="Q549" s="35"/>
      <c r="R549" s="35"/>
      <c r="S549" s="35"/>
      <c r="T549" s="35"/>
      <c r="U549" s="35"/>
      <c r="V549" s="35"/>
      <c r="W549" s="35"/>
      <c r="X549" s="35"/>
      <c r="Y549" s="35"/>
      <c r="Z549" s="35"/>
      <c r="AA549" s="35"/>
      <c r="AB549" s="35"/>
      <c r="AC549" s="35"/>
      <c r="AD549" s="35"/>
      <c r="AE549" s="35"/>
    </row>
  </sheetData>
  <sheetProtection algorithmName="SHA-512" hashValue="/hAO+RiZNLae62KNrW+xy7Pak21Bn7d+5LzXdZ+fdDxXygAigNSBFO/cGx9P47+Vxa9g3Phx2tcaq+ZOIBhdOw==" saltValue="WYIEFcvIixQvimmMjvDrY6yVf8dWaMlR/ZrlP3CCqK+MAsOzP56XpVBgVMHTAZ4fI4r0n5F4dOE2XrBM9Bb2FA==" spinCount="100000" sheet="1" objects="1" scenarios="1" formatColumns="0" formatRows="0" autoFilter="0"/>
  <autoFilter ref="C128:K548"/>
  <mergeCells count="12">
    <mergeCell ref="E121:H121"/>
    <mergeCell ref="L2:V2"/>
    <mergeCell ref="E85:H85"/>
    <mergeCell ref="E87:H87"/>
    <mergeCell ref="E89:H89"/>
    <mergeCell ref="E117:H117"/>
    <mergeCell ref="E119:H119"/>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117</v>
      </c>
      <c r="AZ2" s="116" t="s">
        <v>198</v>
      </c>
      <c r="BA2" s="116" t="s">
        <v>1</v>
      </c>
      <c r="BB2" s="116" t="s">
        <v>1</v>
      </c>
      <c r="BC2" s="116" t="s">
        <v>3305</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3306</v>
      </c>
      <c r="BD3" s="116" t="s">
        <v>86</v>
      </c>
    </row>
    <row r="4" spans="1:56" s="1" customFormat="1" ht="24.95" customHeight="1">
      <c r="B4" s="21"/>
      <c r="D4" s="119" t="s">
        <v>189</v>
      </c>
      <c r="L4" s="21"/>
      <c r="M4" s="120" t="s">
        <v>10</v>
      </c>
      <c r="AT4" s="18" t="s">
        <v>4</v>
      </c>
      <c r="AZ4" s="116" t="s">
        <v>227</v>
      </c>
      <c r="BA4" s="116" t="s">
        <v>1</v>
      </c>
      <c r="BB4" s="116" t="s">
        <v>1</v>
      </c>
      <c r="BC4" s="116" t="s">
        <v>3305</v>
      </c>
      <c r="BD4" s="116" t="s">
        <v>86</v>
      </c>
    </row>
    <row r="5" spans="1:56" s="1" customFormat="1" ht="6.95" customHeight="1">
      <c r="B5" s="21"/>
      <c r="L5" s="21"/>
      <c r="AZ5" s="116" t="s">
        <v>3307</v>
      </c>
      <c r="BA5" s="116" t="s">
        <v>1</v>
      </c>
      <c r="BB5" s="116" t="s">
        <v>1</v>
      </c>
      <c r="BC5" s="116" t="s">
        <v>459</v>
      </c>
      <c r="BD5" s="116" t="s">
        <v>86</v>
      </c>
    </row>
    <row r="6" spans="1:56" s="1" customFormat="1" ht="12" customHeight="1">
      <c r="B6" s="21"/>
      <c r="D6" s="121" t="s">
        <v>16</v>
      </c>
      <c r="L6" s="21"/>
      <c r="AZ6" s="116" t="s">
        <v>3308</v>
      </c>
      <c r="BA6" s="116" t="s">
        <v>1</v>
      </c>
      <c r="BB6" s="116" t="s">
        <v>1</v>
      </c>
      <c r="BC6" s="116" t="s">
        <v>3309</v>
      </c>
      <c r="BD6" s="116" t="s">
        <v>86</v>
      </c>
    </row>
    <row r="7" spans="1:56" s="1" customFormat="1" ht="16.5" customHeight="1">
      <c r="B7" s="21"/>
      <c r="E7" s="322" t="str">
        <f>'Rekapitulace stavby'!K6</f>
        <v>VODOJEM POUZDŘANY</v>
      </c>
      <c r="F7" s="323"/>
      <c r="G7" s="323"/>
      <c r="H7" s="323"/>
      <c r="L7" s="21"/>
      <c r="AZ7" s="116" t="s">
        <v>262</v>
      </c>
      <c r="BA7" s="116" t="s">
        <v>1</v>
      </c>
      <c r="BB7" s="116" t="s">
        <v>1</v>
      </c>
      <c r="BC7" s="116" t="s">
        <v>3310</v>
      </c>
      <c r="BD7" s="116" t="s">
        <v>86</v>
      </c>
    </row>
    <row r="8" spans="1:56" s="1" customFormat="1" ht="12" customHeight="1">
      <c r="B8" s="21"/>
      <c r="D8" s="121" t="s">
        <v>197</v>
      </c>
      <c r="L8" s="21"/>
      <c r="AZ8" s="116" t="s">
        <v>390</v>
      </c>
      <c r="BA8" s="116" t="s">
        <v>1</v>
      </c>
      <c r="BB8" s="116" t="s">
        <v>1</v>
      </c>
      <c r="BC8" s="116" t="s">
        <v>3311</v>
      </c>
      <c r="BD8" s="116" t="s">
        <v>86</v>
      </c>
    </row>
    <row r="9" spans="1:56" s="2" customFormat="1" ht="16.5" customHeight="1">
      <c r="A9" s="35"/>
      <c r="B9" s="40"/>
      <c r="C9" s="35"/>
      <c r="D9" s="35"/>
      <c r="E9" s="322" t="s">
        <v>2782</v>
      </c>
      <c r="F9" s="324"/>
      <c r="G9" s="324"/>
      <c r="H9" s="324"/>
      <c r="I9" s="35"/>
      <c r="J9" s="35"/>
      <c r="K9" s="35"/>
      <c r="L9" s="52"/>
      <c r="S9" s="35"/>
      <c r="T9" s="35"/>
      <c r="U9" s="35"/>
      <c r="V9" s="35"/>
      <c r="W9" s="35"/>
      <c r="X9" s="35"/>
      <c r="Y9" s="35"/>
      <c r="Z9" s="35"/>
      <c r="AA9" s="35"/>
      <c r="AB9" s="35"/>
      <c r="AC9" s="35"/>
      <c r="AD9" s="35"/>
      <c r="AE9" s="35"/>
      <c r="AZ9" s="116" t="s">
        <v>275</v>
      </c>
      <c r="BA9" s="116" t="s">
        <v>1</v>
      </c>
      <c r="BB9" s="116" t="s">
        <v>1</v>
      </c>
      <c r="BC9" s="116" t="s">
        <v>3312</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277</v>
      </c>
      <c r="BA10" s="116" t="s">
        <v>1</v>
      </c>
      <c r="BB10" s="116" t="s">
        <v>1</v>
      </c>
      <c r="BC10" s="116" t="s">
        <v>3313</v>
      </c>
      <c r="BD10" s="116" t="s">
        <v>86</v>
      </c>
    </row>
    <row r="11" spans="1:56" s="2" customFormat="1" ht="16.5" customHeight="1">
      <c r="A11" s="35"/>
      <c r="B11" s="40"/>
      <c r="C11" s="35"/>
      <c r="D11" s="35"/>
      <c r="E11" s="325" t="s">
        <v>3314</v>
      </c>
      <c r="F11" s="324"/>
      <c r="G11" s="324"/>
      <c r="H11" s="324"/>
      <c r="I11" s="35"/>
      <c r="J11" s="35"/>
      <c r="K11" s="35"/>
      <c r="L11" s="52"/>
      <c r="S11" s="35"/>
      <c r="T11" s="35"/>
      <c r="U11" s="35"/>
      <c r="V11" s="35"/>
      <c r="W11" s="35"/>
      <c r="X11" s="35"/>
      <c r="Y11" s="35"/>
      <c r="Z11" s="35"/>
      <c r="AA11" s="35"/>
      <c r="AB11" s="35"/>
      <c r="AC11" s="35"/>
      <c r="AD11" s="35"/>
      <c r="AE11" s="35"/>
      <c r="AZ11" s="116" t="s">
        <v>3315</v>
      </c>
      <c r="BA11" s="116" t="s">
        <v>1</v>
      </c>
      <c r="BB11" s="116" t="s">
        <v>1</v>
      </c>
      <c r="BC11" s="116" t="s">
        <v>3316</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5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ROUND((SUM(BE126:BE238)),  2)</f>
        <v>0</v>
      </c>
      <c r="G35" s="35"/>
      <c r="H35" s="35"/>
      <c r="I35" s="133">
        <v>0.21</v>
      </c>
      <c r="J35" s="132">
        <f>ROUND(((SUM(BE126:BE238))*I35),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ROUND((SUM(BF126:BF238)),  2)</f>
        <v>0</v>
      </c>
      <c r="G36" s="35"/>
      <c r="H36" s="35"/>
      <c r="I36" s="133">
        <v>0.15</v>
      </c>
      <c r="J36" s="132">
        <f>ROUND(((SUM(BF126:BF238))*I36),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ROUND((SUM(BG126:BG238)),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ROUND((SUM(BH126:BH238)),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ROUND((SUM(BI126:BI238)),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2782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08.5 - křížení komunikací</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J127</f>
        <v>0</v>
      </c>
      <c r="K99" s="157"/>
      <c r="L99" s="161"/>
    </row>
    <row r="100" spans="1:47" s="10" customFormat="1" ht="19.899999999999999" customHeight="1">
      <c r="B100" s="162"/>
      <c r="C100" s="105"/>
      <c r="D100" s="163" t="s">
        <v>289</v>
      </c>
      <c r="E100" s="164"/>
      <c r="F100" s="164"/>
      <c r="G100" s="164"/>
      <c r="H100" s="164"/>
      <c r="I100" s="164"/>
      <c r="J100" s="165">
        <f>J128</f>
        <v>0</v>
      </c>
      <c r="K100" s="105"/>
      <c r="L100" s="166"/>
    </row>
    <row r="101" spans="1:47" s="10" customFormat="1" ht="19.899999999999999" customHeight="1">
      <c r="B101" s="162"/>
      <c r="C101" s="105"/>
      <c r="D101" s="163" t="s">
        <v>291</v>
      </c>
      <c r="E101" s="164"/>
      <c r="F101" s="164"/>
      <c r="G101" s="164"/>
      <c r="H101" s="164"/>
      <c r="I101" s="164"/>
      <c r="J101" s="165">
        <f>J222</f>
        <v>0</v>
      </c>
      <c r="K101" s="105"/>
      <c r="L101" s="166"/>
    </row>
    <row r="102" spans="1:47" s="10" customFormat="1" ht="19.899999999999999" customHeight="1">
      <c r="B102" s="162"/>
      <c r="C102" s="105"/>
      <c r="D102" s="163" t="s">
        <v>1615</v>
      </c>
      <c r="E102" s="164"/>
      <c r="F102" s="164"/>
      <c r="G102" s="164"/>
      <c r="H102" s="164"/>
      <c r="I102" s="164"/>
      <c r="J102" s="165">
        <f>J227</f>
        <v>0</v>
      </c>
      <c r="K102" s="105"/>
      <c r="L102" s="166"/>
    </row>
    <row r="103" spans="1:47" s="10" customFormat="1" ht="19.899999999999999" customHeight="1">
      <c r="B103" s="162"/>
      <c r="C103" s="105"/>
      <c r="D103" s="163" t="s">
        <v>292</v>
      </c>
      <c r="E103" s="164"/>
      <c r="F103" s="164"/>
      <c r="G103" s="164"/>
      <c r="H103" s="164"/>
      <c r="I103" s="164"/>
      <c r="J103" s="165">
        <f>J234</f>
        <v>0</v>
      </c>
      <c r="K103" s="105"/>
      <c r="L103" s="166"/>
    </row>
    <row r="104" spans="1:47" s="10" customFormat="1" ht="19.899999999999999" customHeight="1">
      <c r="B104" s="162"/>
      <c r="C104" s="105"/>
      <c r="D104" s="163" t="s">
        <v>295</v>
      </c>
      <c r="E104" s="164"/>
      <c r="F104" s="164"/>
      <c r="G104" s="164"/>
      <c r="H104" s="164"/>
      <c r="I104" s="164"/>
      <c r="J104" s="165">
        <f>J237</f>
        <v>0</v>
      </c>
      <c r="K104" s="105"/>
      <c r="L104" s="166"/>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306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9" t="str">
        <f>E7</f>
        <v>VODOJEM POUZDŘANY</v>
      </c>
      <c r="F114" s="330"/>
      <c r="G114" s="330"/>
      <c r="H114" s="330"/>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197</v>
      </c>
      <c r="D115" s="23"/>
      <c r="E115" s="23"/>
      <c r="F115" s="23"/>
      <c r="G115" s="23"/>
      <c r="H115" s="23"/>
      <c r="I115" s="23"/>
      <c r="J115" s="23"/>
      <c r="K115" s="23"/>
      <c r="L115" s="21"/>
    </row>
    <row r="116" spans="1:63" s="2" customFormat="1" ht="16.5" customHeight="1">
      <c r="A116" s="35"/>
      <c r="B116" s="36"/>
      <c r="C116" s="37"/>
      <c r="D116" s="37"/>
      <c r="E116" s="329" t="s">
        <v>2782</v>
      </c>
      <c r="F116" s="331"/>
      <c r="G116" s="331"/>
      <c r="H116" s="331"/>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203</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02" t="str">
        <f>E11</f>
        <v>SO 08.5 - křížení komunikací</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Pouzdřany</v>
      </c>
      <c r="G120" s="37"/>
      <c r="H120" s="37"/>
      <c r="I120" s="30" t="s">
        <v>22</v>
      </c>
      <c r="J120" s="67" t="str">
        <f>IF(J14="","",J14)</f>
        <v>6. 1. 2022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40.15" customHeight="1">
      <c r="A122" s="35"/>
      <c r="B122" s="36"/>
      <c r="C122" s="30" t="s">
        <v>24</v>
      </c>
      <c r="D122" s="37"/>
      <c r="E122" s="37"/>
      <c r="F122" s="28" t="str">
        <f>E17</f>
        <v>VAK BŘECLAV a.s.</v>
      </c>
      <c r="G122" s="37"/>
      <c r="H122" s="37"/>
      <c r="I122" s="30" t="s">
        <v>30</v>
      </c>
      <c r="J122" s="33" t="str">
        <f>E23</f>
        <v>AQUA PROCON s.r.o.Palackého tř. 12, 612 00 Brno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IF(E20="","",E20)</f>
        <v>Vyplň údaj</v>
      </c>
      <c r="G123" s="37"/>
      <c r="H123" s="37"/>
      <c r="I123" s="30" t="s">
        <v>33</v>
      </c>
      <c r="J123" s="33" t="str">
        <f>E26</f>
        <v>Obrtel M.</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7"/>
      <c r="B125" s="168"/>
      <c r="C125" s="169" t="s">
        <v>307</v>
      </c>
      <c r="D125" s="170" t="s">
        <v>62</v>
      </c>
      <c r="E125" s="170" t="s">
        <v>58</v>
      </c>
      <c r="F125" s="170" t="s">
        <v>59</v>
      </c>
      <c r="G125" s="170" t="s">
        <v>308</v>
      </c>
      <c r="H125" s="170" t="s">
        <v>309</v>
      </c>
      <c r="I125" s="170" t="s">
        <v>310</v>
      </c>
      <c r="J125" s="170" t="s">
        <v>285</v>
      </c>
      <c r="K125" s="171" t="s">
        <v>311</v>
      </c>
      <c r="L125" s="172"/>
      <c r="M125" s="76" t="s">
        <v>1</v>
      </c>
      <c r="N125" s="77" t="s">
        <v>41</v>
      </c>
      <c r="O125" s="77" t="s">
        <v>312</v>
      </c>
      <c r="P125" s="77" t="s">
        <v>313</v>
      </c>
      <c r="Q125" s="77" t="s">
        <v>314</v>
      </c>
      <c r="R125" s="77" t="s">
        <v>315</v>
      </c>
      <c r="S125" s="77" t="s">
        <v>316</v>
      </c>
      <c r="T125" s="78" t="s">
        <v>317</v>
      </c>
      <c r="U125" s="167"/>
      <c r="V125" s="167"/>
      <c r="W125" s="167"/>
      <c r="X125" s="167"/>
      <c r="Y125" s="167"/>
      <c r="Z125" s="167"/>
      <c r="AA125" s="167"/>
      <c r="AB125" s="167"/>
      <c r="AC125" s="167"/>
      <c r="AD125" s="167"/>
      <c r="AE125" s="167"/>
    </row>
    <row r="126" spans="1:63" s="2" customFormat="1" ht="22.9" customHeight="1">
      <c r="A126" s="35"/>
      <c r="B126" s="36"/>
      <c r="C126" s="83" t="s">
        <v>318</v>
      </c>
      <c r="D126" s="37"/>
      <c r="E126" s="37"/>
      <c r="F126" s="37"/>
      <c r="G126" s="37"/>
      <c r="H126" s="37"/>
      <c r="I126" s="37"/>
      <c r="J126" s="173">
        <f>BK126</f>
        <v>0</v>
      </c>
      <c r="K126" s="37"/>
      <c r="L126" s="40"/>
      <c r="M126" s="79"/>
      <c r="N126" s="174"/>
      <c r="O126" s="80"/>
      <c r="P126" s="175">
        <f>P127</f>
        <v>0</v>
      </c>
      <c r="Q126" s="80"/>
      <c r="R126" s="175">
        <f>R127</f>
        <v>1.5292437999999997</v>
      </c>
      <c r="S126" s="80"/>
      <c r="T126" s="176">
        <f>T127</f>
        <v>2.7868999999999997</v>
      </c>
      <c r="U126" s="35"/>
      <c r="V126" s="35"/>
      <c r="W126" s="35"/>
      <c r="X126" s="35"/>
      <c r="Y126" s="35"/>
      <c r="Z126" s="35"/>
      <c r="AA126" s="35"/>
      <c r="AB126" s="35"/>
      <c r="AC126" s="35"/>
      <c r="AD126" s="35"/>
      <c r="AE126" s="35"/>
      <c r="AT126" s="18" t="s">
        <v>76</v>
      </c>
      <c r="AU126" s="18" t="s">
        <v>287</v>
      </c>
      <c r="BK126" s="177">
        <f>BK127</f>
        <v>0</v>
      </c>
    </row>
    <row r="127" spans="1:63" s="12" customFormat="1" ht="25.9" customHeight="1">
      <c r="B127" s="178"/>
      <c r="C127" s="179"/>
      <c r="D127" s="180" t="s">
        <v>76</v>
      </c>
      <c r="E127" s="181" t="s">
        <v>319</v>
      </c>
      <c r="F127" s="181" t="s">
        <v>320</v>
      </c>
      <c r="G127" s="179"/>
      <c r="H127" s="179"/>
      <c r="I127" s="182"/>
      <c r="J127" s="183">
        <f>BK127</f>
        <v>0</v>
      </c>
      <c r="K127" s="179"/>
      <c r="L127" s="184"/>
      <c r="M127" s="185"/>
      <c r="N127" s="186"/>
      <c r="O127" s="186"/>
      <c r="P127" s="187">
        <f>P128+P222+P227+P234+P237</f>
        <v>0</v>
      </c>
      <c r="Q127" s="186"/>
      <c r="R127" s="187">
        <f>R128+R222+R227+R234+R237</f>
        <v>1.5292437999999997</v>
      </c>
      <c r="S127" s="186"/>
      <c r="T127" s="188">
        <f>T128+T222+T227+T234+T237</f>
        <v>2.7868999999999997</v>
      </c>
      <c r="AR127" s="189" t="s">
        <v>84</v>
      </c>
      <c r="AT127" s="190" t="s">
        <v>76</v>
      </c>
      <c r="AU127" s="190" t="s">
        <v>77</v>
      </c>
      <c r="AY127" s="189" t="s">
        <v>321</v>
      </c>
      <c r="BK127" s="191">
        <f>BK128+BK222+BK227+BK234+BK237</f>
        <v>0</v>
      </c>
    </row>
    <row r="128" spans="1:63" s="12" customFormat="1" ht="22.9" customHeight="1">
      <c r="B128" s="178"/>
      <c r="C128" s="179"/>
      <c r="D128" s="180" t="s">
        <v>76</v>
      </c>
      <c r="E128" s="192" t="s">
        <v>84</v>
      </c>
      <c r="F128" s="192" t="s">
        <v>322</v>
      </c>
      <c r="G128" s="179"/>
      <c r="H128" s="179"/>
      <c r="I128" s="182"/>
      <c r="J128" s="193">
        <f>BK128</f>
        <v>0</v>
      </c>
      <c r="K128" s="179"/>
      <c r="L128" s="184"/>
      <c r="M128" s="185"/>
      <c r="N128" s="186"/>
      <c r="O128" s="186"/>
      <c r="P128" s="187">
        <f>SUM(P129:P221)</f>
        <v>0</v>
      </c>
      <c r="Q128" s="186"/>
      <c r="R128" s="187">
        <f>SUM(R129:R221)</f>
        <v>1.0594637999999998</v>
      </c>
      <c r="S128" s="186"/>
      <c r="T128" s="188">
        <f>SUM(T129:T221)</f>
        <v>2.7868999999999997</v>
      </c>
      <c r="AR128" s="189" t="s">
        <v>84</v>
      </c>
      <c r="AT128" s="190" t="s">
        <v>76</v>
      </c>
      <c r="AU128" s="190" t="s">
        <v>84</v>
      </c>
      <c r="AY128" s="189" t="s">
        <v>321</v>
      </c>
      <c r="BK128" s="191">
        <f>SUM(BK129:BK221)</f>
        <v>0</v>
      </c>
    </row>
    <row r="129" spans="1:65" s="2" customFormat="1" ht="33" customHeight="1">
      <c r="A129" s="35"/>
      <c r="B129" s="36"/>
      <c r="C129" s="194" t="s">
        <v>84</v>
      </c>
      <c r="D129" s="194" t="s">
        <v>323</v>
      </c>
      <c r="E129" s="195" t="s">
        <v>3317</v>
      </c>
      <c r="F129" s="196" t="s">
        <v>3318</v>
      </c>
      <c r="G129" s="197" t="s">
        <v>337</v>
      </c>
      <c r="H129" s="198">
        <v>9.61</v>
      </c>
      <c r="I129" s="199"/>
      <c r="J129" s="200">
        <f>ROUND(I129*H129,2)</f>
        <v>0</v>
      </c>
      <c r="K129" s="196" t="s">
        <v>350</v>
      </c>
      <c r="L129" s="40"/>
      <c r="M129" s="201" t="s">
        <v>1</v>
      </c>
      <c r="N129" s="202" t="s">
        <v>42</v>
      </c>
      <c r="O129" s="72"/>
      <c r="P129" s="203">
        <f>O129*H129</f>
        <v>0</v>
      </c>
      <c r="Q129" s="203">
        <v>0</v>
      </c>
      <c r="R129" s="203">
        <f>Q129*H129</f>
        <v>0</v>
      </c>
      <c r="S129" s="203">
        <v>0.28999999999999998</v>
      </c>
      <c r="T129" s="204">
        <f>S129*H129</f>
        <v>2.7868999999999997</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3319</v>
      </c>
    </row>
    <row r="130" spans="1:65" s="13" customFormat="1" ht="11.25">
      <c r="B130" s="207"/>
      <c r="C130" s="208"/>
      <c r="D130" s="209" t="s">
        <v>339</v>
      </c>
      <c r="E130" s="210" t="s">
        <v>1</v>
      </c>
      <c r="F130" s="211" t="s">
        <v>3320</v>
      </c>
      <c r="G130" s="208"/>
      <c r="H130" s="212">
        <v>9.61</v>
      </c>
      <c r="I130" s="213"/>
      <c r="J130" s="208"/>
      <c r="K130" s="208"/>
      <c r="L130" s="214"/>
      <c r="M130" s="215"/>
      <c r="N130" s="216"/>
      <c r="O130" s="216"/>
      <c r="P130" s="216"/>
      <c r="Q130" s="216"/>
      <c r="R130" s="216"/>
      <c r="S130" s="216"/>
      <c r="T130" s="217"/>
      <c r="AT130" s="218" t="s">
        <v>339</v>
      </c>
      <c r="AU130" s="218" t="s">
        <v>86</v>
      </c>
      <c r="AV130" s="13" t="s">
        <v>86</v>
      </c>
      <c r="AW130" s="13" t="s">
        <v>31</v>
      </c>
      <c r="AX130" s="13" t="s">
        <v>77</v>
      </c>
      <c r="AY130" s="218" t="s">
        <v>321</v>
      </c>
    </row>
    <row r="131" spans="1:65" s="14" customFormat="1" ht="11.25">
      <c r="B131" s="219"/>
      <c r="C131" s="220"/>
      <c r="D131" s="209" t="s">
        <v>339</v>
      </c>
      <c r="E131" s="221" t="s">
        <v>3308</v>
      </c>
      <c r="F131" s="222" t="s">
        <v>346</v>
      </c>
      <c r="G131" s="220"/>
      <c r="H131" s="223">
        <v>9.61</v>
      </c>
      <c r="I131" s="224"/>
      <c r="J131" s="220"/>
      <c r="K131" s="220"/>
      <c r="L131" s="225"/>
      <c r="M131" s="226"/>
      <c r="N131" s="227"/>
      <c r="O131" s="227"/>
      <c r="P131" s="227"/>
      <c r="Q131" s="227"/>
      <c r="R131" s="227"/>
      <c r="S131" s="227"/>
      <c r="T131" s="228"/>
      <c r="AT131" s="229" t="s">
        <v>339</v>
      </c>
      <c r="AU131" s="229" t="s">
        <v>86</v>
      </c>
      <c r="AV131" s="14" t="s">
        <v>328</v>
      </c>
      <c r="AW131" s="14" t="s">
        <v>31</v>
      </c>
      <c r="AX131" s="14" t="s">
        <v>84</v>
      </c>
      <c r="AY131" s="229" t="s">
        <v>321</v>
      </c>
    </row>
    <row r="132" spans="1:65" s="2" customFormat="1" ht="21.75" customHeight="1">
      <c r="A132" s="35"/>
      <c r="B132" s="36"/>
      <c r="C132" s="194" t="s">
        <v>86</v>
      </c>
      <c r="D132" s="194" t="s">
        <v>323</v>
      </c>
      <c r="E132" s="195" t="s">
        <v>2429</v>
      </c>
      <c r="F132" s="196" t="s">
        <v>2430</v>
      </c>
      <c r="G132" s="197" t="s">
        <v>542</v>
      </c>
      <c r="H132" s="198">
        <v>504.97</v>
      </c>
      <c r="I132" s="199"/>
      <c r="J132" s="200">
        <f>ROUND(I132*H132,2)</f>
        <v>0</v>
      </c>
      <c r="K132" s="196" t="s">
        <v>350</v>
      </c>
      <c r="L132" s="40"/>
      <c r="M132" s="201" t="s">
        <v>1</v>
      </c>
      <c r="N132" s="202" t="s">
        <v>42</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3321</v>
      </c>
    </row>
    <row r="133" spans="1:65" s="2" customFormat="1" ht="24.2" customHeight="1">
      <c r="A133" s="35"/>
      <c r="B133" s="36"/>
      <c r="C133" s="194" t="s">
        <v>334</v>
      </c>
      <c r="D133" s="194" t="s">
        <v>323</v>
      </c>
      <c r="E133" s="195" t="s">
        <v>2432</v>
      </c>
      <c r="F133" s="196" t="s">
        <v>2433</v>
      </c>
      <c r="G133" s="197" t="s">
        <v>542</v>
      </c>
      <c r="H133" s="198">
        <v>9594.43</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3322</v>
      </c>
    </row>
    <row r="134" spans="1:65" s="13" customFormat="1" ht="11.25">
      <c r="B134" s="207"/>
      <c r="C134" s="208"/>
      <c r="D134" s="209" t="s">
        <v>339</v>
      </c>
      <c r="E134" s="208"/>
      <c r="F134" s="211" t="s">
        <v>3323</v>
      </c>
      <c r="G134" s="208"/>
      <c r="H134" s="212">
        <v>9594.43</v>
      </c>
      <c r="I134" s="213"/>
      <c r="J134" s="208"/>
      <c r="K134" s="208"/>
      <c r="L134" s="214"/>
      <c r="M134" s="215"/>
      <c r="N134" s="216"/>
      <c r="O134" s="216"/>
      <c r="P134" s="216"/>
      <c r="Q134" s="216"/>
      <c r="R134" s="216"/>
      <c r="S134" s="216"/>
      <c r="T134" s="217"/>
      <c r="AT134" s="218" t="s">
        <v>339</v>
      </c>
      <c r="AU134" s="218" t="s">
        <v>86</v>
      </c>
      <c r="AV134" s="13" t="s">
        <v>86</v>
      </c>
      <c r="AW134" s="13" t="s">
        <v>4</v>
      </c>
      <c r="AX134" s="13" t="s">
        <v>84</v>
      </c>
      <c r="AY134" s="218" t="s">
        <v>321</v>
      </c>
    </row>
    <row r="135" spans="1:65" s="2" customFormat="1" ht="16.5" customHeight="1">
      <c r="A135" s="35"/>
      <c r="B135" s="36"/>
      <c r="C135" s="194" t="s">
        <v>328</v>
      </c>
      <c r="D135" s="194" t="s">
        <v>323</v>
      </c>
      <c r="E135" s="195" t="s">
        <v>3324</v>
      </c>
      <c r="F135" s="196" t="s">
        <v>3325</v>
      </c>
      <c r="G135" s="197" t="s">
        <v>542</v>
      </c>
      <c r="H135" s="198">
        <v>504.97</v>
      </c>
      <c r="I135" s="199"/>
      <c r="J135" s="200">
        <f>ROUND(I135*H135,2)</f>
        <v>0</v>
      </c>
      <c r="K135" s="196" t="s">
        <v>327</v>
      </c>
      <c r="L135" s="40"/>
      <c r="M135" s="201" t="s">
        <v>1</v>
      </c>
      <c r="N135" s="202" t="s">
        <v>42</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3326</v>
      </c>
    </row>
    <row r="136" spans="1:65" s="2" customFormat="1" ht="24.2" customHeight="1">
      <c r="A136" s="35"/>
      <c r="B136" s="36"/>
      <c r="C136" s="194" t="s">
        <v>347</v>
      </c>
      <c r="D136" s="194" t="s">
        <v>323</v>
      </c>
      <c r="E136" s="195" t="s">
        <v>1617</v>
      </c>
      <c r="F136" s="196" t="s">
        <v>1618</v>
      </c>
      <c r="G136" s="197" t="s">
        <v>337</v>
      </c>
      <c r="H136" s="198">
        <v>15.81</v>
      </c>
      <c r="I136" s="199"/>
      <c r="J136" s="200">
        <f>ROUND(I136*H136,2)</f>
        <v>0</v>
      </c>
      <c r="K136" s="196" t="s">
        <v>350</v>
      </c>
      <c r="L136" s="40"/>
      <c r="M136" s="201" t="s">
        <v>1</v>
      </c>
      <c r="N136" s="202" t="s">
        <v>42</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328</v>
      </c>
      <c r="AT136" s="205" t="s">
        <v>323</v>
      </c>
      <c r="AU136" s="205" t="s">
        <v>86</v>
      </c>
      <c r="AY136" s="18" t="s">
        <v>321</v>
      </c>
      <c r="BE136" s="206">
        <f>IF(N136="základní",J136,0)</f>
        <v>0</v>
      </c>
      <c r="BF136" s="206">
        <f>IF(N136="snížená",J136,0)</f>
        <v>0</v>
      </c>
      <c r="BG136" s="206">
        <f>IF(N136="zákl. přenesená",J136,0)</f>
        <v>0</v>
      </c>
      <c r="BH136" s="206">
        <f>IF(N136="sníž. přenesená",J136,0)</f>
        <v>0</v>
      </c>
      <c r="BI136" s="206">
        <f>IF(N136="nulová",J136,0)</f>
        <v>0</v>
      </c>
      <c r="BJ136" s="18" t="s">
        <v>84</v>
      </c>
      <c r="BK136" s="206">
        <f>ROUND(I136*H136,2)</f>
        <v>0</v>
      </c>
      <c r="BL136" s="18" t="s">
        <v>328</v>
      </c>
      <c r="BM136" s="205" t="s">
        <v>1619</v>
      </c>
    </row>
    <row r="137" spans="1:65" s="15" customFormat="1" ht="11.25">
      <c r="B137" s="230"/>
      <c r="C137" s="231"/>
      <c r="D137" s="209" t="s">
        <v>339</v>
      </c>
      <c r="E137" s="232" t="s">
        <v>1</v>
      </c>
      <c r="F137" s="233" t="s">
        <v>3327</v>
      </c>
      <c r="G137" s="231"/>
      <c r="H137" s="232" t="s">
        <v>1</v>
      </c>
      <c r="I137" s="234"/>
      <c r="J137" s="231"/>
      <c r="K137" s="231"/>
      <c r="L137" s="235"/>
      <c r="M137" s="236"/>
      <c r="N137" s="237"/>
      <c r="O137" s="237"/>
      <c r="P137" s="237"/>
      <c r="Q137" s="237"/>
      <c r="R137" s="237"/>
      <c r="S137" s="237"/>
      <c r="T137" s="238"/>
      <c r="AT137" s="239" t="s">
        <v>339</v>
      </c>
      <c r="AU137" s="239" t="s">
        <v>86</v>
      </c>
      <c r="AV137" s="15" t="s">
        <v>84</v>
      </c>
      <c r="AW137" s="15" t="s">
        <v>31</v>
      </c>
      <c r="AX137" s="15" t="s">
        <v>77</v>
      </c>
      <c r="AY137" s="239" t="s">
        <v>321</v>
      </c>
    </row>
    <row r="138" spans="1:65" s="13" customFormat="1" ht="11.25">
      <c r="B138" s="207"/>
      <c r="C138" s="208"/>
      <c r="D138" s="209" t="s">
        <v>339</v>
      </c>
      <c r="E138" s="210" t="s">
        <v>1</v>
      </c>
      <c r="F138" s="211" t="s">
        <v>3328</v>
      </c>
      <c r="G138" s="208"/>
      <c r="H138" s="212">
        <v>15.81</v>
      </c>
      <c r="I138" s="213"/>
      <c r="J138" s="208"/>
      <c r="K138" s="208"/>
      <c r="L138" s="214"/>
      <c r="M138" s="215"/>
      <c r="N138" s="216"/>
      <c r="O138" s="216"/>
      <c r="P138" s="216"/>
      <c r="Q138" s="216"/>
      <c r="R138" s="216"/>
      <c r="S138" s="216"/>
      <c r="T138" s="217"/>
      <c r="AT138" s="218" t="s">
        <v>339</v>
      </c>
      <c r="AU138" s="218" t="s">
        <v>86</v>
      </c>
      <c r="AV138" s="13" t="s">
        <v>86</v>
      </c>
      <c r="AW138" s="13" t="s">
        <v>31</v>
      </c>
      <c r="AX138" s="13" t="s">
        <v>77</v>
      </c>
      <c r="AY138" s="218" t="s">
        <v>321</v>
      </c>
    </row>
    <row r="139" spans="1:65" s="14" customFormat="1" ht="11.25">
      <c r="B139" s="219"/>
      <c r="C139" s="220"/>
      <c r="D139" s="209" t="s">
        <v>339</v>
      </c>
      <c r="E139" s="221" t="s">
        <v>198</v>
      </c>
      <c r="F139" s="222" t="s">
        <v>346</v>
      </c>
      <c r="G139" s="220"/>
      <c r="H139" s="223">
        <v>15.81</v>
      </c>
      <c r="I139" s="224"/>
      <c r="J139" s="220"/>
      <c r="K139" s="220"/>
      <c r="L139" s="225"/>
      <c r="M139" s="226"/>
      <c r="N139" s="227"/>
      <c r="O139" s="227"/>
      <c r="P139" s="227"/>
      <c r="Q139" s="227"/>
      <c r="R139" s="227"/>
      <c r="S139" s="227"/>
      <c r="T139" s="228"/>
      <c r="AT139" s="229" t="s">
        <v>339</v>
      </c>
      <c r="AU139" s="229" t="s">
        <v>86</v>
      </c>
      <c r="AV139" s="14" t="s">
        <v>328</v>
      </c>
      <c r="AW139" s="14" t="s">
        <v>31</v>
      </c>
      <c r="AX139" s="14" t="s">
        <v>84</v>
      </c>
      <c r="AY139" s="229" t="s">
        <v>321</v>
      </c>
    </row>
    <row r="140" spans="1:65" s="2" customFormat="1" ht="24.2" customHeight="1">
      <c r="A140" s="35"/>
      <c r="B140" s="36"/>
      <c r="C140" s="194" t="s">
        <v>352</v>
      </c>
      <c r="D140" s="194" t="s">
        <v>323</v>
      </c>
      <c r="E140" s="195" t="s">
        <v>3329</v>
      </c>
      <c r="F140" s="196" t="s">
        <v>3330</v>
      </c>
      <c r="G140" s="197" t="s">
        <v>337</v>
      </c>
      <c r="H140" s="198">
        <v>15.81</v>
      </c>
      <c r="I140" s="199"/>
      <c r="J140" s="200">
        <f>ROUND(I140*H140,2)</f>
        <v>0</v>
      </c>
      <c r="K140" s="196" t="s">
        <v>350</v>
      </c>
      <c r="L140" s="40"/>
      <c r="M140" s="201" t="s">
        <v>1</v>
      </c>
      <c r="N140" s="202" t="s">
        <v>42</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328</v>
      </c>
      <c r="AT140" s="205" t="s">
        <v>323</v>
      </c>
      <c r="AU140" s="205" t="s">
        <v>86</v>
      </c>
      <c r="AY140" s="18" t="s">
        <v>321</v>
      </c>
      <c r="BE140" s="206">
        <f>IF(N140="základní",J140,0)</f>
        <v>0</v>
      </c>
      <c r="BF140" s="206">
        <f>IF(N140="snížená",J140,0)</f>
        <v>0</v>
      </c>
      <c r="BG140" s="206">
        <f>IF(N140="zákl. přenesená",J140,0)</f>
        <v>0</v>
      </c>
      <c r="BH140" s="206">
        <f>IF(N140="sníž. přenesená",J140,0)</f>
        <v>0</v>
      </c>
      <c r="BI140" s="206">
        <f>IF(N140="nulová",J140,0)</f>
        <v>0</v>
      </c>
      <c r="BJ140" s="18" t="s">
        <v>84</v>
      </c>
      <c r="BK140" s="206">
        <f>ROUND(I140*H140,2)</f>
        <v>0</v>
      </c>
      <c r="BL140" s="18" t="s">
        <v>328</v>
      </c>
      <c r="BM140" s="205" t="s">
        <v>1624</v>
      </c>
    </row>
    <row r="141" spans="1:65" s="13" customFormat="1" ht="11.25">
      <c r="B141" s="207"/>
      <c r="C141" s="208"/>
      <c r="D141" s="209" t="s">
        <v>339</v>
      </c>
      <c r="E141" s="210" t="s">
        <v>1</v>
      </c>
      <c r="F141" s="211" t="s">
        <v>198</v>
      </c>
      <c r="G141" s="208"/>
      <c r="H141" s="212">
        <v>15.81</v>
      </c>
      <c r="I141" s="213"/>
      <c r="J141" s="208"/>
      <c r="K141" s="208"/>
      <c r="L141" s="214"/>
      <c r="M141" s="215"/>
      <c r="N141" s="216"/>
      <c r="O141" s="216"/>
      <c r="P141" s="216"/>
      <c r="Q141" s="216"/>
      <c r="R141" s="216"/>
      <c r="S141" s="216"/>
      <c r="T141" s="217"/>
      <c r="AT141" s="218" t="s">
        <v>339</v>
      </c>
      <c r="AU141" s="218" t="s">
        <v>86</v>
      </c>
      <c r="AV141" s="13" t="s">
        <v>86</v>
      </c>
      <c r="AW141" s="13" t="s">
        <v>31</v>
      </c>
      <c r="AX141" s="13" t="s">
        <v>77</v>
      </c>
      <c r="AY141" s="218" t="s">
        <v>321</v>
      </c>
    </row>
    <row r="142" spans="1:65" s="16" customFormat="1" ht="11.25">
      <c r="B142" s="240"/>
      <c r="C142" s="241"/>
      <c r="D142" s="209" t="s">
        <v>339</v>
      </c>
      <c r="E142" s="242" t="s">
        <v>227</v>
      </c>
      <c r="F142" s="243" t="s">
        <v>391</v>
      </c>
      <c r="G142" s="241"/>
      <c r="H142" s="244">
        <v>15.81</v>
      </c>
      <c r="I142" s="245"/>
      <c r="J142" s="241"/>
      <c r="K142" s="241"/>
      <c r="L142" s="246"/>
      <c r="M142" s="247"/>
      <c r="N142" s="248"/>
      <c r="O142" s="248"/>
      <c r="P142" s="248"/>
      <c r="Q142" s="248"/>
      <c r="R142" s="248"/>
      <c r="S142" s="248"/>
      <c r="T142" s="249"/>
      <c r="AT142" s="250" t="s">
        <v>339</v>
      </c>
      <c r="AU142" s="250" t="s">
        <v>86</v>
      </c>
      <c r="AV142" s="16" t="s">
        <v>334</v>
      </c>
      <c r="AW142" s="16" t="s">
        <v>31</v>
      </c>
      <c r="AX142" s="16" t="s">
        <v>77</v>
      </c>
      <c r="AY142" s="250" t="s">
        <v>321</v>
      </c>
    </row>
    <row r="143" spans="1:65" s="14" customFormat="1" ht="11.25">
      <c r="B143" s="219"/>
      <c r="C143" s="220"/>
      <c r="D143" s="209" t="s">
        <v>339</v>
      </c>
      <c r="E143" s="221" t="s">
        <v>1</v>
      </c>
      <c r="F143" s="222" t="s">
        <v>346</v>
      </c>
      <c r="G143" s="220"/>
      <c r="H143" s="223">
        <v>15.81</v>
      </c>
      <c r="I143" s="224"/>
      <c r="J143" s="220"/>
      <c r="K143" s="220"/>
      <c r="L143" s="225"/>
      <c r="M143" s="226"/>
      <c r="N143" s="227"/>
      <c r="O143" s="227"/>
      <c r="P143" s="227"/>
      <c r="Q143" s="227"/>
      <c r="R143" s="227"/>
      <c r="S143" s="227"/>
      <c r="T143" s="228"/>
      <c r="AT143" s="229" t="s">
        <v>339</v>
      </c>
      <c r="AU143" s="229" t="s">
        <v>86</v>
      </c>
      <c r="AV143" s="14" t="s">
        <v>328</v>
      </c>
      <c r="AW143" s="14" t="s">
        <v>31</v>
      </c>
      <c r="AX143" s="14" t="s">
        <v>84</v>
      </c>
      <c r="AY143" s="229" t="s">
        <v>321</v>
      </c>
    </row>
    <row r="144" spans="1:65" s="2" customFormat="1" ht="33" customHeight="1">
      <c r="A144" s="35"/>
      <c r="B144" s="36"/>
      <c r="C144" s="194" t="s">
        <v>359</v>
      </c>
      <c r="D144" s="194" t="s">
        <v>323</v>
      </c>
      <c r="E144" s="195" t="s">
        <v>3331</v>
      </c>
      <c r="F144" s="196" t="s">
        <v>3332</v>
      </c>
      <c r="G144" s="197" t="s">
        <v>355</v>
      </c>
      <c r="H144" s="198">
        <v>41.959000000000003</v>
      </c>
      <c r="I144" s="199"/>
      <c r="J144" s="200">
        <f>ROUND(I144*H144,2)</f>
        <v>0</v>
      </c>
      <c r="K144" s="196" t="s">
        <v>350</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1627</v>
      </c>
    </row>
    <row r="145" spans="1:65" s="15" customFormat="1" ht="11.25">
      <c r="B145" s="230"/>
      <c r="C145" s="231"/>
      <c r="D145" s="209" t="s">
        <v>339</v>
      </c>
      <c r="E145" s="232" t="s">
        <v>1</v>
      </c>
      <c r="F145" s="233" t="s">
        <v>3333</v>
      </c>
      <c r="G145" s="231"/>
      <c r="H145" s="232" t="s">
        <v>1</v>
      </c>
      <c r="I145" s="234"/>
      <c r="J145" s="231"/>
      <c r="K145" s="231"/>
      <c r="L145" s="235"/>
      <c r="M145" s="236"/>
      <c r="N145" s="237"/>
      <c r="O145" s="237"/>
      <c r="P145" s="237"/>
      <c r="Q145" s="237"/>
      <c r="R145" s="237"/>
      <c r="S145" s="237"/>
      <c r="T145" s="238"/>
      <c r="AT145" s="239" t="s">
        <v>339</v>
      </c>
      <c r="AU145" s="239" t="s">
        <v>86</v>
      </c>
      <c r="AV145" s="15" t="s">
        <v>84</v>
      </c>
      <c r="AW145" s="15" t="s">
        <v>31</v>
      </c>
      <c r="AX145" s="15" t="s">
        <v>77</v>
      </c>
      <c r="AY145" s="239" t="s">
        <v>321</v>
      </c>
    </row>
    <row r="146" spans="1:65" s="15" customFormat="1" ht="11.25">
      <c r="B146" s="230"/>
      <c r="C146" s="231"/>
      <c r="D146" s="209" t="s">
        <v>339</v>
      </c>
      <c r="E146" s="232" t="s">
        <v>1</v>
      </c>
      <c r="F146" s="233" t="s">
        <v>3334</v>
      </c>
      <c r="G146" s="231"/>
      <c r="H146" s="232" t="s">
        <v>1</v>
      </c>
      <c r="I146" s="234"/>
      <c r="J146" s="231"/>
      <c r="K146" s="231"/>
      <c r="L146" s="235"/>
      <c r="M146" s="236"/>
      <c r="N146" s="237"/>
      <c r="O146" s="237"/>
      <c r="P146" s="237"/>
      <c r="Q146" s="237"/>
      <c r="R146" s="237"/>
      <c r="S146" s="237"/>
      <c r="T146" s="238"/>
      <c r="AT146" s="239" t="s">
        <v>339</v>
      </c>
      <c r="AU146" s="239" t="s">
        <v>86</v>
      </c>
      <c r="AV146" s="15" t="s">
        <v>84</v>
      </c>
      <c r="AW146" s="15" t="s">
        <v>31</v>
      </c>
      <c r="AX146" s="15" t="s">
        <v>77</v>
      </c>
      <c r="AY146" s="239" t="s">
        <v>321</v>
      </c>
    </row>
    <row r="147" spans="1:65" s="15" customFormat="1" ht="11.25">
      <c r="B147" s="230"/>
      <c r="C147" s="231"/>
      <c r="D147" s="209" t="s">
        <v>339</v>
      </c>
      <c r="E147" s="232" t="s">
        <v>1</v>
      </c>
      <c r="F147" s="233" t="s">
        <v>3327</v>
      </c>
      <c r="G147" s="231"/>
      <c r="H147" s="232" t="s">
        <v>1</v>
      </c>
      <c r="I147" s="234"/>
      <c r="J147" s="231"/>
      <c r="K147" s="231"/>
      <c r="L147" s="235"/>
      <c r="M147" s="236"/>
      <c r="N147" s="237"/>
      <c r="O147" s="237"/>
      <c r="P147" s="237"/>
      <c r="Q147" s="237"/>
      <c r="R147" s="237"/>
      <c r="S147" s="237"/>
      <c r="T147" s="238"/>
      <c r="AT147" s="239" t="s">
        <v>339</v>
      </c>
      <c r="AU147" s="239" t="s">
        <v>86</v>
      </c>
      <c r="AV147" s="15" t="s">
        <v>84</v>
      </c>
      <c r="AW147" s="15" t="s">
        <v>31</v>
      </c>
      <c r="AX147" s="15" t="s">
        <v>77</v>
      </c>
      <c r="AY147" s="239" t="s">
        <v>321</v>
      </c>
    </row>
    <row r="148" spans="1:65" s="13" customFormat="1" ht="11.25">
      <c r="B148" s="207"/>
      <c r="C148" s="208"/>
      <c r="D148" s="209" t="s">
        <v>339</v>
      </c>
      <c r="E148" s="210" t="s">
        <v>1</v>
      </c>
      <c r="F148" s="211" t="s">
        <v>3335</v>
      </c>
      <c r="G148" s="208"/>
      <c r="H148" s="212">
        <v>20.084900000000001</v>
      </c>
      <c r="I148" s="213"/>
      <c r="J148" s="208"/>
      <c r="K148" s="208"/>
      <c r="L148" s="214"/>
      <c r="M148" s="215"/>
      <c r="N148" s="216"/>
      <c r="O148" s="216"/>
      <c r="P148" s="216"/>
      <c r="Q148" s="216"/>
      <c r="R148" s="216"/>
      <c r="S148" s="216"/>
      <c r="T148" s="217"/>
      <c r="AT148" s="218" t="s">
        <v>339</v>
      </c>
      <c r="AU148" s="218" t="s">
        <v>86</v>
      </c>
      <c r="AV148" s="13" t="s">
        <v>86</v>
      </c>
      <c r="AW148" s="13" t="s">
        <v>31</v>
      </c>
      <c r="AX148" s="13" t="s">
        <v>77</v>
      </c>
      <c r="AY148" s="218" t="s">
        <v>321</v>
      </c>
    </row>
    <row r="149" spans="1:65" s="13" customFormat="1" ht="11.25">
      <c r="B149" s="207"/>
      <c r="C149" s="208"/>
      <c r="D149" s="209" t="s">
        <v>339</v>
      </c>
      <c r="E149" s="210" t="s">
        <v>1</v>
      </c>
      <c r="F149" s="211" t="s">
        <v>3336</v>
      </c>
      <c r="G149" s="208"/>
      <c r="H149" s="212">
        <v>33.201000000000001</v>
      </c>
      <c r="I149" s="213"/>
      <c r="J149" s="208"/>
      <c r="K149" s="208"/>
      <c r="L149" s="214"/>
      <c r="M149" s="215"/>
      <c r="N149" s="216"/>
      <c r="O149" s="216"/>
      <c r="P149" s="216"/>
      <c r="Q149" s="216"/>
      <c r="R149" s="216"/>
      <c r="S149" s="216"/>
      <c r="T149" s="217"/>
      <c r="AT149" s="218" t="s">
        <v>339</v>
      </c>
      <c r="AU149" s="218" t="s">
        <v>86</v>
      </c>
      <c r="AV149" s="13" t="s">
        <v>86</v>
      </c>
      <c r="AW149" s="13" t="s">
        <v>31</v>
      </c>
      <c r="AX149" s="13" t="s">
        <v>77</v>
      </c>
      <c r="AY149" s="218" t="s">
        <v>321</v>
      </c>
    </row>
    <row r="150" spans="1:65" s="16" customFormat="1" ht="11.25">
      <c r="B150" s="240"/>
      <c r="C150" s="241"/>
      <c r="D150" s="209" t="s">
        <v>339</v>
      </c>
      <c r="E150" s="242" t="s">
        <v>390</v>
      </c>
      <c r="F150" s="243" t="s">
        <v>391</v>
      </c>
      <c r="G150" s="241"/>
      <c r="H150" s="244">
        <v>53.285899999999998</v>
      </c>
      <c r="I150" s="245"/>
      <c r="J150" s="241"/>
      <c r="K150" s="241"/>
      <c r="L150" s="246"/>
      <c r="M150" s="247"/>
      <c r="N150" s="248"/>
      <c r="O150" s="248"/>
      <c r="P150" s="248"/>
      <c r="Q150" s="248"/>
      <c r="R150" s="248"/>
      <c r="S150" s="248"/>
      <c r="T150" s="249"/>
      <c r="AT150" s="250" t="s">
        <v>339</v>
      </c>
      <c r="AU150" s="250" t="s">
        <v>86</v>
      </c>
      <c r="AV150" s="16" t="s">
        <v>334</v>
      </c>
      <c r="AW150" s="16" t="s">
        <v>31</v>
      </c>
      <c r="AX150" s="16" t="s">
        <v>77</v>
      </c>
      <c r="AY150" s="250" t="s">
        <v>321</v>
      </c>
    </row>
    <row r="151" spans="1:65" s="13" customFormat="1" ht="11.25">
      <c r="B151" s="207"/>
      <c r="C151" s="208"/>
      <c r="D151" s="209" t="s">
        <v>339</v>
      </c>
      <c r="E151" s="210" t="s">
        <v>1</v>
      </c>
      <c r="F151" s="211" t="s">
        <v>1649</v>
      </c>
      <c r="G151" s="208"/>
      <c r="H151" s="212">
        <v>-4.7430000000000003</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1:65" s="13" customFormat="1" ht="11.25">
      <c r="B152" s="207"/>
      <c r="C152" s="208"/>
      <c r="D152" s="209" t="s">
        <v>339</v>
      </c>
      <c r="E152" s="210" t="s">
        <v>1</v>
      </c>
      <c r="F152" s="211" t="s">
        <v>3337</v>
      </c>
      <c r="G152" s="208"/>
      <c r="H152" s="212">
        <v>-1.9219999999999999</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1:65" s="14" customFormat="1" ht="11.25">
      <c r="B153" s="219"/>
      <c r="C153" s="220"/>
      <c r="D153" s="209" t="s">
        <v>339</v>
      </c>
      <c r="E153" s="221" t="s">
        <v>262</v>
      </c>
      <c r="F153" s="222" t="s">
        <v>346</v>
      </c>
      <c r="G153" s="220"/>
      <c r="H153" s="223">
        <v>46.620899999999999</v>
      </c>
      <c r="I153" s="224"/>
      <c r="J153" s="220"/>
      <c r="K153" s="220"/>
      <c r="L153" s="225"/>
      <c r="M153" s="226"/>
      <c r="N153" s="227"/>
      <c r="O153" s="227"/>
      <c r="P153" s="227"/>
      <c r="Q153" s="227"/>
      <c r="R153" s="227"/>
      <c r="S153" s="227"/>
      <c r="T153" s="228"/>
      <c r="AT153" s="229" t="s">
        <v>339</v>
      </c>
      <c r="AU153" s="229" t="s">
        <v>86</v>
      </c>
      <c r="AV153" s="14" t="s">
        <v>328</v>
      </c>
      <c r="AW153" s="14" t="s">
        <v>31</v>
      </c>
      <c r="AX153" s="14" t="s">
        <v>77</v>
      </c>
      <c r="AY153" s="229" t="s">
        <v>321</v>
      </c>
    </row>
    <row r="154" spans="1:65" s="13" customFormat="1" ht="11.25">
      <c r="B154" s="207"/>
      <c r="C154" s="208"/>
      <c r="D154" s="209" t="s">
        <v>339</v>
      </c>
      <c r="E154" s="210" t="s">
        <v>1</v>
      </c>
      <c r="F154" s="211" t="s">
        <v>1651</v>
      </c>
      <c r="G154" s="208"/>
      <c r="H154" s="212">
        <v>41.95881</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4" customFormat="1" ht="11.25">
      <c r="B155" s="219"/>
      <c r="C155" s="220"/>
      <c r="D155" s="209" t="s">
        <v>339</v>
      </c>
      <c r="E155" s="221" t="s">
        <v>1</v>
      </c>
      <c r="F155" s="222" t="s">
        <v>346</v>
      </c>
      <c r="G155" s="220"/>
      <c r="H155" s="223">
        <v>41.95881</v>
      </c>
      <c r="I155" s="224"/>
      <c r="J155" s="220"/>
      <c r="K155" s="220"/>
      <c r="L155" s="225"/>
      <c r="M155" s="226"/>
      <c r="N155" s="227"/>
      <c r="O155" s="227"/>
      <c r="P155" s="227"/>
      <c r="Q155" s="227"/>
      <c r="R155" s="227"/>
      <c r="S155" s="227"/>
      <c r="T155" s="228"/>
      <c r="AT155" s="229" t="s">
        <v>339</v>
      </c>
      <c r="AU155" s="229" t="s">
        <v>86</v>
      </c>
      <c r="AV155" s="14" t="s">
        <v>328</v>
      </c>
      <c r="AW155" s="14" t="s">
        <v>31</v>
      </c>
      <c r="AX155" s="14" t="s">
        <v>84</v>
      </c>
      <c r="AY155" s="229" t="s">
        <v>321</v>
      </c>
    </row>
    <row r="156" spans="1:65" s="2" customFormat="1" ht="33" customHeight="1">
      <c r="A156" s="35"/>
      <c r="B156" s="36"/>
      <c r="C156" s="194" t="s">
        <v>364</v>
      </c>
      <c r="D156" s="194" t="s">
        <v>323</v>
      </c>
      <c r="E156" s="195" t="s">
        <v>3338</v>
      </c>
      <c r="F156" s="196" t="s">
        <v>3339</v>
      </c>
      <c r="G156" s="197" t="s">
        <v>355</v>
      </c>
      <c r="H156" s="198">
        <v>4.6619999999999999</v>
      </c>
      <c r="I156" s="199"/>
      <c r="J156" s="200">
        <f>ROUND(I156*H156,2)</f>
        <v>0</v>
      </c>
      <c r="K156" s="196" t="s">
        <v>350</v>
      </c>
      <c r="L156" s="40"/>
      <c r="M156" s="201" t="s">
        <v>1</v>
      </c>
      <c r="N156" s="202" t="s">
        <v>42</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328</v>
      </c>
      <c r="AT156" s="205" t="s">
        <v>323</v>
      </c>
      <c r="AU156" s="205" t="s">
        <v>86</v>
      </c>
      <c r="AY156" s="18" t="s">
        <v>321</v>
      </c>
      <c r="BE156" s="206">
        <f>IF(N156="základní",J156,0)</f>
        <v>0</v>
      </c>
      <c r="BF156" s="206">
        <f>IF(N156="snížená",J156,0)</f>
        <v>0</v>
      </c>
      <c r="BG156" s="206">
        <f>IF(N156="zákl. přenesená",J156,0)</f>
        <v>0</v>
      </c>
      <c r="BH156" s="206">
        <f>IF(N156="sníž. přenesená",J156,0)</f>
        <v>0</v>
      </c>
      <c r="BI156" s="206">
        <f>IF(N156="nulová",J156,0)</f>
        <v>0</v>
      </c>
      <c r="BJ156" s="18" t="s">
        <v>84</v>
      </c>
      <c r="BK156" s="206">
        <f>ROUND(I156*H156,2)</f>
        <v>0</v>
      </c>
      <c r="BL156" s="18" t="s">
        <v>328</v>
      </c>
      <c r="BM156" s="205" t="s">
        <v>1654</v>
      </c>
    </row>
    <row r="157" spans="1:65" s="13" customFormat="1" ht="11.25">
      <c r="B157" s="207"/>
      <c r="C157" s="208"/>
      <c r="D157" s="209" t="s">
        <v>339</v>
      </c>
      <c r="E157" s="210" t="s">
        <v>1</v>
      </c>
      <c r="F157" s="211" t="s">
        <v>1655</v>
      </c>
      <c r="G157" s="208"/>
      <c r="H157" s="212">
        <v>4.6620900000000001</v>
      </c>
      <c r="I157" s="213"/>
      <c r="J157" s="208"/>
      <c r="K157" s="208"/>
      <c r="L157" s="214"/>
      <c r="M157" s="215"/>
      <c r="N157" s="216"/>
      <c r="O157" s="216"/>
      <c r="P157" s="216"/>
      <c r="Q157" s="216"/>
      <c r="R157" s="216"/>
      <c r="S157" s="216"/>
      <c r="T157" s="217"/>
      <c r="AT157" s="218" t="s">
        <v>339</v>
      </c>
      <c r="AU157" s="218" t="s">
        <v>86</v>
      </c>
      <c r="AV157" s="13" t="s">
        <v>86</v>
      </c>
      <c r="AW157" s="13" t="s">
        <v>31</v>
      </c>
      <c r="AX157" s="13" t="s">
        <v>84</v>
      </c>
      <c r="AY157" s="218" t="s">
        <v>321</v>
      </c>
    </row>
    <row r="158" spans="1:65" s="2" customFormat="1" ht="24.2" customHeight="1">
      <c r="A158" s="35"/>
      <c r="B158" s="36"/>
      <c r="C158" s="194" t="s">
        <v>407</v>
      </c>
      <c r="D158" s="194" t="s">
        <v>323</v>
      </c>
      <c r="E158" s="195" t="s">
        <v>1680</v>
      </c>
      <c r="F158" s="196" t="s">
        <v>1681</v>
      </c>
      <c r="G158" s="197" t="s">
        <v>337</v>
      </c>
      <c r="H158" s="198">
        <v>26.428000000000001</v>
      </c>
      <c r="I158" s="199"/>
      <c r="J158" s="200">
        <f>ROUND(I158*H158,2)</f>
        <v>0</v>
      </c>
      <c r="K158" s="196" t="s">
        <v>350</v>
      </c>
      <c r="L158" s="40"/>
      <c r="M158" s="201" t="s">
        <v>1</v>
      </c>
      <c r="N158" s="202" t="s">
        <v>42</v>
      </c>
      <c r="O158" s="72"/>
      <c r="P158" s="203">
        <f>O158*H158</f>
        <v>0</v>
      </c>
      <c r="Q158" s="203">
        <v>8.4999999999999995E-4</v>
      </c>
      <c r="R158" s="203">
        <f>Q158*H158</f>
        <v>2.2463799999999999E-2</v>
      </c>
      <c r="S158" s="203">
        <v>0</v>
      </c>
      <c r="T158" s="204">
        <f>S158*H158</f>
        <v>0</v>
      </c>
      <c r="U158" s="35"/>
      <c r="V158" s="35"/>
      <c r="W158" s="35"/>
      <c r="X158" s="35"/>
      <c r="Y158" s="35"/>
      <c r="Z158" s="35"/>
      <c r="AA158" s="35"/>
      <c r="AB158" s="35"/>
      <c r="AC158" s="35"/>
      <c r="AD158" s="35"/>
      <c r="AE158" s="35"/>
      <c r="AR158" s="205" t="s">
        <v>328</v>
      </c>
      <c r="AT158" s="205" t="s">
        <v>323</v>
      </c>
      <c r="AU158" s="205" t="s">
        <v>86</v>
      </c>
      <c r="AY158" s="18" t="s">
        <v>321</v>
      </c>
      <c r="BE158" s="206">
        <f>IF(N158="základní",J158,0)</f>
        <v>0</v>
      </c>
      <c r="BF158" s="206">
        <f>IF(N158="snížená",J158,0)</f>
        <v>0</v>
      </c>
      <c r="BG158" s="206">
        <f>IF(N158="zákl. přenesená",J158,0)</f>
        <v>0</v>
      </c>
      <c r="BH158" s="206">
        <f>IF(N158="sníž. přenesená",J158,0)</f>
        <v>0</v>
      </c>
      <c r="BI158" s="206">
        <f>IF(N158="nulová",J158,0)</f>
        <v>0</v>
      </c>
      <c r="BJ158" s="18" t="s">
        <v>84</v>
      </c>
      <c r="BK158" s="206">
        <f>ROUND(I158*H158,2)</f>
        <v>0</v>
      </c>
      <c r="BL158" s="18" t="s">
        <v>328</v>
      </c>
      <c r="BM158" s="205" t="s">
        <v>1682</v>
      </c>
    </row>
    <row r="159" spans="1:65" s="15" customFormat="1" ht="11.25">
      <c r="B159" s="230"/>
      <c r="C159" s="231"/>
      <c r="D159" s="209" t="s">
        <v>339</v>
      </c>
      <c r="E159" s="232" t="s">
        <v>1</v>
      </c>
      <c r="F159" s="233" t="s">
        <v>3327</v>
      </c>
      <c r="G159" s="231"/>
      <c r="H159" s="232" t="s">
        <v>1</v>
      </c>
      <c r="I159" s="234"/>
      <c r="J159" s="231"/>
      <c r="K159" s="231"/>
      <c r="L159" s="235"/>
      <c r="M159" s="236"/>
      <c r="N159" s="237"/>
      <c r="O159" s="237"/>
      <c r="P159" s="237"/>
      <c r="Q159" s="237"/>
      <c r="R159" s="237"/>
      <c r="S159" s="237"/>
      <c r="T159" s="238"/>
      <c r="AT159" s="239" t="s">
        <v>339</v>
      </c>
      <c r="AU159" s="239" t="s">
        <v>86</v>
      </c>
      <c r="AV159" s="15" t="s">
        <v>84</v>
      </c>
      <c r="AW159" s="15" t="s">
        <v>31</v>
      </c>
      <c r="AX159" s="15" t="s">
        <v>77</v>
      </c>
      <c r="AY159" s="239" t="s">
        <v>321</v>
      </c>
    </row>
    <row r="160" spans="1:65" s="13" customFormat="1" ht="11.25">
      <c r="B160" s="207"/>
      <c r="C160" s="208"/>
      <c r="D160" s="209" t="s">
        <v>339</v>
      </c>
      <c r="E160" s="210" t="s">
        <v>1</v>
      </c>
      <c r="F160" s="211" t="s">
        <v>3340</v>
      </c>
      <c r="G160" s="208"/>
      <c r="H160" s="212">
        <v>25.916</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1:65" s="13" customFormat="1" ht="11.25">
      <c r="B161" s="207"/>
      <c r="C161" s="208"/>
      <c r="D161" s="209" t="s">
        <v>339</v>
      </c>
      <c r="E161" s="210" t="s">
        <v>1</v>
      </c>
      <c r="F161" s="211" t="s">
        <v>3341</v>
      </c>
      <c r="G161" s="208"/>
      <c r="H161" s="212">
        <v>0.51219512195121997</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1:65" s="14" customFormat="1" ht="11.25">
      <c r="B162" s="219"/>
      <c r="C162" s="220"/>
      <c r="D162" s="209" t="s">
        <v>339</v>
      </c>
      <c r="E162" s="221" t="s">
        <v>1</v>
      </c>
      <c r="F162" s="222" t="s">
        <v>346</v>
      </c>
      <c r="G162" s="220"/>
      <c r="H162" s="223">
        <v>26.428195121951202</v>
      </c>
      <c r="I162" s="224"/>
      <c r="J162" s="220"/>
      <c r="K162" s="220"/>
      <c r="L162" s="225"/>
      <c r="M162" s="226"/>
      <c r="N162" s="227"/>
      <c r="O162" s="227"/>
      <c r="P162" s="227"/>
      <c r="Q162" s="227"/>
      <c r="R162" s="227"/>
      <c r="S162" s="227"/>
      <c r="T162" s="228"/>
      <c r="AT162" s="229" t="s">
        <v>339</v>
      </c>
      <c r="AU162" s="229" t="s">
        <v>86</v>
      </c>
      <c r="AV162" s="14" t="s">
        <v>328</v>
      </c>
      <c r="AW162" s="14" t="s">
        <v>31</v>
      </c>
      <c r="AX162" s="14" t="s">
        <v>84</v>
      </c>
      <c r="AY162" s="229" t="s">
        <v>321</v>
      </c>
    </row>
    <row r="163" spans="1:65" s="2" customFormat="1" ht="24.2" customHeight="1">
      <c r="A163" s="35"/>
      <c r="B163" s="36"/>
      <c r="C163" s="194" t="s">
        <v>412</v>
      </c>
      <c r="D163" s="194" t="s">
        <v>323</v>
      </c>
      <c r="E163" s="195" t="s">
        <v>1685</v>
      </c>
      <c r="F163" s="196" t="s">
        <v>1686</v>
      </c>
      <c r="G163" s="197" t="s">
        <v>337</v>
      </c>
      <c r="H163" s="198">
        <v>26.428000000000001</v>
      </c>
      <c r="I163" s="199"/>
      <c r="J163" s="200">
        <f>ROUND(I163*H163,2)</f>
        <v>0</v>
      </c>
      <c r="K163" s="196" t="s">
        <v>350</v>
      </c>
      <c r="L163" s="40"/>
      <c r="M163" s="201" t="s">
        <v>1</v>
      </c>
      <c r="N163" s="202" t="s">
        <v>42</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328</v>
      </c>
      <c r="AT163" s="205" t="s">
        <v>323</v>
      </c>
      <c r="AU163" s="205" t="s">
        <v>86</v>
      </c>
      <c r="AY163" s="18" t="s">
        <v>321</v>
      </c>
      <c r="BE163" s="206">
        <f>IF(N163="základní",J163,0)</f>
        <v>0</v>
      </c>
      <c r="BF163" s="206">
        <f>IF(N163="snížená",J163,0)</f>
        <v>0</v>
      </c>
      <c r="BG163" s="206">
        <f>IF(N163="zákl. přenesená",J163,0)</f>
        <v>0</v>
      </c>
      <c r="BH163" s="206">
        <f>IF(N163="sníž. přenesená",J163,0)</f>
        <v>0</v>
      </c>
      <c r="BI163" s="206">
        <f>IF(N163="nulová",J163,0)</f>
        <v>0</v>
      </c>
      <c r="BJ163" s="18" t="s">
        <v>84</v>
      </c>
      <c r="BK163" s="206">
        <f>ROUND(I163*H163,2)</f>
        <v>0</v>
      </c>
      <c r="BL163" s="18" t="s">
        <v>328</v>
      </c>
      <c r="BM163" s="205" t="s">
        <v>1687</v>
      </c>
    </row>
    <row r="164" spans="1:65" s="2" customFormat="1" ht="24.2" customHeight="1">
      <c r="A164" s="35"/>
      <c r="B164" s="36"/>
      <c r="C164" s="194" t="s">
        <v>424</v>
      </c>
      <c r="D164" s="194" t="s">
        <v>323</v>
      </c>
      <c r="E164" s="195" t="s">
        <v>3342</v>
      </c>
      <c r="F164" s="196" t="s">
        <v>3343</v>
      </c>
      <c r="G164" s="197" t="s">
        <v>628</v>
      </c>
      <c r="H164" s="198">
        <v>17</v>
      </c>
      <c r="I164" s="199"/>
      <c r="J164" s="200">
        <f>ROUND(I164*H164,2)</f>
        <v>0</v>
      </c>
      <c r="K164" s="196" t="s">
        <v>327</v>
      </c>
      <c r="L164" s="40"/>
      <c r="M164" s="201" t="s">
        <v>1</v>
      </c>
      <c r="N164" s="202" t="s">
        <v>42</v>
      </c>
      <c r="O164" s="72"/>
      <c r="P164" s="203">
        <f>O164*H164</f>
        <v>0</v>
      </c>
      <c r="Q164" s="203">
        <v>6.0999999999999999E-2</v>
      </c>
      <c r="R164" s="203">
        <f>Q164*H164</f>
        <v>1.0369999999999999</v>
      </c>
      <c r="S164" s="203">
        <v>0</v>
      </c>
      <c r="T164" s="204">
        <f>S164*H164</f>
        <v>0</v>
      </c>
      <c r="U164" s="35"/>
      <c r="V164" s="35"/>
      <c r="W164" s="35"/>
      <c r="X164" s="35"/>
      <c r="Y164" s="35"/>
      <c r="Z164" s="35"/>
      <c r="AA164" s="35"/>
      <c r="AB164" s="35"/>
      <c r="AC164" s="35"/>
      <c r="AD164" s="35"/>
      <c r="AE164" s="35"/>
      <c r="AR164" s="205" t="s">
        <v>328</v>
      </c>
      <c r="AT164" s="205" t="s">
        <v>323</v>
      </c>
      <c r="AU164" s="205" t="s">
        <v>86</v>
      </c>
      <c r="AY164" s="18" t="s">
        <v>321</v>
      </c>
      <c r="BE164" s="206">
        <f>IF(N164="základní",J164,0)</f>
        <v>0</v>
      </c>
      <c r="BF164" s="206">
        <f>IF(N164="snížená",J164,0)</f>
        <v>0</v>
      </c>
      <c r="BG164" s="206">
        <f>IF(N164="zákl. přenesená",J164,0)</f>
        <v>0</v>
      </c>
      <c r="BH164" s="206">
        <f>IF(N164="sníž. přenesená",J164,0)</f>
        <v>0</v>
      </c>
      <c r="BI164" s="206">
        <f>IF(N164="nulová",J164,0)</f>
        <v>0</v>
      </c>
      <c r="BJ164" s="18" t="s">
        <v>84</v>
      </c>
      <c r="BK164" s="206">
        <f>ROUND(I164*H164,2)</f>
        <v>0</v>
      </c>
      <c r="BL164" s="18" t="s">
        <v>328</v>
      </c>
      <c r="BM164" s="205" t="s">
        <v>3344</v>
      </c>
    </row>
    <row r="165" spans="1:65" s="13" customFormat="1" ht="11.25">
      <c r="B165" s="207"/>
      <c r="C165" s="208"/>
      <c r="D165" s="209" t="s">
        <v>339</v>
      </c>
      <c r="E165" s="210" t="s">
        <v>1</v>
      </c>
      <c r="F165" s="211" t="s">
        <v>3345</v>
      </c>
      <c r="G165" s="208"/>
      <c r="H165" s="212">
        <v>17</v>
      </c>
      <c r="I165" s="213"/>
      <c r="J165" s="208"/>
      <c r="K165" s="208"/>
      <c r="L165" s="214"/>
      <c r="M165" s="215"/>
      <c r="N165" s="216"/>
      <c r="O165" s="216"/>
      <c r="P165" s="216"/>
      <c r="Q165" s="216"/>
      <c r="R165" s="216"/>
      <c r="S165" s="216"/>
      <c r="T165" s="217"/>
      <c r="AT165" s="218" t="s">
        <v>339</v>
      </c>
      <c r="AU165" s="218" t="s">
        <v>86</v>
      </c>
      <c r="AV165" s="13" t="s">
        <v>86</v>
      </c>
      <c r="AW165" s="13" t="s">
        <v>31</v>
      </c>
      <c r="AX165" s="13" t="s">
        <v>77</v>
      </c>
      <c r="AY165" s="218" t="s">
        <v>321</v>
      </c>
    </row>
    <row r="166" spans="1:65" s="14" customFormat="1" ht="11.25">
      <c r="B166" s="219"/>
      <c r="C166" s="220"/>
      <c r="D166" s="209" t="s">
        <v>339</v>
      </c>
      <c r="E166" s="221" t="s">
        <v>3307</v>
      </c>
      <c r="F166" s="222" t="s">
        <v>346</v>
      </c>
      <c r="G166" s="220"/>
      <c r="H166" s="223">
        <v>17</v>
      </c>
      <c r="I166" s="224"/>
      <c r="J166" s="220"/>
      <c r="K166" s="220"/>
      <c r="L166" s="225"/>
      <c r="M166" s="226"/>
      <c r="N166" s="227"/>
      <c r="O166" s="227"/>
      <c r="P166" s="227"/>
      <c r="Q166" s="227"/>
      <c r="R166" s="227"/>
      <c r="S166" s="227"/>
      <c r="T166" s="228"/>
      <c r="AT166" s="229" t="s">
        <v>339</v>
      </c>
      <c r="AU166" s="229" t="s">
        <v>86</v>
      </c>
      <c r="AV166" s="14" t="s">
        <v>328</v>
      </c>
      <c r="AW166" s="14" t="s">
        <v>31</v>
      </c>
      <c r="AX166" s="14" t="s">
        <v>84</v>
      </c>
      <c r="AY166" s="229" t="s">
        <v>321</v>
      </c>
    </row>
    <row r="167" spans="1:65" s="2" customFormat="1" ht="24.2" customHeight="1">
      <c r="A167" s="35"/>
      <c r="B167" s="36"/>
      <c r="C167" s="194" t="s">
        <v>429</v>
      </c>
      <c r="D167" s="194" t="s">
        <v>323</v>
      </c>
      <c r="E167" s="195" t="s">
        <v>1721</v>
      </c>
      <c r="F167" s="196" t="s">
        <v>1722</v>
      </c>
      <c r="G167" s="197" t="s">
        <v>355</v>
      </c>
      <c r="H167" s="198">
        <v>3.7679999999999998</v>
      </c>
      <c r="I167" s="199"/>
      <c r="J167" s="200">
        <f>ROUND(I167*H167,2)</f>
        <v>0</v>
      </c>
      <c r="K167" s="196" t="s">
        <v>350</v>
      </c>
      <c r="L167" s="40"/>
      <c r="M167" s="201" t="s">
        <v>1</v>
      </c>
      <c r="N167" s="202" t="s">
        <v>42</v>
      </c>
      <c r="O167" s="72"/>
      <c r="P167" s="203">
        <f>O167*H167</f>
        <v>0</v>
      </c>
      <c r="Q167" s="203">
        <v>0</v>
      </c>
      <c r="R167" s="203">
        <f>Q167*H167</f>
        <v>0</v>
      </c>
      <c r="S167" s="203">
        <v>0</v>
      </c>
      <c r="T167" s="204">
        <f>S167*H167</f>
        <v>0</v>
      </c>
      <c r="U167" s="35"/>
      <c r="V167" s="35"/>
      <c r="W167" s="35"/>
      <c r="X167" s="35"/>
      <c r="Y167" s="35"/>
      <c r="Z167" s="35"/>
      <c r="AA167" s="35"/>
      <c r="AB167" s="35"/>
      <c r="AC167" s="35"/>
      <c r="AD167" s="35"/>
      <c r="AE167" s="35"/>
      <c r="AR167" s="205" t="s">
        <v>328</v>
      </c>
      <c r="AT167" s="205" t="s">
        <v>323</v>
      </c>
      <c r="AU167" s="205" t="s">
        <v>86</v>
      </c>
      <c r="AY167" s="18" t="s">
        <v>321</v>
      </c>
      <c r="BE167" s="206">
        <f>IF(N167="základní",J167,0)</f>
        <v>0</v>
      </c>
      <c r="BF167" s="206">
        <f>IF(N167="snížená",J167,0)</f>
        <v>0</v>
      </c>
      <c r="BG167" s="206">
        <f>IF(N167="zákl. přenesená",J167,0)</f>
        <v>0</v>
      </c>
      <c r="BH167" s="206">
        <f>IF(N167="sníž. přenesená",J167,0)</f>
        <v>0</v>
      </c>
      <c r="BI167" s="206">
        <f>IF(N167="nulová",J167,0)</f>
        <v>0</v>
      </c>
      <c r="BJ167" s="18" t="s">
        <v>84</v>
      </c>
      <c r="BK167" s="206">
        <f>ROUND(I167*H167,2)</f>
        <v>0</v>
      </c>
      <c r="BL167" s="18" t="s">
        <v>328</v>
      </c>
      <c r="BM167" s="205" t="s">
        <v>3346</v>
      </c>
    </row>
    <row r="168" spans="1:65" s="15" customFormat="1" ht="11.25">
      <c r="B168" s="230"/>
      <c r="C168" s="231"/>
      <c r="D168" s="209" t="s">
        <v>339</v>
      </c>
      <c r="E168" s="232" t="s">
        <v>1</v>
      </c>
      <c r="F168" s="233" t="s">
        <v>3347</v>
      </c>
      <c r="G168" s="231"/>
      <c r="H168" s="232" t="s">
        <v>1</v>
      </c>
      <c r="I168" s="234"/>
      <c r="J168" s="231"/>
      <c r="K168" s="231"/>
      <c r="L168" s="235"/>
      <c r="M168" s="236"/>
      <c r="N168" s="237"/>
      <c r="O168" s="237"/>
      <c r="P168" s="237"/>
      <c r="Q168" s="237"/>
      <c r="R168" s="237"/>
      <c r="S168" s="237"/>
      <c r="T168" s="238"/>
      <c r="AT168" s="239" t="s">
        <v>339</v>
      </c>
      <c r="AU168" s="239" t="s">
        <v>86</v>
      </c>
      <c r="AV168" s="15" t="s">
        <v>84</v>
      </c>
      <c r="AW168" s="15" t="s">
        <v>31</v>
      </c>
      <c r="AX168" s="15" t="s">
        <v>77</v>
      </c>
      <c r="AY168" s="239" t="s">
        <v>321</v>
      </c>
    </row>
    <row r="169" spans="1:65" s="13" customFormat="1" ht="11.25">
      <c r="B169" s="207"/>
      <c r="C169" s="208"/>
      <c r="D169" s="209" t="s">
        <v>339</v>
      </c>
      <c r="E169" s="210" t="s">
        <v>1</v>
      </c>
      <c r="F169" s="211" t="s">
        <v>3348</v>
      </c>
      <c r="G169" s="208"/>
      <c r="H169" s="212">
        <v>4.1871146887047503</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1:65" s="14" customFormat="1" ht="11.25">
      <c r="B170" s="219"/>
      <c r="C170" s="220"/>
      <c r="D170" s="209" t="s">
        <v>339</v>
      </c>
      <c r="E170" s="221" t="s">
        <v>3315</v>
      </c>
      <c r="F170" s="222" t="s">
        <v>346</v>
      </c>
      <c r="G170" s="220"/>
      <c r="H170" s="223">
        <v>4.1871146887047503</v>
      </c>
      <c r="I170" s="224"/>
      <c r="J170" s="220"/>
      <c r="K170" s="220"/>
      <c r="L170" s="225"/>
      <c r="M170" s="226"/>
      <c r="N170" s="227"/>
      <c r="O170" s="227"/>
      <c r="P170" s="227"/>
      <c r="Q170" s="227"/>
      <c r="R170" s="227"/>
      <c r="S170" s="227"/>
      <c r="T170" s="228"/>
      <c r="AT170" s="229" t="s">
        <v>339</v>
      </c>
      <c r="AU170" s="229" t="s">
        <v>86</v>
      </c>
      <c r="AV170" s="14" t="s">
        <v>328</v>
      </c>
      <c r="AW170" s="14" t="s">
        <v>31</v>
      </c>
      <c r="AX170" s="14" t="s">
        <v>77</v>
      </c>
      <c r="AY170" s="229" t="s">
        <v>321</v>
      </c>
    </row>
    <row r="171" spans="1:65" s="13" customFormat="1" ht="11.25">
      <c r="B171" s="207"/>
      <c r="C171" s="208"/>
      <c r="D171" s="209" t="s">
        <v>339</v>
      </c>
      <c r="E171" s="210" t="s">
        <v>1</v>
      </c>
      <c r="F171" s="211" t="s">
        <v>3349</v>
      </c>
      <c r="G171" s="208"/>
      <c r="H171" s="212">
        <v>3.7684032198342798</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1:65" s="14" customFormat="1" ht="11.25">
      <c r="B172" s="219"/>
      <c r="C172" s="220"/>
      <c r="D172" s="209" t="s">
        <v>339</v>
      </c>
      <c r="E172" s="221" t="s">
        <v>1</v>
      </c>
      <c r="F172" s="222" t="s">
        <v>346</v>
      </c>
      <c r="G172" s="220"/>
      <c r="H172" s="223">
        <v>3.7684032198342798</v>
      </c>
      <c r="I172" s="224"/>
      <c r="J172" s="220"/>
      <c r="K172" s="220"/>
      <c r="L172" s="225"/>
      <c r="M172" s="226"/>
      <c r="N172" s="227"/>
      <c r="O172" s="227"/>
      <c r="P172" s="227"/>
      <c r="Q172" s="227"/>
      <c r="R172" s="227"/>
      <c r="S172" s="227"/>
      <c r="T172" s="228"/>
      <c r="AT172" s="229" t="s">
        <v>339</v>
      </c>
      <c r="AU172" s="229" t="s">
        <v>86</v>
      </c>
      <c r="AV172" s="14" t="s">
        <v>328</v>
      </c>
      <c r="AW172" s="14" t="s">
        <v>31</v>
      </c>
      <c r="AX172" s="14" t="s">
        <v>84</v>
      </c>
      <c r="AY172" s="229" t="s">
        <v>321</v>
      </c>
    </row>
    <row r="173" spans="1:65" s="2" customFormat="1" ht="24.2" customHeight="1">
      <c r="A173" s="35"/>
      <c r="B173" s="36"/>
      <c r="C173" s="194" t="s">
        <v>436</v>
      </c>
      <c r="D173" s="194" t="s">
        <v>323</v>
      </c>
      <c r="E173" s="195" t="s">
        <v>534</v>
      </c>
      <c r="F173" s="196" t="s">
        <v>535</v>
      </c>
      <c r="G173" s="197" t="s">
        <v>355</v>
      </c>
      <c r="H173" s="198">
        <v>0.41899999999999998</v>
      </c>
      <c r="I173" s="199"/>
      <c r="J173" s="200">
        <f>ROUND(I173*H173,2)</f>
        <v>0</v>
      </c>
      <c r="K173" s="196" t="s">
        <v>350</v>
      </c>
      <c r="L173" s="40"/>
      <c r="M173" s="201" t="s">
        <v>1</v>
      </c>
      <c r="N173" s="202" t="s">
        <v>42</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328</v>
      </c>
      <c r="AT173" s="205" t="s">
        <v>323</v>
      </c>
      <c r="AU173" s="205" t="s">
        <v>86</v>
      </c>
      <c r="AY173" s="18" t="s">
        <v>321</v>
      </c>
      <c r="BE173" s="206">
        <f>IF(N173="základní",J173,0)</f>
        <v>0</v>
      </c>
      <c r="BF173" s="206">
        <f>IF(N173="snížená",J173,0)</f>
        <v>0</v>
      </c>
      <c r="BG173" s="206">
        <f>IF(N173="zákl. přenesená",J173,0)</f>
        <v>0</v>
      </c>
      <c r="BH173" s="206">
        <f>IF(N173="sníž. přenesená",J173,0)</f>
        <v>0</v>
      </c>
      <c r="BI173" s="206">
        <f>IF(N173="nulová",J173,0)</f>
        <v>0</v>
      </c>
      <c r="BJ173" s="18" t="s">
        <v>84</v>
      </c>
      <c r="BK173" s="206">
        <f>ROUND(I173*H173,2)</f>
        <v>0</v>
      </c>
      <c r="BL173" s="18" t="s">
        <v>328</v>
      </c>
      <c r="BM173" s="205" t="s">
        <v>3350</v>
      </c>
    </row>
    <row r="174" spans="1:65" s="13" customFormat="1" ht="11.25">
      <c r="B174" s="207"/>
      <c r="C174" s="208"/>
      <c r="D174" s="209" t="s">
        <v>339</v>
      </c>
      <c r="E174" s="210" t="s">
        <v>1</v>
      </c>
      <c r="F174" s="211" t="s">
        <v>3351</v>
      </c>
      <c r="G174" s="208"/>
      <c r="H174" s="212">
        <v>0.418711468870475</v>
      </c>
      <c r="I174" s="213"/>
      <c r="J174" s="208"/>
      <c r="K174" s="208"/>
      <c r="L174" s="214"/>
      <c r="M174" s="215"/>
      <c r="N174" s="216"/>
      <c r="O174" s="216"/>
      <c r="P174" s="216"/>
      <c r="Q174" s="216"/>
      <c r="R174" s="216"/>
      <c r="S174" s="216"/>
      <c r="T174" s="217"/>
      <c r="AT174" s="218" t="s">
        <v>339</v>
      </c>
      <c r="AU174" s="218" t="s">
        <v>86</v>
      </c>
      <c r="AV174" s="13" t="s">
        <v>86</v>
      </c>
      <c r="AW174" s="13" t="s">
        <v>31</v>
      </c>
      <c r="AX174" s="13" t="s">
        <v>84</v>
      </c>
      <c r="AY174" s="218" t="s">
        <v>321</v>
      </c>
    </row>
    <row r="175" spans="1:65" s="2" customFormat="1" ht="37.9" customHeight="1">
      <c r="A175" s="35"/>
      <c r="B175" s="36"/>
      <c r="C175" s="194" t="s">
        <v>443</v>
      </c>
      <c r="D175" s="194" t="s">
        <v>323</v>
      </c>
      <c r="E175" s="195" t="s">
        <v>2961</v>
      </c>
      <c r="F175" s="196" t="s">
        <v>2962</v>
      </c>
      <c r="G175" s="197" t="s">
        <v>355</v>
      </c>
      <c r="H175" s="198">
        <v>41.959000000000003</v>
      </c>
      <c r="I175" s="199"/>
      <c r="J175" s="200">
        <f>ROUND(I175*H175,2)</f>
        <v>0</v>
      </c>
      <c r="K175" s="196" t="s">
        <v>350</v>
      </c>
      <c r="L175" s="40"/>
      <c r="M175" s="201" t="s">
        <v>1</v>
      </c>
      <c r="N175" s="202" t="s">
        <v>42</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328</v>
      </c>
      <c r="AT175" s="205" t="s">
        <v>323</v>
      </c>
      <c r="AU175" s="205" t="s">
        <v>86</v>
      </c>
      <c r="AY175" s="18" t="s">
        <v>321</v>
      </c>
      <c r="BE175" s="206">
        <f>IF(N175="základní",J175,0)</f>
        <v>0</v>
      </c>
      <c r="BF175" s="206">
        <f>IF(N175="snížená",J175,0)</f>
        <v>0</v>
      </c>
      <c r="BG175" s="206">
        <f>IF(N175="zákl. přenesená",J175,0)</f>
        <v>0</v>
      </c>
      <c r="BH175" s="206">
        <f>IF(N175="sníž. přenesená",J175,0)</f>
        <v>0</v>
      </c>
      <c r="BI175" s="206">
        <f>IF(N175="nulová",J175,0)</f>
        <v>0</v>
      </c>
      <c r="BJ175" s="18" t="s">
        <v>84</v>
      </c>
      <c r="BK175" s="206">
        <f>ROUND(I175*H175,2)</f>
        <v>0</v>
      </c>
      <c r="BL175" s="18" t="s">
        <v>328</v>
      </c>
      <c r="BM175" s="205" t="s">
        <v>3352</v>
      </c>
    </row>
    <row r="176" spans="1:65" s="15" customFormat="1" ht="11.25">
      <c r="B176" s="230"/>
      <c r="C176" s="231"/>
      <c r="D176" s="209" t="s">
        <v>339</v>
      </c>
      <c r="E176" s="232" t="s">
        <v>1</v>
      </c>
      <c r="F176" s="233" t="s">
        <v>1689</v>
      </c>
      <c r="G176" s="231"/>
      <c r="H176" s="232" t="s">
        <v>1</v>
      </c>
      <c r="I176" s="234"/>
      <c r="J176" s="231"/>
      <c r="K176" s="231"/>
      <c r="L176" s="235"/>
      <c r="M176" s="236"/>
      <c r="N176" s="237"/>
      <c r="O176" s="237"/>
      <c r="P176" s="237"/>
      <c r="Q176" s="237"/>
      <c r="R176" s="237"/>
      <c r="S176" s="237"/>
      <c r="T176" s="238"/>
      <c r="AT176" s="239" t="s">
        <v>339</v>
      </c>
      <c r="AU176" s="239" t="s">
        <v>86</v>
      </c>
      <c r="AV176" s="15" t="s">
        <v>84</v>
      </c>
      <c r="AW176" s="15" t="s">
        <v>31</v>
      </c>
      <c r="AX176" s="15" t="s">
        <v>77</v>
      </c>
      <c r="AY176" s="239" t="s">
        <v>321</v>
      </c>
    </row>
    <row r="177" spans="1:65" s="13" customFormat="1" ht="11.25">
      <c r="B177" s="207"/>
      <c r="C177" s="208"/>
      <c r="D177" s="209" t="s">
        <v>339</v>
      </c>
      <c r="E177" s="210" t="s">
        <v>1</v>
      </c>
      <c r="F177" s="211" t="s">
        <v>1690</v>
      </c>
      <c r="G177" s="208"/>
      <c r="H177" s="212">
        <v>41.95881</v>
      </c>
      <c r="I177" s="213"/>
      <c r="J177" s="208"/>
      <c r="K177" s="208"/>
      <c r="L177" s="214"/>
      <c r="M177" s="215"/>
      <c r="N177" s="216"/>
      <c r="O177" s="216"/>
      <c r="P177" s="216"/>
      <c r="Q177" s="216"/>
      <c r="R177" s="216"/>
      <c r="S177" s="216"/>
      <c r="T177" s="217"/>
      <c r="AT177" s="218" t="s">
        <v>339</v>
      </c>
      <c r="AU177" s="218" t="s">
        <v>86</v>
      </c>
      <c r="AV177" s="13" t="s">
        <v>86</v>
      </c>
      <c r="AW177" s="13" t="s">
        <v>31</v>
      </c>
      <c r="AX177" s="13" t="s">
        <v>84</v>
      </c>
      <c r="AY177" s="218" t="s">
        <v>321</v>
      </c>
    </row>
    <row r="178" spans="1:65" s="2" customFormat="1" ht="16.5" customHeight="1">
      <c r="A178" s="35"/>
      <c r="B178" s="36"/>
      <c r="C178" s="194" t="s">
        <v>8</v>
      </c>
      <c r="D178" s="194" t="s">
        <v>323</v>
      </c>
      <c r="E178" s="195" t="s">
        <v>360</v>
      </c>
      <c r="F178" s="196" t="s">
        <v>361</v>
      </c>
      <c r="G178" s="197" t="s">
        <v>355</v>
      </c>
      <c r="H178" s="198">
        <v>41.959000000000003</v>
      </c>
      <c r="I178" s="199"/>
      <c r="J178" s="200">
        <f>ROUND(I178*H178,2)</f>
        <v>0</v>
      </c>
      <c r="K178" s="196" t="s">
        <v>350</v>
      </c>
      <c r="L178" s="40"/>
      <c r="M178" s="201" t="s">
        <v>1</v>
      </c>
      <c r="N178" s="202" t="s">
        <v>42</v>
      </c>
      <c r="O178" s="72"/>
      <c r="P178" s="203">
        <f>O178*H178</f>
        <v>0</v>
      </c>
      <c r="Q178" s="203">
        <v>0</v>
      </c>
      <c r="R178" s="203">
        <f>Q178*H178</f>
        <v>0</v>
      </c>
      <c r="S178" s="203">
        <v>0</v>
      </c>
      <c r="T178" s="204">
        <f>S178*H178</f>
        <v>0</v>
      </c>
      <c r="U178" s="35"/>
      <c r="V178" s="35"/>
      <c r="W178" s="35"/>
      <c r="X178" s="35"/>
      <c r="Y178" s="35"/>
      <c r="Z178" s="35"/>
      <c r="AA178" s="35"/>
      <c r="AB178" s="35"/>
      <c r="AC178" s="35"/>
      <c r="AD178" s="35"/>
      <c r="AE178" s="35"/>
      <c r="AR178" s="205" t="s">
        <v>328</v>
      </c>
      <c r="AT178" s="205" t="s">
        <v>323</v>
      </c>
      <c r="AU178" s="205" t="s">
        <v>86</v>
      </c>
      <c r="AY178" s="18" t="s">
        <v>321</v>
      </c>
      <c r="BE178" s="206">
        <f>IF(N178="základní",J178,0)</f>
        <v>0</v>
      </c>
      <c r="BF178" s="206">
        <f>IF(N178="snížená",J178,0)</f>
        <v>0</v>
      </c>
      <c r="BG178" s="206">
        <f>IF(N178="zákl. přenesená",J178,0)</f>
        <v>0</v>
      </c>
      <c r="BH178" s="206">
        <f>IF(N178="sníž. přenesená",J178,0)</f>
        <v>0</v>
      </c>
      <c r="BI178" s="206">
        <f>IF(N178="nulová",J178,0)</f>
        <v>0</v>
      </c>
      <c r="BJ178" s="18" t="s">
        <v>84</v>
      </c>
      <c r="BK178" s="206">
        <f>ROUND(I178*H178,2)</f>
        <v>0</v>
      </c>
      <c r="BL178" s="18" t="s">
        <v>328</v>
      </c>
      <c r="BM178" s="205" t="s">
        <v>3353</v>
      </c>
    </row>
    <row r="179" spans="1:65" s="2" customFormat="1" ht="37.9" customHeight="1">
      <c r="A179" s="35"/>
      <c r="B179" s="36"/>
      <c r="C179" s="194" t="s">
        <v>453</v>
      </c>
      <c r="D179" s="194" t="s">
        <v>323</v>
      </c>
      <c r="E179" s="195" t="s">
        <v>486</v>
      </c>
      <c r="F179" s="196" t="s">
        <v>487</v>
      </c>
      <c r="G179" s="197" t="s">
        <v>355</v>
      </c>
      <c r="H179" s="198">
        <v>5.3490000000000002</v>
      </c>
      <c r="I179" s="199"/>
      <c r="J179" s="200">
        <f>ROUND(I179*H179,2)</f>
        <v>0</v>
      </c>
      <c r="K179" s="196" t="s">
        <v>350</v>
      </c>
      <c r="L179" s="40"/>
      <c r="M179" s="201" t="s">
        <v>1</v>
      </c>
      <c r="N179" s="202" t="s">
        <v>42</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328</v>
      </c>
      <c r="AT179" s="205" t="s">
        <v>323</v>
      </c>
      <c r="AU179" s="205" t="s">
        <v>86</v>
      </c>
      <c r="AY179" s="18" t="s">
        <v>321</v>
      </c>
      <c r="BE179" s="206">
        <f>IF(N179="základní",J179,0)</f>
        <v>0</v>
      </c>
      <c r="BF179" s="206">
        <f>IF(N179="snížená",J179,0)</f>
        <v>0</v>
      </c>
      <c r="BG179" s="206">
        <f>IF(N179="zákl. přenesená",J179,0)</f>
        <v>0</v>
      </c>
      <c r="BH179" s="206">
        <f>IF(N179="sníž. přenesená",J179,0)</f>
        <v>0</v>
      </c>
      <c r="BI179" s="206">
        <f>IF(N179="nulová",J179,0)</f>
        <v>0</v>
      </c>
      <c r="BJ179" s="18" t="s">
        <v>84</v>
      </c>
      <c r="BK179" s="206">
        <f>ROUND(I179*H179,2)</f>
        <v>0</v>
      </c>
      <c r="BL179" s="18" t="s">
        <v>328</v>
      </c>
      <c r="BM179" s="205" t="s">
        <v>3354</v>
      </c>
    </row>
    <row r="180" spans="1:65" s="15" customFormat="1" ht="22.5">
      <c r="B180" s="230"/>
      <c r="C180" s="231"/>
      <c r="D180" s="209" t="s">
        <v>339</v>
      </c>
      <c r="E180" s="232" t="s">
        <v>1</v>
      </c>
      <c r="F180" s="233" t="s">
        <v>1693</v>
      </c>
      <c r="G180" s="231"/>
      <c r="H180" s="232" t="s">
        <v>1</v>
      </c>
      <c r="I180" s="234"/>
      <c r="J180" s="231"/>
      <c r="K180" s="231"/>
      <c r="L180" s="235"/>
      <c r="M180" s="236"/>
      <c r="N180" s="237"/>
      <c r="O180" s="237"/>
      <c r="P180" s="237"/>
      <c r="Q180" s="237"/>
      <c r="R180" s="237"/>
      <c r="S180" s="237"/>
      <c r="T180" s="238"/>
      <c r="AT180" s="239" t="s">
        <v>339</v>
      </c>
      <c r="AU180" s="239" t="s">
        <v>86</v>
      </c>
      <c r="AV180" s="15" t="s">
        <v>84</v>
      </c>
      <c r="AW180" s="15" t="s">
        <v>31</v>
      </c>
      <c r="AX180" s="15" t="s">
        <v>77</v>
      </c>
      <c r="AY180" s="239" t="s">
        <v>321</v>
      </c>
    </row>
    <row r="181" spans="1:65" s="13" customFormat="1" ht="11.25">
      <c r="B181" s="207"/>
      <c r="C181" s="208"/>
      <c r="D181" s="209" t="s">
        <v>339</v>
      </c>
      <c r="E181" s="210" t="s">
        <v>1</v>
      </c>
      <c r="F181" s="211" t="s">
        <v>1694</v>
      </c>
      <c r="G181" s="208"/>
      <c r="H181" s="212">
        <v>1.5810000000000002</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1:65" s="13" customFormat="1" ht="11.25">
      <c r="B182" s="207"/>
      <c r="C182" s="208"/>
      <c r="D182" s="209" t="s">
        <v>339</v>
      </c>
      <c r="E182" s="210" t="s">
        <v>1</v>
      </c>
      <c r="F182" s="211" t="s">
        <v>3349</v>
      </c>
      <c r="G182" s="208"/>
      <c r="H182" s="212">
        <v>3.7684032198342754</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1:65" s="14" customFormat="1" ht="11.25">
      <c r="B183" s="219"/>
      <c r="C183" s="220"/>
      <c r="D183" s="209" t="s">
        <v>339</v>
      </c>
      <c r="E183" s="221" t="s">
        <v>1</v>
      </c>
      <c r="F183" s="222" t="s">
        <v>346</v>
      </c>
      <c r="G183" s="220"/>
      <c r="H183" s="223">
        <v>5.3494032198342758</v>
      </c>
      <c r="I183" s="224"/>
      <c r="J183" s="220"/>
      <c r="K183" s="220"/>
      <c r="L183" s="225"/>
      <c r="M183" s="226"/>
      <c r="N183" s="227"/>
      <c r="O183" s="227"/>
      <c r="P183" s="227"/>
      <c r="Q183" s="227"/>
      <c r="R183" s="227"/>
      <c r="S183" s="227"/>
      <c r="T183" s="228"/>
      <c r="AT183" s="229" t="s">
        <v>339</v>
      </c>
      <c r="AU183" s="229" t="s">
        <v>86</v>
      </c>
      <c r="AV183" s="14" t="s">
        <v>328</v>
      </c>
      <c r="AW183" s="14" t="s">
        <v>31</v>
      </c>
      <c r="AX183" s="14" t="s">
        <v>84</v>
      </c>
      <c r="AY183" s="229" t="s">
        <v>321</v>
      </c>
    </row>
    <row r="184" spans="1:65" s="2" customFormat="1" ht="37.9" customHeight="1">
      <c r="A184" s="35"/>
      <c r="B184" s="36"/>
      <c r="C184" s="194" t="s">
        <v>459</v>
      </c>
      <c r="D184" s="194" t="s">
        <v>323</v>
      </c>
      <c r="E184" s="195" t="s">
        <v>516</v>
      </c>
      <c r="F184" s="196" t="s">
        <v>517</v>
      </c>
      <c r="G184" s="197" t="s">
        <v>355</v>
      </c>
      <c r="H184" s="198">
        <v>53.49</v>
      </c>
      <c r="I184" s="199"/>
      <c r="J184" s="200">
        <f>ROUND(I184*H184,2)</f>
        <v>0</v>
      </c>
      <c r="K184" s="196" t="s">
        <v>350</v>
      </c>
      <c r="L184" s="40"/>
      <c r="M184" s="201" t="s">
        <v>1</v>
      </c>
      <c r="N184" s="202" t="s">
        <v>42</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328</v>
      </c>
      <c r="AT184" s="205" t="s">
        <v>323</v>
      </c>
      <c r="AU184" s="205" t="s">
        <v>86</v>
      </c>
      <c r="AY184" s="18" t="s">
        <v>321</v>
      </c>
      <c r="BE184" s="206">
        <f>IF(N184="základní",J184,0)</f>
        <v>0</v>
      </c>
      <c r="BF184" s="206">
        <f>IF(N184="snížená",J184,0)</f>
        <v>0</v>
      </c>
      <c r="BG184" s="206">
        <f>IF(N184="zákl. přenesená",J184,0)</f>
        <v>0</v>
      </c>
      <c r="BH184" s="206">
        <f>IF(N184="sníž. přenesená",J184,0)</f>
        <v>0</v>
      </c>
      <c r="BI184" s="206">
        <f>IF(N184="nulová",J184,0)</f>
        <v>0</v>
      </c>
      <c r="BJ184" s="18" t="s">
        <v>84</v>
      </c>
      <c r="BK184" s="206">
        <f>ROUND(I184*H184,2)</f>
        <v>0</v>
      </c>
      <c r="BL184" s="18" t="s">
        <v>328</v>
      </c>
      <c r="BM184" s="205" t="s">
        <v>3355</v>
      </c>
    </row>
    <row r="185" spans="1:65" s="13" customFormat="1" ht="11.25">
      <c r="B185" s="207"/>
      <c r="C185" s="208"/>
      <c r="D185" s="209" t="s">
        <v>339</v>
      </c>
      <c r="E185" s="208"/>
      <c r="F185" s="211" t="s">
        <v>3356</v>
      </c>
      <c r="G185" s="208"/>
      <c r="H185" s="212">
        <v>53.49</v>
      </c>
      <c r="I185" s="213"/>
      <c r="J185" s="208"/>
      <c r="K185" s="208"/>
      <c r="L185" s="214"/>
      <c r="M185" s="215"/>
      <c r="N185" s="216"/>
      <c r="O185" s="216"/>
      <c r="P185" s="216"/>
      <c r="Q185" s="216"/>
      <c r="R185" s="216"/>
      <c r="S185" s="216"/>
      <c r="T185" s="217"/>
      <c r="AT185" s="218" t="s">
        <v>339</v>
      </c>
      <c r="AU185" s="218" t="s">
        <v>86</v>
      </c>
      <c r="AV185" s="13" t="s">
        <v>86</v>
      </c>
      <c r="AW185" s="13" t="s">
        <v>4</v>
      </c>
      <c r="AX185" s="13" t="s">
        <v>84</v>
      </c>
      <c r="AY185" s="218" t="s">
        <v>321</v>
      </c>
    </row>
    <row r="186" spans="1:65" s="2" customFormat="1" ht="37.9" customHeight="1">
      <c r="A186" s="35"/>
      <c r="B186" s="36"/>
      <c r="C186" s="194" t="s">
        <v>466</v>
      </c>
      <c r="D186" s="194" t="s">
        <v>323</v>
      </c>
      <c r="E186" s="195" t="s">
        <v>521</v>
      </c>
      <c r="F186" s="196" t="s">
        <v>522</v>
      </c>
      <c r="G186" s="197" t="s">
        <v>355</v>
      </c>
      <c r="H186" s="198">
        <v>5.0810000000000004</v>
      </c>
      <c r="I186" s="199"/>
      <c r="J186" s="200">
        <f>ROUND(I186*H186,2)</f>
        <v>0</v>
      </c>
      <c r="K186" s="196" t="s">
        <v>350</v>
      </c>
      <c r="L186" s="40"/>
      <c r="M186" s="201" t="s">
        <v>1</v>
      </c>
      <c r="N186" s="202" t="s">
        <v>42</v>
      </c>
      <c r="O186" s="72"/>
      <c r="P186" s="203">
        <f>O186*H186</f>
        <v>0</v>
      </c>
      <c r="Q186" s="203">
        <v>0</v>
      </c>
      <c r="R186" s="203">
        <f>Q186*H186</f>
        <v>0</v>
      </c>
      <c r="S186" s="203">
        <v>0</v>
      </c>
      <c r="T186" s="204">
        <f>S186*H186</f>
        <v>0</v>
      </c>
      <c r="U186" s="35"/>
      <c r="V186" s="35"/>
      <c r="W186" s="35"/>
      <c r="X186" s="35"/>
      <c r="Y186" s="35"/>
      <c r="Z186" s="35"/>
      <c r="AA186" s="35"/>
      <c r="AB186" s="35"/>
      <c r="AC186" s="35"/>
      <c r="AD186" s="35"/>
      <c r="AE186" s="35"/>
      <c r="AR186" s="205" t="s">
        <v>328</v>
      </c>
      <c r="AT186" s="205" t="s">
        <v>323</v>
      </c>
      <c r="AU186" s="205" t="s">
        <v>86</v>
      </c>
      <c r="AY186" s="18" t="s">
        <v>321</v>
      </c>
      <c r="BE186" s="206">
        <f>IF(N186="základní",J186,0)</f>
        <v>0</v>
      </c>
      <c r="BF186" s="206">
        <f>IF(N186="snížená",J186,0)</f>
        <v>0</v>
      </c>
      <c r="BG186" s="206">
        <f>IF(N186="zákl. přenesená",J186,0)</f>
        <v>0</v>
      </c>
      <c r="BH186" s="206">
        <f>IF(N186="sníž. přenesená",J186,0)</f>
        <v>0</v>
      </c>
      <c r="BI186" s="206">
        <f>IF(N186="nulová",J186,0)</f>
        <v>0</v>
      </c>
      <c r="BJ186" s="18" t="s">
        <v>84</v>
      </c>
      <c r="BK186" s="206">
        <f>ROUND(I186*H186,2)</f>
        <v>0</v>
      </c>
      <c r="BL186" s="18" t="s">
        <v>328</v>
      </c>
      <c r="BM186" s="205" t="s">
        <v>3357</v>
      </c>
    </row>
    <row r="187" spans="1:65" s="15" customFormat="1" ht="22.5">
      <c r="B187" s="230"/>
      <c r="C187" s="231"/>
      <c r="D187" s="209" t="s">
        <v>339</v>
      </c>
      <c r="E187" s="232" t="s">
        <v>1</v>
      </c>
      <c r="F187" s="233" t="s">
        <v>1693</v>
      </c>
      <c r="G187" s="231"/>
      <c r="H187" s="232" t="s">
        <v>1</v>
      </c>
      <c r="I187" s="234"/>
      <c r="J187" s="231"/>
      <c r="K187" s="231"/>
      <c r="L187" s="235"/>
      <c r="M187" s="236"/>
      <c r="N187" s="237"/>
      <c r="O187" s="237"/>
      <c r="P187" s="237"/>
      <c r="Q187" s="237"/>
      <c r="R187" s="237"/>
      <c r="S187" s="237"/>
      <c r="T187" s="238"/>
      <c r="AT187" s="239" t="s">
        <v>339</v>
      </c>
      <c r="AU187" s="239" t="s">
        <v>86</v>
      </c>
      <c r="AV187" s="15" t="s">
        <v>84</v>
      </c>
      <c r="AW187" s="15" t="s">
        <v>31</v>
      </c>
      <c r="AX187" s="15" t="s">
        <v>77</v>
      </c>
      <c r="AY187" s="239" t="s">
        <v>321</v>
      </c>
    </row>
    <row r="188" spans="1:65" s="13" customFormat="1" ht="11.25">
      <c r="B188" s="207"/>
      <c r="C188" s="208"/>
      <c r="D188" s="209" t="s">
        <v>339</v>
      </c>
      <c r="E188" s="210" t="s">
        <v>1</v>
      </c>
      <c r="F188" s="211" t="s">
        <v>1698</v>
      </c>
      <c r="G188" s="208"/>
      <c r="H188" s="212">
        <v>4.6620900000000001</v>
      </c>
      <c r="I188" s="213"/>
      <c r="J188" s="208"/>
      <c r="K188" s="208"/>
      <c r="L188" s="214"/>
      <c r="M188" s="215"/>
      <c r="N188" s="216"/>
      <c r="O188" s="216"/>
      <c r="P188" s="216"/>
      <c r="Q188" s="216"/>
      <c r="R188" s="216"/>
      <c r="S188" s="216"/>
      <c r="T188" s="217"/>
      <c r="AT188" s="218" t="s">
        <v>339</v>
      </c>
      <c r="AU188" s="218" t="s">
        <v>86</v>
      </c>
      <c r="AV188" s="13" t="s">
        <v>86</v>
      </c>
      <c r="AW188" s="13" t="s">
        <v>31</v>
      </c>
      <c r="AX188" s="13" t="s">
        <v>77</v>
      </c>
      <c r="AY188" s="218" t="s">
        <v>321</v>
      </c>
    </row>
    <row r="189" spans="1:65" s="15" customFormat="1" ht="11.25">
      <c r="B189" s="230"/>
      <c r="C189" s="231"/>
      <c r="D189" s="209" t="s">
        <v>339</v>
      </c>
      <c r="E189" s="232" t="s">
        <v>1</v>
      </c>
      <c r="F189" s="233" t="s">
        <v>3347</v>
      </c>
      <c r="G189" s="231"/>
      <c r="H189" s="232" t="s">
        <v>1</v>
      </c>
      <c r="I189" s="234"/>
      <c r="J189" s="231"/>
      <c r="K189" s="231"/>
      <c r="L189" s="235"/>
      <c r="M189" s="236"/>
      <c r="N189" s="237"/>
      <c r="O189" s="237"/>
      <c r="P189" s="237"/>
      <c r="Q189" s="237"/>
      <c r="R189" s="237"/>
      <c r="S189" s="237"/>
      <c r="T189" s="238"/>
      <c r="AT189" s="239" t="s">
        <v>339</v>
      </c>
      <c r="AU189" s="239" t="s">
        <v>86</v>
      </c>
      <c r="AV189" s="15" t="s">
        <v>84</v>
      </c>
      <c r="AW189" s="15" t="s">
        <v>31</v>
      </c>
      <c r="AX189" s="15" t="s">
        <v>77</v>
      </c>
      <c r="AY189" s="239" t="s">
        <v>321</v>
      </c>
    </row>
    <row r="190" spans="1:65" s="13" customFormat="1" ht="11.25">
      <c r="B190" s="207"/>
      <c r="C190" s="208"/>
      <c r="D190" s="209" t="s">
        <v>339</v>
      </c>
      <c r="E190" s="210" t="s">
        <v>1</v>
      </c>
      <c r="F190" s="211" t="s">
        <v>3358</v>
      </c>
      <c r="G190" s="208"/>
      <c r="H190" s="212">
        <v>0.418711468870475</v>
      </c>
      <c r="I190" s="213"/>
      <c r="J190" s="208"/>
      <c r="K190" s="208"/>
      <c r="L190" s="214"/>
      <c r="M190" s="215"/>
      <c r="N190" s="216"/>
      <c r="O190" s="216"/>
      <c r="P190" s="216"/>
      <c r="Q190" s="216"/>
      <c r="R190" s="216"/>
      <c r="S190" s="216"/>
      <c r="T190" s="217"/>
      <c r="AT190" s="218" t="s">
        <v>339</v>
      </c>
      <c r="AU190" s="218" t="s">
        <v>86</v>
      </c>
      <c r="AV190" s="13" t="s">
        <v>86</v>
      </c>
      <c r="AW190" s="13" t="s">
        <v>31</v>
      </c>
      <c r="AX190" s="13" t="s">
        <v>77</v>
      </c>
      <c r="AY190" s="218" t="s">
        <v>321</v>
      </c>
    </row>
    <row r="191" spans="1:65" s="14" customFormat="1" ht="11.25">
      <c r="B191" s="219"/>
      <c r="C191" s="220"/>
      <c r="D191" s="209" t="s">
        <v>339</v>
      </c>
      <c r="E191" s="221" t="s">
        <v>1</v>
      </c>
      <c r="F191" s="222" t="s">
        <v>346</v>
      </c>
      <c r="G191" s="220"/>
      <c r="H191" s="223">
        <v>5.0808014688704803</v>
      </c>
      <c r="I191" s="224"/>
      <c r="J191" s="220"/>
      <c r="K191" s="220"/>
      <c r="L191" s="225"/>
      <c r="M191" s="226"/>
      <c r="N191" s="227"/>
      <c r="O191" s="227"/>
      <c r="P191" s="227"/>
      <c r="Q191" s="227"/>
      <c r="R191" s="227"/>
      <c r="S191" s="227"/>
      <c r="T191" s="228"/>
      <c r="AT191" s="229" t="s">
        <v>339</v>
      </c>
      <c r="AU191" s="229" t="s">
        <v>86</v>
      </c>
      <c r="AV191" s="14" t="s">
        <v>328</v>
      </c>
      <c r="AW191" s="14" t="s">
        <v>31</v>
      </c>
      <c r="AX191" s="14" t="s">
        <v>84</v>
      </c>
      <c r="AY191" s="229" t="s">
        <v>321</v>
      </c>
    </row>
    <row r="192" spans="1:65" s="2" customFormat="1" ht="37.9" customHeight="1">
      <c r="A192" s="35"/>
      <c r="B192" s="36"/>
      <c r="C192" s="194" t="s">
        <v>471</v>
      </c>
      <c r="D192" s="194" t="s">
        <v>323</v>
      </c>
      <c r="E192" s="195" t="s">
        <v>529</v>
      </c>
      <c r="F192" s="196" t="s">
        <v>530</v>
      </c>
      <c r="G192" s="197" t="s">
        <v>355</v>
      </c>
      <c r="H192" s="198">
        <v>50.808</v>
      </c>
      <c r="I192" s="199"/>
      <c r="J192" s="200">
        <f>ROUND(I192*H192,2)</f>
        <v>0</v>
      </c>
      <c r="K192" s="196" t="s">
        <v>350</v>
      </c>
      <c r="L192" s="40"/>
      <c r="M192" s="201" t="s">
        <v>1</v>
      </c>
      <c r="N192" s="202" t="s">
        <v>42</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328</v>
      </c>
      <c r="AT192" s="205" t="s">
        <v>323</v>
      </c>
      <c r="AU192" s="205" t="s">
        <v>86</v>
      </c>
      <c r="AY192" s="18" t="s">
        <v>321</v>
      </c>
      <c r="BE192" s="206">
        <f>IF(N192="základní",J192,0)</f>
        <v>0</v>
      </c>
      <c r="BF192" s="206">
        <f>IF(N192="snížená",J192,0)</f>
        <v>0</v>
      </c>
      <c r="BG192" s="206">
        <f>IF(N192="zákl. přenesená",J192,0)</f>
        <v>0</v>
      </c>
      <c r="BH192" s="206">
        <f>IF(N192="sníž. přenesená",J192,0)</f>
        <v>0</v>
      </c>
      <c r="BI192" s="206">
        <f>IF(N192="nulová",J192,0)</f>
        <v>0</v>
      </c>
      <c r="BJ192" s="18" t="s">
        <v>84</v>
      </c>
      <c r="BK192" s="206">
        <f>ROUND(I192*H192,2)</f>
        <v>0</v>
      </c>
      <c r="BL192" s="18" t="s">
        <v>328</v>
      </c>
      <c r="BM192" s="205" t="s">
        <v>3359</v>
      </c>
    </row>
    <row r="193" spans="1:65" s="13" customFormat="1" ht="11.25">
      <c r="B193" s="207"/>
      <c r="C193" s="208"/>
      <c r="D193" s="209" t="s">
        <v>339</v>
      </c>
      <c r="E193" s="208"/>
      <c r="F193" s="211" t="s">
        <v>3360</v>
      </c>
      <c r="G193" s="208"/>
      <c r="H193" s="212">
        <v>50.808</v>
      </c>
      <c r="I193" s="213"/>
      <c r="J193" s="208"/>
      <c r="K193" s="208"/>
      <c r="L193" s="214"/>
      <c r="M193" s="215"/>
      <c r="N193" s="216"/>
      <c r="O193" s="216"/>
      <c r="P193" s="216"/>
      <c r="Q193" s="216"/>
      <c r="R193" s="216"/>
      <c r="S193" s="216"/>
      <c r="T193" s="217"/>
      <c r="AT193" s="218" t="s">
        <v>339</v>
      </c>
      <c r="AU193" s="218" t="s">
        <v>86</v>
      </c>
      <c r="AV193" s="13" t="s">
        <v>86</v>
      </c>
      <c r="AW193" s="13" t="s">
        <v>4</v>
      </c>
      <c r="AX193" s="13" t="s">
        <v>84</v>
      </c>
      <c r="AY193" s="218" t="s">
        <v>321</v>
      </c>
    </row>
    <row r="194" spans="1:65" s="2" customFormat="1" ht="16.5" customHeight="1">
      <c r="A194" s="35"/>
      <c r="B194" s="36"/>
      <c r="C194" s="194" t="s">
        <v>476</v>
      </c>
      <c r="D194" s="194" t="s">
        <v>323</v>
      </c>
      <c r="E194" s="195" t="s">
        <v>540</v>
      </c>
      <c r="F194" s="196" t="s">
        <v>541</v>
      </c>
      <c r="G194" s="197" t="s">
        <v>542</v>
      </c>
      <c r="H194" s="198">
        <v>10.613</v>
      </c>
      <c r="I194" s="199"/>
      <c r="J194" s="200">
        <f>ROUND(I194*H194,2)</f>
        <v>0</v>
      </c>
      <c r="K194" s="196" t="s">
        <v>327</v>
      </c>
      <c r="L194" s="40"/>
      <c r="M194" s="201" t="s">
        <v>1</v>
      </c>
      <c r="N194" s="202"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328</v>
      </c>
      <c r="AT194" s="205" t="s">
        <v>323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3361</v>
      </c>
    </row>
    <row r="195" spans="1:65" s="13" customFormat="1" ht="11.25">
      <c r="B195" s="207"/>
      <c r="C195" s="208"/>
      <c r="D195" s="209" t="s">
        <v>339</v>
      </c>
      <c r="E195" s="210" t="s">
        <v>1</v>
      </c>
      <c r="F195" s="211" t="s">
        <v>3362</v>
      </c>
      <c r="G195" s="208"/>
      <c r="H195" s="212">
        <v>10.613253</v>
      </c>
      <c r="I195" s="213"/>
      <c r="J195" s="208"/>
      <c r="K195" s="208"/>
      <c r="L195" s="214"/>
      <c r="M195" s="215"/>
      <c r="N195" s="216"/>
      <c r="O195" s="216"/>
      <c r="P195" s="216"/>
      <c r="Q195" s="216"/>
      <c r="R195" s="216"/>
      <c r="S195" s="216"/>
      <c r="T195" s="217"/>
      <c r="AT195" s="218" t="s">
        <v>339</v>
      </c>
      <c r="AU195" s="218" t="s">
        <v>86</v>
      </c>
      <c r="AV195" s="13" t="s">
        <v>86</v>
      </c>
      <c r="AW195" s="13" t="s">
        <v>31</v>
      </c>
      <c r="AX195" s="13" t="s">
        <v>84</v>
      </c>
      <c r="AY195" s="218" t="s">
        <v>321</v>
      </c>
    </row>
    <row r="196" spans="1:65" s="2" customFormat="1" ht="24.2" customHeight="1">
      <c r="A196" s="35"/>
      <c r="B196" s="36"/>
      <c r="C196" s="194" t="s">
        <v>7</v>
      </c>
      <c r="D196" s="194" t="s">
        <v>323</v>
      </c>
      <c r="E196" s="195" t="s">
        <v>1703</v>
      </c>
      <c r="F196" s="196" t="s">
        <v>560</v>
      </c>
      <c r="G196" s="197" t="s">
        <v>355</v>
      </c>
      <c r="H196" s="198">
        <v>39.813000000000002</v>
      </c>
      <c r="I196" s="199"/>
      <c r="J196" s="200">
        <f>ROUND(I196*H196,2)</f>
        <v>0</v>
      </c>
      <c r="K196" s="196" t="s">
        <v>350</v>
      </c>
      <c r="L196" s="40"/>
      <c r="M196" s="201" t="s">
        <v>1</v>
      </c>
      <c r="N196" s="202" t="s">
        <v>42</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328</v>
      </c>
      <c r="AT196" s="205" t="s">
        <v>323</v>
      </c>
      <c r="AU196" s="205" t="s">
        <v>86</v>
      </c>
      <c r="AY196" s="18" t="s">
        <v>321</v>
      </c>
      <c r="BE196" s="206">
        <f>IF(N196="základní",J196,0)</f>
        <v>0</v>
      </c>
      <c r="BF196" s="206">
        <f>IF(N196="snížená",J196,0)</f>
        <v>0</v>
      </c>
      <c r="BG196" s="206">
        <f>IF(N196="zákl. přenesená",J196,0)</f>
        <v>0</v>
      </c>
      <c r="BH196" s="206">
        <f>IF(N196="sníž. přenesená",J196,0)</f>
        <v>0</v>
      </c>
      <c r="BI196" s="206">
        <f>IF(N196="nulová",J196,0)</f>
        <v>0</v>
      </c>
      <c r="BJ196" s="18" t="s">
        <v>84</v>
      </c>
      <c r="BK196" s="206">
        <f>ROUND(I196*H196,2)</f>
        <v>0</v>
      </c>
      <c r="BL196" s="18" t="s">
        <v>328</v>
      </c>
      <c r="BM196" s="205" t="s">
        <v>1704</v>
      </c>
    </row>
    <row r="197" spans="1:65" s="13" customFormat="1" ht="11.25">
      <c r="B197" s="207"/>
      <c r="C197" s="208"/>
      <c r="D197" s="209" t="s">
        <v>339</v>
      </c>
      <c r="E197" s="210" t="s">
        <v>1</v>
      </c>
      <c r="F197" s="211" t="s">
        <v>1705</v>
      </c>
      <c r="G197" s="208"/>
      <c r="H197" s="212">
        <v>53.285899999999998</v>
      </c>
      <c r="I197" s="213"/>
      <c r="J197" s="208"/>
      <c r="K197" s="208"/>
      <c r="L197" s="214"/>
      <c r="M197" s="215"/>
      <c r="N197" s="216"/>
      <c r="O197" s="216"/>
      <c r="P197" s="216"/>
      <c r="Q197" s="216"/>
      <c r="R197" s="216"/>
      <c r="S197" s="216"/>
      <c r="T197" s="217"/>
      <c r="AT197" s="218" t="s">
        <v>339</v>
      </c>
      <c r="AU197" s="218" t="s">
        <v>86</v>
      </c>
      <c r="AV197" s="13" t="s">
        <v>86</v>
      </c>
      <c r="AW197" s="13" t="s">
        <v>31</v>
      </c>
      <c r="AX197" s="13" t="s">
        <v>77</v>
      </c>
      <c r="AY197" s="218" t="s">
        <v>321</v>
      </c>
    </row>
    <row r="198" spans="1:65" s="15" customFormat="1" ht="11.25">
      <c r="B198" s="230"/>
      <c r="C198" s="231"/>
      <c r="D198" s="209" t="s">
        <v>339</v>
      </c>
      <c r="E198" s="232" t="s">
        <v>1</v>
      </c>
      <c r="F198" s="233" t="s">
        <v>2975</v>
      </c>
      <c r="G198" s="231"/>
      <c r="H198" s="232" t="s">
        <v>1</v>
      </c>
      <c r="I198" s="234"/>
      <c r="J198" s="231"/>
      <c r="K198" s="231"/>
      <c r="L198" s="235"/>
      <c r="M198" s="236"/>
      <c r="N198" s="237"/>
      <c r="O198" s="237"/>
      <c r="P198" s="237"/>
      <c r="Q198" s="237"/>
      <c r="R198" s="237"/>
      <c r="S198" s="237"/>
      <c r="T198" s="238"/>
      <c r="AT198" s="239" t="s">
        <v>339</v>
      </c>
      <c r="AU198" s="239" t="s">
        <v>86</v>
      </c>
      <c r="AV198" s="15" t="s">
        <v>84</v>
      </c>
      <c r="AW198" s="15" t="s">
        <v>31</v>
      </c>
      <c r="AX198" s="15" t="s">
        <v>77</v>
      </c>
      <c r="AY198" s="239" t="s">
        <v>321</v>
      </c>
    </row>
    <row r="199" spans="1:65" s="13" customFormat="1" ht="11.25">
      <c r="B199" s="207"/>
      <c r="C199" s="208"/>
      <c r="D199" s="209" t="s">
        <v>339</v>
      </c>
      <c r="E199" s="210" t="s">
        <v>1</v>
      </c>
      <c r="F199" s="211" t="s">
        <v>3363</v>
      </c>
      <c r="G199" s="208"/>
      <c r="H199" s="212">
        <v>-5.0568375000000003</v>
      </c>
      <c r="I199" s="213"/>
      <c r="J199" s="208"/>
      <c r="K199" s="208"/>
      <c r="L199" s="214"/>
      <c r="M199" s="215"/>
      <c r="N199" s="216"/>
      <c r="O199" s="216"/>
      <c r="P199" s="216"/>
      <c r="Q199" s="216"/>
      <c r="R199" s="216"/>
      <c r="S199" s="216"/>
      <c r="T199" s="217"/>
      <c r="AT199" s="218" t="s">
        <v>339</v>
      </c>
      <c r="AU199" s="218" t="s">
        <v>86</v>
      </c>
      <c r="AV199" s="13" t="s">
        <v>86</v>
      </c>
      <c r="AW199" s="13" t="s">
        <v>31</v>
      </c>
      <c r="AX199" s="13" t="s">
        <v>77</v>
      </c>
      <c r="AY199" s="218" t="s">
        <v>321</v>
      </c>
    </row>
    <row r="200" spans="1:65" s="13" customFormat="1" ht="11.25">
      <c r="B200" s="207"/>
      <c r="C200" s="208"/>
      <c r="D200" s="209" t="s">
        <v>339</v>
      </c>
      <c r="E200" s="210" t="s">
        <v>1</v>
      </c>
      <c r="F200" s="211" t="s">
        <v>1720</v>
      </c>
      <c r="G200" s="208"/>
      <c r="H200" s="212">
        <v>-3.9525000000000001</v>
      </c>
      <c r="I200" s="213"/>
      <c r="J200" s="208"/>
      <c r="K200" s="208"/>
      <c r="L200" s="214"/>
      <c r="M200" s="215"/>
      <c r="N200" s="216"/>
      <c r="O200" s="216"/>
      <c r="P200" s="216"/>
      <c r="Q200" s="216"/>
      <c r="R200" s="216"/>
      <c r="S200" s="216"/>
      <c r="T200" s="217"/>
      <c r="AT200" s="218" t="s">
        <v>339</v>
      </c>
      <c r="AU200" s="218" t="s">
        <v>86</v>
      </c>
      <c r="AV200" s="13" t="s">
        <v>86</v>
      </c>
      <c r="AW200" s="13" t="s">
        <v>31</v>
      </c>
      <c r="AX200" s="13" t="s">
        <v>77</v>
      </c>
      <c r="AY200" s="218" t="s">
        <v>321</v>
      </c>
    </row>
    <row r="201" spans="1:65" s="13" customFormat="1" ht="11.25">
      <c r="B201" s="207"/>
      <c r="C201" s="208"/>
      <c r="D201" s="209" t="s">
        <v>339</v>
      </c>
      <c r="E201" s="210" t="s">
        <v>1</v>
      </c>
      <c r="F201" s="211" t="s">
        <v>3364</v>
      </c>
      <c r="G201" s="208"/>
      <c r="H201" s="212">
        <v>-1.9219999999999999</v>
      </c>
      <c r="I201" s="213"/>
      <c r="J201" s="208"/>
      <c r="K201" s="208"/>
      <c r="L201" s="214"/>
      <c r="M201" s="215"/>
      <c r="N201" s="216"/>
      <c r="O201" s="216"/>
      <c r="P201" s="216"/>
      <c r="Q201" s="216"/>
      <c r="R201" s="216"/>
      <c r="S201" s="216"/>
      <c r="T201" s="217"/>
      <c r="AT201" s="218" t="s">
        <v>339</v>
      </c>
      <c r="AU201" s="218" t="s">
        <v>86</v>
      </c>
      <c r="AV201" s="13" t="s">
        <v>86</v>
      </c>
      <c r="AW201" s="13" t="s">
        <v>31</v>
      </c>
      <c r="AX201" s="13" t="s">
        <v>77</v>
      </c>
      <c r="AY201" s="218" t="s">
        <v>321</v>
      </c>
    </row>
    <row r="202" spans="1:65" s="13" customFormat="1" ht="11.25">
      <c r="B202" s="207"/>
      <c r="C202" s="208"/>
      <c r="D202" s="209" t="s">
        <v>339</v>
      </c>
      <c r="E202" s="210" t="s">
        <v>1</v>
      </c>
      <c r="F202" s="211" t="s">
        <v>3365</v>
      </c>
      <c r="G202" s="208"/>
      <c r="H202" s="212">
        <v>-2.5419999999999998</v>
      </c>
      <c r="I202" s="213"/>
      <c r="J202" s="208"/>
      <c r="K202" s="208"/>
      <c r="L202" s="214"/>
      <c r="M202" s="215"/>
      <c r="N202" s="216"/>
      <c r="O202" s="216"/>
      <c r="P202" s="216"/>
      <c r="Q202" s="216"/>
      <c r="R202" s="216"/>
      <c r="S202" s="216"/>
      <c r="T202" s="217"/>
      <c r="AT202" s="218" t="s">
        <v>339</v>
      </c>
      <c r="AU202" s="218" t="s">
        <v>86</v>
      </c>
      <c r="AV202" s="13" t="s">
        <v>86</v>
      </c>
      <c r="AW202" s="13" t="s">
        <v>31</v>
      </c>
      <c r="AX202" s="13" t="s">
        <v>77</v>
      </c>
      <c r="AY202" s="218" t="s">
        <v>321</v>
      </c>
    </row>
    <row r="203" spans="1:65" s="14" customFormat="1" ht="11.25">
      <c r="B203" s="219"/>
      <c r="C203" s="220"/>
      <c r="D203" s="209" t="s">
        <v>339</v>
      </c>
      <c r="E203" s="221" t="s">
        <v>275</v>
      </c>
      <c r="F203" s="222" t="s">
        <v>346</v>
      </c>
      <c r="G203" s="220"/>
      <c r="H203" s="223">
        <v>39.812562499999999</v>
      </c>
      <c r="I203" s="224"/>
      <c r="J203" s="220"/>
      <c r="K203" s="220"/>
      <c r="L203" s="225"/>
      <c r="M203" s="226"/>
      <c r="N203" s="227"/>
      <c r="O203" s="227"/>
      <c r="P203" s="227"/>
      <c r="Q203" s="227"/>
      <c r="R203" s="227"/>
      <c r="S203" s="227"/>
      <c r="T203" s="228"/>
      <c r="AT203" s="229" t="s">
        <v>339</v>
      </c>
      <c r="AU203" s="229" t="s">
        <v>86</v>
      </c>
      <c r="AV203" s="14" t="s">
        <v>328</v>
      </c>
      <c r="AW203" s="14" t="s">
        <v>31</v>
      </c>
      <c r="AX203" s="14" t="s">
        <v>84</v>
      </c>
      <c r="AY203" s="229" t="s">
        <v>321</v>
      </c>
    </row>
    <row r="204" spans="1:65" s="2" customFormat="1" ht="24.2" customHeight="1">
      <c r="A204" s="35"/>
      <c r="B204" s="36"/>
      <c r="C204" s="251" t="s">
        <v>485</v>
      </c>
      <c r="D204" s="251" t="s">
        <v>583</v>
      </c>
      <c r="E204" s="252" t="s">
        <v>584</v>
      </c>
      <c r="F204" s="253" t="s">
        <v>585</v>
      </c>
      <c r="G204" s="254" t="s">
        <v>542</v>
      </c>
      <c r="H204" s="255">
        <v>28.690999999999999</v>
      </c>
      <c r="I204" s="256"/>
      <c r="J204" s="257">
        <f>ROUND(I204*H204,2)</f>
        <v>0</v>
      </c>
      <c r="K204" s="253" t="s">
        <v>327</v>
      </c>
      <c r="L204" s="258"/>
      <c r="M204" s="259" t="s">
        <v>1</v>
      </c>
      <c r="N204" s="260" t="s">
        <v>42</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364</v>
      </c>
      <c r="AT204" s="205" t="s">
        <v>583</v>
      </c>
      <c r="AU204" s="205" t="s">
        <v>86</v>
      </c>
      <c r="AY204" s="18" t="s">
        <v>321</v>
      </c>
      <c r="BE204" s="206">
        <f>IF(N204="základní",J204,0)</f>
        <v>0</v>
      </c>
      <c r="BF204" s="206">
        <f>IF(N204="snížená",J204,0)</f>
        <v>0</v>
      </c>
      <c r="BG204" s="206">
        <f>IF(N204="zákl. přenesená",J204,0)</f>
        <v>0</v>
      </c>
      <c r="BH204" s="206">
        <f>IF(N204="sníž. přenesená",J204,0)</f>
        <v>0</v>
      </c>
      <c r="BI204" s="206">
        <f>IF(N204="nulová",J204,0)</f>
        <v>0</v>
      </c>
      <c r="BJ204" s="18" t="s">
        <v>84</v>
      </c>
      <c r="BK204" s="206">
        <f>ROUND(I204*H204,2)</f>
        <v>0</v>
      </c>
      <c r="BL204" s="18" t="s">
        <v>328</v>
      </c>
      <c r="BM204" s="205" t="s">
        <v>2978</v>
      </c>
    </row>
    <row r="205" spans="1:65" s="15" customFormat="1" ht="11.25">
      <c r="B205" s="230"/>
      <c r="C205" s="231"/>
      <c r="D205" s="209" t="s">
        <v>339</v>
      </c>
      <c r="E205" s="232" t="s">
        <v>1</v>
      </c>
      <c r="F205" s="233" t="s">
        <v>3366</v>
      </c>
      <c r="G205" s="231"/>
      <c r="H205" s="232" t="s">
        <v>1</v>
      </c>
      <c r="I205" s="234"/>
      <c r="J205" s="231"/>
      <c r="K205" s="231"/>
      <c r="L205" s="235"/>
      <c r="M205" s="236"/>
      <c r="N205" s="237"/>
      <c r="O205" s="237"/>
      <c r="P205" s="237"/>
      <c r="Q205" s="237"/>
      <c r="R205" s="237"/>
      <c r="S205" s="237"/>
      <c r="T205" s="238"/>
      <c r="AT205" s="239" t="s">
        <v>339</v>
      </c>
      <c r="AU205" s="239" t="s">
        <v>86</v>
      </c>
      <c r="AV205" s="15" t="s">
        <v>84</v>
      </c>
      <c r="AW205" s="15" t="s">
        <v>31</v>
      </c>
      <c r="AX205" s="15" t="s">
        <v>77</v>
      </c>
      <c r="AY205" s="239" t="s">
        <v>321</v>
      </c>
    </row>
    <row r="206" spans="1:65" s="13" customFormat="1" ht="11.25">
      <c r="B206" s="207"/>
      <c r="C206" s="208"/>
      <c r="D206" s="209" t="s">
        <v>339</v>
      </c>
      <c r="E206" s="210" t="s">
        <v>1</v>
      </c>
      <c r="F206" s="211" t="s">
        <v>3367</v>
      </c>
      <c r="G206" s="208"/>
      <c r="H206" s="212">
        <v>32.884799999999998</v>
      </c>
      <c r="I206" s="213"/>
      <c r="J206" s="208"/>
      <c r="K206" s="208"/>
      <c r="L206" s="214"/>
      <c r="M206" s="215"/>
      <c r="N206" s="216"/>
      <c r="O206" s="216"/>
      <c r="P206" s="216"/>
      <c r="Q206" s="216"/>
      <c r="R206" s="216"/>
      <c r="S206" s="216"/>
      <c r="T206" s="217"/>
      <c r="AT206" s="218" t="s">
        <v>339</v>
      </c>
      <c r="AU206" s="218" t="s">
        <v>86</v>
      </c>
      <c r="AV206" s="13" t="s">
        <v>86</v>
      </c>
      <c r="AW206" s="13" t="s">
        <v>31</v>
      </c>
      <c r="AX206" s="13" t="s">
        <v>77</v>
      </c>
      <c r="AY206" s="218" t="s">
        <v>321</v>
      </c>
    </row>
    <row r="207" spans="1:65" s="13" customFormat="1" ht="11.25">
      <c r="B207" s="207"/>
      <c r="C207" s="208"/>
      <c r="D207" s="209" t="s">
        <v>339</v>
      </c>
      <c r="E207" s="210" t="s">
        <v>1</v>
      </c>
      <c r="F207" s="211" t="s">
        <v>3368</v>
      </c>
      <c r="G207" s="208"/>
      <c r="H207" s="212">
        <v>-4.1934750000000003</v>
      </c>
      <c r="I207" s="213"/>
      <c r="J207" s="208"/>
      <c r="K207" s="208"/>
      <c r="L207" s="214"/>
      <c r="M207" s="215"/>
      <c r="N207" s="216"/>
      <c r="O207" s="216"/>
      <c r="P207" s="216"/>
      <c r="Q207" s="216"/>
      <c r="R207" s="216"/>
      <c r="S207" s="216"/>
      <c r="T207" s="217"/>
      <c r="AT207" s="218" t="s">
        <v>339</v>
      </c>
      <c r="AU207" s="218" t="s">
        <v>86</v>
      </c>
      <c r="AV207" s="13" t="s">
        <v>86</v>
      </c>
      <c r="AW207" s="13" t="s">
        <v>31</v>
      </c>
      <c r="AX207" s="13" t="s">
        <v>77</v>
      </c>
      <c r="AY207" s="218" t="s">
        <v>321</v>
      </c>
    </row>
    <row r="208" spans="1:65" s="14" customFormat="1" ht="11.25">
      <c r="B208" s="219"/>
      <c r="C208" s="220"/>
      <c r="D208" s="209" t="s">
        <v>339</v>
      </c>
      <c r="E208" s="221" t="s">
        <v>277</v>
      </c>
      <c r="F208" s="222" t="s">
        <v>346</v>
      </c>
      <c r="G208" s="220"/>
      <c r="H208" s="223">
        <v>28.691324999999999</v>
      </c>
      <c r="I208" s="224"/>
      <c r="J208" s="220"/>
      <c r="K208" s="220"/>
      <c r="L208" s="225"/>
      <c r="M208" s="226"/>
      <c r="N208" s="227"/>
      <c r="O208" s="227"/>
      <c r="P208" s="227"/>
      <c r="Q208" s="227"/>
      <c r="R208" s="227"/>
      <c r="S208" s="227"/>
      <c r="T208" s="228"/>
      <c r="AT208" s="229" t="s">
        <v>339</v>
      </c>
      <c r="AU208" s="229" t="s">
        <v>86</v>
      </c>
      <c r="AV208" s="14" t="s">
        <v>328</v>
      </c>
      <c r="AW208" s="14" t="s">
        <v>31</v>
      </c>
      <c r="AX208" s="14" t="s">
        <v>84</v>
      </c>
      <c r="AY208" s="229" t="s">
        <v>321</v>
      </c>
    </row>
    <row r="209" spans="1:65" s="2" customFormat="1" ht="24.2" customHeight="1">
      <c r="A209" s="35"/>
      <c r="B209" s="36"/>
      <c r="C209" s="194" t="s">
        <v>515</v>
      </c>
      <c r="D209" s="194" t="s">
        <v>323</v>
      </c>
      <c r="E209" s="195" t="s">
        <v>1721</v>
      </c>
      <c r="F209" s="196" t="s">
        <v>1722</v>
      </c>
      <c r="G209" s="197" t="s">
        <v>355</v>
      </c>
      <c r="H209" s="198">
        <v>39.813000000000002</v>
      </c>
      <c r="I209" s="199"/>
      <c r="J209" s="200">
        <f>ROUND(I209*H209,2)</f>
        <v>0</v>
      </c>
      <c r="K209" s="196" t="s">
        <v>350</v>
      </c>
      <c r="L209" s="40"/>
      <c r="M209" s="201" t="s">
        <v>1</v>
      </c>
      <c r="N209" s="202" t="s">
        <v>42</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328</v>
      </c>
      <c r="AT209" s="205" t="s">
        <v>323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3369</v>
      </c>
    </row>
    <row r="210" spans="1:65" s="13" customFormat="1" ht="22.5">
      <c r="B210" s="207"/>
      <c r="C210" s="208"/>
      <c r="D210" s="209" t="s">
        <v>339</v>
      </c>
      <c r="E210" s="210" t="s">
        <v>1</v>
      </c>
      <c r="F210" s="211" t="s">
        <v>3030</v>
      </c>
      <c r="G210" s="208"/>
      <c r="H210" s="212">
        <v>11.121237499999999</v>
      </c>
      <c r="I210" s="213"/>
      <c r="J210" s="208"/>
      <c r="K210" s="208"/>
      <c r="L210" s="214"/>
      <c r="M210" s="215"/>
      <c r="N210" s="216"/>
      <c r="O210" s="216"/>
      <c r="P210" s="216"/>
      <c r="Q210" s="216"/>
      <c r="R210" s="216"/>
      <c r="S210" s="216"/>
      <c r="T210" s="217"/>
      <c r="AT210" s="218" t="s">
        <v>339</v>
      </c>
      <c r="AU210" s="218" t="s">
        <v>86</v>
      </c>
      <c r="AV210" s="13" t="s">
        <v>86</v>
      </c>
      <c r="AW210" s="13" t="s">
        <v>31</v>
      </c>
      <c r="AX210" s="13" t="s">
        <v>77</v>
      </c>
      <c r="AY210" s="218" t="s">
        <v>321</v>
      </c>
    </row>
    <row r="211" spans="1:65" s="13" customFormat="1" ht="11.25">
      <c r="B211" s="207"/>
      <c r="C211" s="208"/>
      <c r="D211" s="209" t="s">
        <v>339</v>
      </c>
      <c r="E211" s="210" t="s">
        <v>1</v>
      </c>
      <c r="F211" s="211" t="s">
        <v>3031</v>
      </c>
      <c r="G211" s="208"/>
      <c r="H211" s="212">
        <v>28.691324999999999</v>
      </c>
      <c r="I211" s="213"/>
      <c r="J211" s="208"/>
      <c r="K211" s="208"/>
      <c r="L211" s="214"/>
      <c r="M211" s="215"/>
      <c r="N211" s="216"/>
      <c r="O211" s="216"/>
      <c r="P211" s="216"/>
      <c r="Q211" s="216"/>
      <c r="R211" s="216"/>
      <c r="S211" s="216"/>
      <c r="T211" s="217"/>
      <c r="AT211" s="218" t="s">
        <v>339</v>
      </c>
      <c r="AU211" s="218" t="s">
        <v>86</v>
      </c>
      <c r="AV211" s="13" t="s">
        <v>86</v>
      </c>
      <c r="AW211" s="13" t="s">
        <v>31</v>
      </c>
      <c r="AX211" s="13" t="s">
        <v>77</v>
      </c>
      <c r="AY211" s="218" t="s">
        <v>321</v>
      </c>
    </row>
    <row r="212" spans="1:65" s="14" customFormat="1" ht="11.25">
      <c r="B212" s="219"/>
      <c r="C212" s="220"/>
      <c r="D212" s="209" t="s">
        <v>339</v>
      </c>
      <c r="E212" s="221" t="s">
        <v>1</v>
      </c>
      <c r="F212" s="222" t="s">
        <v>346</v>
      </c>
      <c r="G212" s="220"/>
      <c r="H212" s="223">
        <v>39.812562499999999</v>
      </c>
      <c r="I212" s="224"/>
      <c r="J212" s="220"/>
      <c r="K212" s="220"/>
      <c r="L212" s="225"/>
      <c r="M212" s="226"/>
      <c r="N212" s="227"/>
      <c r="O212" s="227"/>
      <c r="P212" s="227"/>
      <c r="Q212" s="227"/>
      <c r="R212" s="227"/>
      <c r="S212" s="227"/>
      <c r="T212" s="228"/>
      <c r="AT212" s="229" t="s">
        <v>339</v>
      </c>
      <c r="AU212" s="229" t="s">
        <v>86</v>
      </c>
      <c r="AV212" s="14" t="s">
        <v>328</v>
      </c>
      <c r="AW212" s="14" t="s">
        <v>31</v>
      </c>
      <c r="AX212" s="14" t="s">
        <v>84</v>
      </c>
      <c r="AY212" s="229" t="s">
        <v>321</v>
      </c>
    </row>
    <row r="213" spans="1:65" s="2" customFormat="1" ht="37.9" customHeight="1">
      <c r="A213" s="35"/>
      <c r="B213" s="36"/>
      <c r="C213" s="194" t="s">
        <v>520</v>
      </c>
      <c r="D213" s="194" t="s">
        <v>323</v>
      </c>
      <c r="E213" s="195" t="s">
        <v>2961</v>
      </c>
      <c r="F213" s="196" t="s">
        <v>2962</v>
      </c>
      <c r="G213" s="197" t="s">
        <v>355</v>
      </c>
      <c r="H213" s="198">
        <v>39.813000000000002</v>
      </c>
      <c r="I213" s="199"/>
      <c r="J213" s="200">
        <f>ROUND(I213*H213,2)</f>
        <v>0</v>
      </c>
      <c r="K213" s="196" t="s">
        <v>350</v>
      </c>
      <c r="L213" s="40"/>
      <c r="M213" s="201" t="s">
        <v>1</v>
      </c>
      <c r="N213" s="202" t="s">
        <v>42</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328</v>
      </c>
      <c r="AT213" s="205" t="s">
        <v>323</v>
      </c>
      <c r="AU213" s="205" t="s">
        <v>86</v>
      </c>
      <c r="AY213" s="18" t="s">
        <v>321</v>
      </c>
      <c r="BE213" s="206">
        <f>IF(N213="základní",J213,0)</f>
        <v>0</v>
      </c>
      <c r="BF213" s="206">
        <f>IF(N213="snížená",J213,0)</f>
        <v>0</v>
      </c>
      <c r="BG213" s="206">
        <f>IF(N213="zákl. přenesená",J213,0)</f>
        <v>0</v>
      </c>
      <c r="BH213" s="206">
        <f>IF(N213="sníž. přenesená",J213,0)</f>
        <v>0</v>
      </c>
      <c r="BI213" s="206">
        <f>IF(N213="nulová",J213,0)</f>
        <v>0</v>
      </c>
      <c r="BJ213" s="18" t="s">
        <v>84</v>
      </c>
      <c r="BK213" s="206">
        <f>ROUND(I213*H213,2)</f>
        <v>0</v>
      </c>
      <c r="BL213" s="18" t="s">
        <v>328</v>
      </c>
      <c r="BM213" s="205" t="s">
        <v>3370</v>
      </c>
    </row>
    <row r="214" spans="1:65" s="2" customFormat="1" ht="33" customHeight="1">
      <c r="A214" s="35"/>
      <c r="B214" s="36"/>
      <c r="C214" s="194" t="s">
        <v>528</v>
      </c>
      <c r="D214" s="194" t="s">
        <v>323</v>
      </c>
      <c r="E214" s="195" t="s">
        <v>3371</v>
      </c>
      <c r="F214" s="196" t="s">
        <v>3372</v>
      </c>
      <c r="G214" s="197" t="s">
        <v>337</v>
      </c>
      <c r="H214" s="198">
        <v>15.81</v>
      </c>
      <c r="I214" s="199"/>
      <c r="J214" s="200">
        <f>ROUND(I214*H214,2)</f>
        <v>0</v>
      </c>
      <c r="K214" s="196" t="s">
        <v>350</v>
      </c>
      <c r="L214" s="40"/>
      <c r="M214" s="201" t="s">
        <v>1</v>
      </c>
      <c r="N214" s="202" t="s">
        <v>42</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328</v>
      </c>
      <c r="AT214" s="205" t="s">
        <v>323</v>
      </c>
      <c r="AU214" s="205" t="s">
        <v>86</v>
      </c>
      <c r="AY214" s="18" t="s">
        <v>321</v>
      </c>
      <c r="BE214" s="206">
        <f>IF(N214="základní",J214,0)</f>
        <v>0</v>
      </c>
      <c r="BF214" s="206">
        <f>IF(N214="snížená",J214,0)</f>
        <v>0</v>
      </c>
      <c r="BG214" s="206">
        <f>IF(N214="zákl. přenesená",J214,0)</f>
        <v>0</v>
      </c>
      <c r="BH214" s="206">
        <f>IF(N214="sníž. přenesená",J214,0)</f>
        <v>0</v>
      </c>
      <c r="BI214" s="206">
        <f>IF(N214="nulová",J214,0)</f>
        <v>0</v>
      </c>
      <c r="BJ214" s="18" t="s">
        <v>84</v>
      </c>
      <c r="BK214" s="206">
        <f>ROUND(I214*H214,2)</f>
        <v>0</v>
      </c>
      <c r="BL214" s="18" t="s">
        <v>328</v>
      </c>
      <c r="BM214" s="205" t="s">
        <v>1744</v>
      </c>
    </row>
    <row r="215" spans="1:65" s="13" customFormat="1" ht="11.25">
      <c r="B215" s="207"/>
      <c r="C215" s="208"/>
      <c r="D215" s="209" t="s">
        <v>339</v>
      </c>
      <c r="E215" s="210" t="s">
        <v>1</v>
      </c>
      <c r="F215" s="211" t="s">
        <v>227</v>
      </c>
      <c r="G215" s="208"/>
      <c r="H215" s="212">
        <v>15.81</v>
      </c>
      <c r="I215" s="213"/>
      <c r="J215" s="208"/>
      <c r="K215" s="208"/>
      <c r="L215" s="214"/>
      <c r="M215" s="215"/>
      <c r="N215" s="216"/>
      <c r="O215" s="216"/>
      <c r="P215" s="216"/>
      <c r="Q215" s="216"/>
      <c r="R215" s="216"/>
      <c r="S215" s="216"/>
      <c r="T215" s="217"/>
      <c r="AT215" s="218" t="s">
        <v>339</v>
      </c>
      <c r="AU215" s="218" t="s">
        <v>86</v>
      </c>
      <c r="AV215" s="13" t="s">
        <v>86</v>
      </c>
      <c r="AW215" s="13" t="s">
        <v>31</v>
      </c>
      <c r="AX215" s="13" t="s">
        <v>84</v>
      </c>
      <c r="AY215" s="218" t="s">
        <v>321</v>
      </c>
    </row>
    <row r="216" spans="1:65" s="2" customFormat="1" ht="37.9" customHeight="1">
      <c r="A216" s="35"/>
      <c r="B216" s="36"/>
      <c r="C216" s="194" t="s">
        <v>533</v>
      </c>
      <c r="D216" s="194" t="s">
        <v>323</v>
      </c>
      <c r="E216" s="195" t="s">
        <v>1745</v>
      </c>
      <c r="F216" s="196" t="s">
        <v>1746</v>
      </c>
      <c r="G216" s="197" t="s">
        <v>337</v>
      </c>
      <c r="H216" s="198">
        <v>47.43</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3373</v>
      </c>
    </row>
    <row r="217" spans="1:65" s="15" customFormat="1" ht="11.25">
      <c r="B217" s="230"/>
      <c r="C217" s="231"/>
      <c r="D217" s="209" t="s">
        <v>339</v>
      </c>
      <c r="E217" s="232" t="s">
        <v>1</v>
      </c>
      <c r="F217" s="233" t="s">
        <v>1748</v>
      </c>
      <c r="G217" s="231"/>
      <c r="H217" s="232" t="s">
        <v>1</v>
      </c>
      <c r="I217" s="234"/>
      <c r="J217" s="231"/>
      <c r="K217" s="231"/>
      <c r="L217" s="235"/>
      <c r="M217" s="236"/>
      <c r="N217" s="237"/>
      <c r="O217" s="237"/>
      <c r="P217" s="237"/>
      <c r="Q217" s="237"/>
      <c r="R217" s="237"/>
      <c r="S217" s="237"/>
      <c r="T217" s="238"/>
      <c r="AT217" s="239" t="s">
        <v>339</v>
      </c>
      <c r="AU217" s="239" t="s">
        <v>86</v>
      </c>
      <c r="AV217" s="15" t="s">
        <v>84</v>
      </c>
      <c r="AW217" s="15" t="s">
        <v>31</v>
      </c>
      <c r="AX217" s="15" t="s">
        <v>77</v>
      </c>
      <c r="AY217" s="239" t="s">
        <v>321</v>
      </c>
    </row>
    <row r="218" spans="1:65" s="13" customFormat="1" ht="11.25">
      <c r="B218" s="207"/>
      <c r="C218" s="208"/>
      <c r="D218" s="209" t="s">
        <v>339</v>
      </c>
      <c r="E218" s="210" t="s">
        <v>1</v>
      </c>
      <c r="F218" s="211" t="s">
        <v>3374</v>
      </c>
      <c r="G218" s="208"/>
      <c r="H218" s="212">
        <v>47.43</v>
      </c>
      <c r="I218" s="213"/>
      <c r="J218" s="208"/>
      <c r="K218" s="208"/>
      <c r="L218" s="214"/>
      <c r="M218" s="215"/>
      <c r="N218" s="216"/>
      <c r="O218" s="216"/>
      <c r="P218" s="216"/>
      <c r="Q218" s="216"/>
      <c r="R218" s="216"/>
      <c r="S218" s="216"/>
      <c r="T218" s="217"/>
      <c r="AT218" s="218" t="s">
        <v>339</v>
      </c>
      <c r="AU218" s="218" t="s">
        <v>86</v>
      </c>
      <c r="AV218" s="13" t="s">
        <v>86</v>
      </c>
      <c r="AW218" s="13" t="s">
        <v>31</v>
      </c>
      <c r="AX218" s="13" t="s">
        <v>77</v>
      </c>
      <c r="AY218" s="218" t="s">
        <v>321</v>
      </c>
    </row>
    <row r="219" spans="1:65" s="14" customFormat="1" ht="11.25">
      <c r="B219" s="219"/>
      <c r="C219" s="220"/>
      <c r="D219" s="209" t="s">
        <v>339</v>
      </c>
      <c r="E219" s="221" t="s">
        <v>1609</v>
      </c>
      <c r="F219" s="222" t="s">
        <v>346</v>
      </c>
      <c r="G219" s="220"/>
      <c r="H219" s="223">
        <v>47.43</v>
      </c>
      <c r="I219" s="224"/>
      <c r="J219" s="220"/>
      <c r="K219" s="220"/>
      <c r="L219" s="225"/>
      <c r="M219" s="226"/>
      <c r="N219" s="227"/>
      <c r="O219" s="227"/>
      <c r="P219" s="227"/>
      <c r="Q219" s="227"/>
      <c r="R219" s="227"/>
      <c r="S219" s="227"/>
      <c r="T219" s="228"/>
      <c r="AT219" s="229" t="s">
        <v>339</v>
      </c>
      <c r="AU219" s="229" t="s">
        <v>86</v>
      </c>
      <c r="AV219" s="14" t="s">
        <v>328</v>
      </c>
      <c r="AW219" s="14" t="s">
        <v>31</v>
      </c>
      <c r="AX219" s="14" t="s">
        <v>84</v>
      </c>
      <c r="AY219" s="229" t="s">
        <v>321</v>
      </c>
    </row>
    <row r="220" spans="1:65" s="2" customFormat="1" ht="33" customHeight="1">
      <c r="A220" s="35"/>
      <c r="B220" s="36"/>
      <c r="C220" s="194" t="s">
        <v>539</v>
      </c>
      <c r="D220" s="194" t="s">
        <v>323</v>
      </c>
      <c r="E220" s="195" t="s">
        <v>1750</v>
      </c>
      <c r="F220" s="196" t="s">
        <v>1751</v>
      </c>
      <c r="G220" s="197" t="s">
        <v>337</v>
      </c>
      <c r="H220" s="198">
        <v>15.81</v>
      </c>
      <c r="I220" s="199"/>
      <c r="J220" s="200">
        <f>ROUND(I220*H220,2)</f>
        <v>0</v>
      </c>
      <c r="K220" s="196" t="s">
        <v>327</v>
      </c>
      <c r="L220" s="40"/>
      <c r="M220" s="201" t="s">
        <v>1</v>
      </c>
      <c r="N220" s="202" t="s">
        <v>42</v>
      </c>
      <c r="O220" s="72"/>
      <c r="P220" s="203">
        <f>O220*H220</f>
        <v>0</v>
      </c>
      <c r="Q220" s="203">
        <v>0</v>
      </c>
      <c r="R220" s="203">
        <f>Q220*H220</f>
        <v>0</v>
      </c>
      <c r="S220" s="203">
        <v>0</v>
      </c>
      <c r="T220" s="204">
        <f>S220*H220</f>
        <v>0</v>
      </c>
      <c r="U220" s="35"/>
      <c r="V220" s="35"/>
      <c r="W220" s="35"/>
      <c r="X220" s="35"/>
      <c r="Y220" s="35"/>
      <c r="Z220" s="35"/>
      <c r="AA220" s="35"/>
      <c r="AB220" s="35"/>
      <c r="AC220" s="35"/>
      <c r="AD220" s="35"/>
      <c r="AE220" s="35"/>
      <c r="AR220" s="205" t="s">
        <v>328</v>
      </c>
      <c r="AT220" s="205" t="s">
        <v>323</v>
      </c>
      <c r="AU220" s="205" t="s">
        <v>86</v>
      </c>
      <c r="AY220" s="18" t="s">
        <v>321</v>
      </c>
      <c r="BE220" s="206">
        <f>IF(N220="základní",J220,0)</f>
        <v>0</v>
      </c>
      <c r="BF220" s="206">
        <f>IF(N220="snížená",J220,0)</f>
        <v>0</v>
      </c>
      <c r="BG220" s="206">
        <f>IF(N220="zákl. přenesená",J220,0)</f>
        <v>0</v>
      </c>
      <c r="BH220" s="206">
        <f>IF(N220="sníž. přenesená",J220,0)</f>
        <v>0</v>
      </c>
      <c r="BI220" s="206">
        <f>IF(N220="nulová",J220,0)</f>
        <v>0</v>
      </c>
      <c r="BJ220" s="18" t="s">
        <v>84</v>
      </c>
      <c r="BK220" s="206">
        <f>ROUND(I220*H220,2)</f>
        <v>0</v>
      </c>
      <c r="BL220" s="18" t="s">
        <v>328</v>
      </c>
      <c r="BM220" s="205" t="s">
        <v>1752</v>
      </c>
    </row>
    <row r="221" spans="1:65" s="13" customFormat="1" ht="11.25">
      <c r="B221" s="207"/>
      <c r="C221" s="208"/>
      <c r="D221" s="209" t="s">
        <v>339</v>
      </c>
      <c r="E221" s="210" t="s">
        <v>1</v>
      </c>
      <c r="F221" s="211" t="s">
        <v>227</v>
      </c>
      <c r="G221" s="208"/>
      <c r="H221" s="212">
        <v>15.81</v>
      </c>
      <c r="I221" s="213"/>
      <c r="J221" s="208"/>
      <c r="K221" s="208"/>
      <c r="L221" s="214"/>
      <c r="M221" s="215"/>
      <c r="N221" s="216"/>
      <c r="O221" s="216"/>
      <c r="P221" s="216"/>
      <c r="Q221" s="216"/>
      <c r="R221" s="216"/>
      <c r="S221" s="216"/>
      <c r="T221" s="217"/>
      <c r="AT221" s="218" t="s">
        <v>339</v>
      </c>
      <c r="AU221" s="218" t="s">
        <v>86</v>
      </c>
      <c r="AV221" s="13" t="s">
        <v>86</v>
      </c>
      <c r="AW221" s="13" t="s">
        <v>31</v>
      </c>
      <c r="AX221" s="13" t="s">
        <v>84</v>
      </c>
      <c r="AY221" s="218" t="s">
        <v>321</v>
      </c>
    </row>
    <row r="222" spans="1:65" s="12" customFormat="1" ht="22.9" customHeight="1">
      <c r="B222" s="178"/>
      <c r="C222" s="179"/>
      <c r="D222" s="180" t="s">
        <v>76</v>
      </c>
      <c r="E222" s="192" t="s">
        <v>334</v>
      </c>
      <c r="F222" s="192" t="s">
        <v>705</v>
      </c>
      <c r="G222" s="179"/>
      <c r="H222" s="179"/>
      <c r="I222" s="182"/>
      <c r="J222" s="193">
        <f>BK222</f>
        <v>0</v>
      </c>
      <c r="K222" s="179"/>
      <c r="L222" s="184"/>
      <c r="M222" s="185"/>
      <c r="N222" s="186"/>
      <c r="O222" s="186"/>
      <c r="P222" s="187">
        <f>SUM(P223:P226)</f>
        <v>0</v>
      </c>
      <c r="Q222" s="186"/>
      <c r="R222" s="187">
        <f>SUM(R223:R226)</f>
        <v>0.46977999999999998</v>
      </c>
      <c r="S222" s="186"/>
      <c r="T222" s="188">
        <f>SUM(T223:T226)</f>
        <v>0</v>
      </c>
      <c r="AR222" s="189" t="s">
        <v>84</v>
      </c>
      <c r="AT222" s="190" t="s">
        <v>76</v>
      </c>
      <c r="AU222" s="190" t="s">
        <v>84</v>
      </c>
      <c r="AY222" s="189" t="s">
        <v>321</v>
      </c>
      <c r="BK222" s="191">
        <f>SUM(BK223:BK226)</f>
        <v>0</v>
      </c>
    </row>
    <row r="223" spans="1:65" s="2" customFormat="1" ht="24.2" customHeight="1">
      <c r="A223" s="35"/>
      <c r="B223" s="36"/>
      <c r="C223" s="194" t="s">
        <v>545</v>
      </c>
      <c r="D223" s="194" t="s">
        <v>323</v>
      </c>
      <c r="E223" s="195" t="s">
        <v>3049</v>
      </c>
      <c r="F223" s="196" t="s">
        <v>3050</v>
      </c>
      <c r="G223" s="197" t="s">
        <v>692</v>
      </c>
      <c r="H223" s="198">
        <v>2</v>
      </c>
      <c r="I223" s="199"/>
      <c r="J223" s="200">
        <f>ROUND(I223*H223,2)</f>
        <v>0</v>
      </c>
      <c r="K223" s="196" t="s">
        <v>327</v>
      </c>
      <c r="L223" s="40"/>
      <c r="M223" s="201" t="s">
        <v>1</v>
      </c>
      <c r="N223" s="202" t="s">
        <v>42</v>
      </c>
      <c r="O223" s="72"/>
      <c r="P223" s="203">
        <f>O223*H223</f>
        <v>0</v>
      </c>
      <c r="Q223" s="203">
        <v>0.17488999999999999</v>
      </c>
      <c r="R223" s="203">
        <f>Q223*H223</f>
        <v>0.34977999999999998</v>
      </c>
      <c r="S223" s="203">
        <v>0</v>
      </c>
      <c r="T223" s="204">
        <f>S223*H223</f>
        <v>0</v>
      </c>
      <c r="U223" s="35"/>
      <c r="V223" s="35"/>
      <c r="W223" s="35"/>
      <c r="X223" s="35"/>
      <c r="Y223" s="35"/>
      <c r="Z223" s="35"/>
      <c r="AA223" s="35"/>
      <c r="AB223" s="35"/>
      <c r="AC223" s="35"/>
      <c r="AD223" s="35"/>
      <c r="AE223" s="35"/>
      <c r="AR223" s="205" t="s">
        <v>328</v>
      </c>
      <c r="AT223" s="205" t="s">
        <v>323</v>
      </c>
      <c r="AU223" s="205" t="s">
        <v>86</v>
      </c>
      <c r="AY223" s="18" t="s">
        <v>321</v>
      </c>
      <c r="BE223" s="206">
        <f>IF(N223="základní",J223,0)</f>
        <v>0</v>
      </c>
      <c r="BF223" s="206">
        <f>IF(N223="snížená",J223,0)</f>
        <v>0</v>
      </c>
      <c r="BG223" s="206">
        <f>IF(N223="zákl. přenesená",J223,0)</f>
        <v>0</v>
      </c>
      <c r="BH223" s="206">
        <f>IF(N223="sníž. přenesená",J223,0)</f>
        <v>0</v>
      </c>
      <c r="BI223" s="206">
        <f>IF(N223="nulová",J223,0)</f>
        <v>0</v>
      </c>
      <c r="BJ223" s="18" t="s">
        <v>84</v>
      </c>
      <c r="BK223" s="206">
        <f>ROUND(I223*H223,2)</f>
        <v>0</v>
      </c>
      <c r="BL223" s="18" t="s">
        <v>328</v>
      </c>
      <c r="BM223" s="205" t="s">
        <v>3375</v>
      </c>
    </row>
    <row r="224" spans="1:65" s="2" customFormat="1" ht="19.5">
      <c r="A224" s="35"/>
      <c r="B224" s="36"/>
      <c r="C224" s="37"/>
      <c r="D224" s="209" t="s">
        <v>1136</v>
      </c>
      <c r="E224" s="37"/>
      <c r="F224" s="261" t="s">
        <v>3052</v>
      </c>
      <c r="G224" s="37"/>
      <c r="H224" s="37"/>
      <c r="I224" s="262"/>
      <c r="J224" s="37"/>
      <c r="K224" s="37"/>
      <c r="L224" s="40"/>
      <c r="M224" s="263"/>
      <c r="N224" s="264"/>
      <c r="O224" s="72"/>
      <c r="P224" s="72"/>
      <c r="Q224" s="72"/>
      <c r="R224" s="72"/>
      <c r="S224" s="72"/>
      <c r="T224" s="73"/>
      <c r="U224" s="35"/>
      <c r="V224" s="35"/>
      <c r="W224" s="35"/>
      <c r="X224" s="35"/>
      <c r="Y224" s="35"/>
      <c r="Z224" s="35"/>
      <c r="AA224" s="35"/>
      <c r="AB224" s="35"/>
      <c r="AC224" s="35"/>
      <c r="AD224" s="35"/>
      <c r="AE224" s="35"/>
      <c r="AT224" s="18" t="s">
        <v>1136</v>
      </c>
      <c r="AU224" s="18" t="s">
        <v>86</v>
      </c>
    </row>
    <row r="225" spans="1:65" s="13" customFormat="1" ht="11.25">
      <c r="B225" s="207"/>
      <c r="C225" s="208"/>
      <c r="D225" s="209" t="s">
        <v>339</v>
      </c>
      <c r="E225" s="210" t="s">
        <v>1</v>
      </c>
      <c r="F225" s="211" t="s">
        <v>3376</v>
      </c>
      <c r="G225" s="208"/>
      <c r="H225" s="212">
        <v>2</v>
      </c>
      <c r="I225" s="213"/>
      <c r="J225" s="208"/>
      <c r="K225" s="208"/>
      <c r="L225" s="214"/>
      <c r="M225" s="215"/>
      <c r="N225" s="216"/>
      <c r="O225" s="216"/>
      <c r="P225" s="216"/>
      <c r="Q225" s="216"/>
      <c r="R225" s="216"/>
      <c r="S225" s="216"/>
      <c r="T225" s="217"/>
      <c r="AT225" s="218" t="s">
        <v>339</v>
      </c>
      <c r="AU225" s="218" t="s">
        <v>86</v>
      </c>
      <c r="AV225" s="13" t="s">
        <v>86</v>
      </c>
      <c r="AW225" s="13" t="s">
        <v>31</v>
      </c>
      <c r="AX225" s="13" t="s">
        <v>84</v>
      </c>
      <c r="AY225" s="218" t="s">
        <v>321</v>
      </c>
    </row>
    <row r="226" spans="1:65" s="2" customFormat="1" ht="24.2" customHeight="1">
      <c r="A226" s="35"/>
      <c r="B226" s="36"/>
      <c r="C226" s="251" t="s">
        <v>558</v>
      </c>
      <c r="D226" s="251" t="s">
        <v>583</v>
      </c>
      <c r="E226" s="252" t="s">
        <v>3054</v>
      </c>
      <c r="F226" s="253" t="s">
        <v>3055</v>
      </c>
      <c r="G226" s="254" t="s">
        <v>692</v>
      </c>
      <c r="H226" s="255">
        <v>2</v>
      </c>
      <c r="I226" s="256"/>
      <c r="J226" s="257">
        <f>ROUND(I226*H226,2)</f>
        <v>0</v>
      </c>
      <c r="K226" s="253" t="s">
        <v>327</v>
      </c>
      <c r="L226" s="258"/>
      <c r="M226" s="259" t="s">
        <v>1</v>
      </c>
      <c r="N226" s="260" t="s">
        <v>42</v>
      </c>
      <c r="O226" s="72"/>
      <c r="P226" s="203">
        <f>O226*H226</f>
        <v>0</v>
      </c>
      <c r="Q226" s="203">
        <v>0.06</v>
      </c>
      <c r="R226" s="203">
        <f>Q226*H226</f>
        <v>0.12</v>
      </c>
      <c r="S226" s="203">
        <v>0</v>
      </c>
      <c r="T226" s="204">
        <f>S226*H226</f>
        <v>0</v>
      </c>
      <c r="U226" s="35"/>
      <c r="V226" s="35"/>
      <c r="W226" s="35"/>
      <c r="X226" s="35"/>
      <c r="Y226" s="35"/>
      <c r="Z226" s="35"/>
      <c r="AA226" s="35"/>
      <c r="AB226" s="35"/>
      <c r="AC226" s="35"/>
      <c r="AD226" s="35"/>
      <c r="AE226" s="35"/>
      <c r="AR226" s="205" t="s">
        <v>364</v>
      </c>
      <c r="AT226" s="205" t="s">
        <v>583</v>
      </c>
      <c r="AU226" s="205" t="s">
        <v>86</v>
      </c>
      <c r="AY226" s="18" t="s">
        <v>321</v>
      </c>
      <c r="BE226" s="206">
        <f>IF(N226="základní",J226,0)</f>
        <v>0</v>
      </c>
      <c r="BF226" s="206">
        <f>IF(N226="snížená",J226,0)</f>
        <v>0</v>
      </c>
      <c r="BG226" s="206">
        <f>IF(N226="zákl. přenesená",J226,0)</f>
        <v>0</v>
      </c>
      <c r="BH226" s="206">
        <f>IF(N226="sníž. přenesená",J226,0)</f>
        <v>0</v>
      </c>
      <c r="BI226" s="206">
        <f>IF(N226="nulová",J226,0)</f>
        <v>0</v>
      </c>
      <c r="BJ226" s="18" t="s">
        <v>84</v>
      </c>
      <c r="BK226" s="206">
        <f>ROUND(I226*H226,2)</f>
        <v>0</v>
      </c>
      <c r="BL226" s="18" t="s">
        <v>328</v>
      </c>
      <c r="BM226" s="205" t="s">
        <v>3377</v>
      </c>
    </row>
    <row r="227" spans="1:65" s="12" customFormat="1" ht="22.9" customHeight="1">
      <c r="B227" s="178"/>
      <c r="C227" s="179"/>
      <c r="D227" s="180" t="s">
        <v>76</v>
      </c>
      <c r="E227" s="192" t="s">
        <v>328</v>
      </c>
      <c r="F227" s="192" t="s">
        <v>1785</v>
      </c>
      <c r="G227" s="179"/>
      <c r="H227" s="179"/>
      <c r="I227" s="182"/>
      <c r="J227" s="193">
        <f>BK227</f>
        <v>0</v>
      </c>
      <c r="K227" s="179"/>
      <c r="L227" s="184"/>
      <c r="M227" s="185"/>
      <c r="N227" s="186"/>
      <c r="O227" s="186"/>
      <c r="P227" s="187">
        <f>SUM(P228:P233)</f>
        <v>0</v>
      </c>
      <c r="Q227" s="186"/>
      <c r="R227" s="187">
        <f>SUM(R228:R233)</f>
        <v>0</v>
      </c>
      <c r="S227" s="186"/>
      <c r="T227" s="188">
        <f>SUM(T228:T233)</f>
        <v>0</v>
      </c>
      <c r="AR227" s="189" t="s">
        <v>84</v>
      </c>
      <c r="AT227" s="190" t="s">
        <v>76</v>
      </c>
      <c r="AU227" s="190" t="s">
        <v>84</v>
      </c>
      <c r="AY227" s="189" t="s">
        <v>321</v>
      </c>
      <c r="BK227" s="191">
        <f>SUM(BK228:BK233)</f>
        <v>0</v>
      </c>
    </row>
    <row r="228" spans="1:65" s="2" customFormat="1" ht="16.5" customHeight="1">
      <c r="A228" s="35"/>
      <c r="B228" s="36"/>
      <c r="C228" s="194" t="s">
        <v>582</v>
      </c>
      <c r="D228" s="194" t="s">
        <v>323</v>
      </c>
      <c r="E228" s="195" t="s">
        <v>1786</v>
      </c>
      <c r="F228" s="196" t="s">
        <v>1787</v>
      </c>
      <c r="G228" s="197" t="s">
        <v>355</v>
      </c>
      <c r="H228" s="198">
        <v>2.5419999999999998</v>
      </c>
      <c r="I228" s="199"/>
      <c r="J228" s="200">
        <f>ROUND(I228*H228,2)</f>
        <v>0</v>
      </c>
      <c r="K228" s="196" t="s">
        <v>350</v>
      </c>
      <c r="L228" s="40"/>
      <c r="M228" s="201" t="s">
        <v>1</v>
      </c>
      <c r="N228" s="202" t="s">
        <v>42</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328</v>
      </c>
      <c r="AT228" s="205" t="s">
        <v>323</v>
      </c>
      <c r="AU228" s="205" t="s">
        <v>86</v>
      </c>
      <c r="AY228" s="18" t="s">
        <v>321</v>
      </c>
      <c r="BE228" s="206">
        <f>IF(N228="základní",J228,0)</f>
        <v>0</v>
      </c>
      <c r="BF228" s="206">
        <f>IF(N228="snížená",J228,0)</f>
        <v>0</v>
      </c>
      <c r="BG228" s="206">
        <f>IF(N228="zákl. přenesená",J228,0)</f>
        <v>0</v>
      </c>
      <c r="BH228" s="206">
        <f>IF(N228="sníž. přenesená",J228,0)</f>
        <v>0</v>
      </c>
      <c r="BI228" s="206">
        <f>IF(N228="nulová",J228,0)</f>
        <v>0</v>
      </c>
      <c r="BJ228" s="18" t="s">
        <v>84</v>
      </c>
      <c r="BK228" s="206">
        <f>ROUND(I228*H228,2)</f>
        <v>0</v>
      </c>
      <c r="BL228" s="18" t="s">
        <v>328</v>
      </c>
      <c r="BM228" s="205" t="s">
        <v>1788</v>
      </c>
    </row>
    <row r="229" spans="1:65" s="13" customFormat="1" ht="11.25">
      <c r="B229" s="207"/>
      <c r="C229" s="208"/>
      <c r="D229" s="209" t="s">
        <v>339</v>
      </c>
      <c r="E229" s="210" t="s">
        <v>1</v>
      </c>
      <c r="F229" s="211" t="s">
        <v>3378</v>
      </c>
      <c r="G229" s="208"/>
      <c r="H229" s="212">
        <v>2.5419999999999998</v>
      </c>
      <c r="I229" s="213"/>
      <c r="J229" s="208"/>
      <c r="K229" s="208"/>
      <c r="L229" s="214"/>
      <c r="M229" s="215"/>
      <c r="N229" s="216"/>
      <c r="O229" s="216"/>
      <c r="P229" s="216"/>
      <c r="Q229" s="216"/>
      <c r="R229" s="216"/>
      <c r="S229" s="216"/>
      <c r="T229" s="217"/>
      <c r="AT229" s="218" t="s">
        <v>339</v>
      </c>
      <c r="AU229" s="218" t="s">
        <v>86</v>
      </c>
      <c r="AV229" s="13" t="s">
        <v>86</v>
      </c>
      <c r="AW229" s="13" t="s">
        <v>31</v>
      </c>
      <c r="AX229" s="13" t="s">
        <v>77</v>
      </c>
      <c r="AY229" s="218" t="s">
        <v>321</v>
      </c>
    </row>
    <row r="230" spans="1:65" s="14" customFormat="1" ht="11.25">
      <c r="B230" s="219"/>
      <c r="C230" s="220"/>
      <c r="D230" s="209" t="s">
        <v>339</v>
      </c>
      <c r="E230" s="221" t="s">
        <v>1599</v>
      </c>
      <c r="F230" s="222" t="s">
        <v>346</v>
      </c>
      <c r="G230" s="220"/>
      <c r="H230" s="223">
        <v>2.5419999999999998</v>
      </c>
      <c r="I230" s="224"/>
      <c r="J230" s="220"/>
      <c r="K230" s="220"/>
      <c r="L230" s="225"/>
      <c r="M230" s="226"/>
      <c r="N230" s="227"/>
      <c r="O230" s="227"/>
      <c r="P230" s="227"/>
      <c r="Q230" s="227"/>
      <c r="R230" s="227"/>
      <c r="S230" s="227"/>
      <c r="T230" s="228"/>
      <c r="AT230" s="229" t="s">
        <v>339</v>
      </c>
      <c r="AU230" s="229" t="s">
        <v>86</v>
      </c>
      <c r="AV230" s="14" t="s">
        <v>328</v>
      </c>
      <c r="AW230" s="14" t="s">
        <v>31</v>
      </c>
      <c r="AX230" s="14" t="s">
        <v>84</v>
      </c>
      <c r="AY230" s="229" t="s">
        <v>321</v>
      </c>
    </row>
    <row r="231" spans="1:65" s="2" customFormat="1" ht="24.2" customHeight="1">
      <c r="A231" s="35"/>
      <c r="B231" s="36"/>
      <c r="C231" s="194" t="s">
        <v>589</v>
      </c>
      <c r="D231" s="194" t="s">
        <v>323</v>
      </c>
      <c r="E231" s="195" t="s">
        <v>1721</v>
      </c>
      <c r="F231" s="196" t="s">
        <v>1722</v>
      </c>
      <c r="G231" s="197" t="s">
        <v>355</v>
      </c>
      <c r="H231" s="198">
        <v>2.5419999999999998</v>
      </c>
      <c r="I231" s="199"/>
      <c r="J231" s="200">
        <f>ROUND(I231*H231,2)</f>
        <v>0</v>
      </c>
      <c r="K231" s="196" t="s">
        <v>350</v>
      </c>
      <c r="L231" s="40"/>
      <c r="M231" s="201" t="s">
        <v>1</v>
      </c>
      <c r="N231" s="202" t="s">
        <v>42</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328</v>
      </c>
      <c r="AT231" s="205" t="s">
        <v>323</v>
      </c>
      <c r="AU231" s="205" t="s">
        <v>86</v>
      </c>
      <c r="AY231" s="18" t="s">
        <v>321</v>
      </c>
      <c r="BE231" s="206">
        <f>IF(N231="základní",J231,0)</f>
        <v>0</v>
      </c>
      <c r="BF231" s="206">
        <f>IF(N231="snížená",J231,0)</f>
        <v>0</v>
      </c>
      <c r="BG231" s="206">
        <f>IF(N231="zákl. přenesená",J231,0)</f>
        <v>0</v>
      </c>
      <c r="BH231" s="206">
        <f>IF(N231="sníž. přenesená",J231,0)</f>
        <v>0</v>
      </c>
      <c r="BI231" s="206">
        <f>IF(N231="nulová",J231,0)</f>
        <v>0</v>
      </c>
      <c r="BJ231" s="18" t="s">
        <v>84</v>
      </c>
      <c r="BK231" s="206">
        <f>ROUND(I231*H231,2)</f>
        <v>0</v>
      </c>
      <c r="BL231" s="18" t="s">
        <v>328</v>
      </c>
      <c r="BM231" s="205" t="s">
        <v>1791</v>
      </c>
    </row>
    <row r="232" spans="1:65" s="13" customFormat="1" ht="11.25">
      <c r="B232" s="207"/>
      <c r="C232" s="208"/>
      <c r="D232" s="209" t="s">
        <v>339</v>
      </c>
      <c r="E232" s="210" t="s">
        <v>1</v>
      </c>
      <c r="F232" s="211" t="s">
        <v>1792</v>
      </c>
      <c r="G232" s="208"/>
      <c r="H232" s="212">
        <v>2.5419999999999998</v>
      </c>
      <c r="I232" s="213"/>
      <c r="J232" s="208"/>
      <c r="K232" s="208"/>
      <c r="L232" s="214"/>
      <c r="M232" s="215"/>
      <c r="N232" s="216"/>
      <c r="O232" s="216"/>
      <c r="P232" s="216"/>
      <c r="Q232" s="216"/>
      <c r="R232" s="216"/>
      <c r="S232" s="216"/>
      <c r="T232" s="217"/>
      <c r="AT232" s="218" t="s">
        <v>339</v>
      </c>
      <c r="AU232" s="218" t="s">
        <v>86</v>
      </c>
      <c r="AV232" s="13" t="s">
        <v>86</v>
      </c>
      <c r="AW232" s="13" t="s">
        <v>31</v>
      </c>
      <c r="AX232" s="13" t="s">
        <v>84</v>
      </c>
      <c r="AY232" s="218" t="s">
        <v>321</v>
      </c>
    </row>
    <row r="233" spans="1:65" s="2" customFormat="1" ht="37.9" customHeight="1">
      <c r="A233" s="35"/>
      <c r="B233" s="36"/>
      <c r="C233" s="194" t="s">
        <v>595</v>
      </c>
      <c r="D233" s="194" t="s">
        <v>323</v>
      </c>
      <c r="E233" s="195" t="s">
        <v>353</v>
      </c>
      <c r="F233" s="196" t="s">
        <v>354</v>
      </c>
      <c r="G233" s="197" t="s">
        <v>355</v>
      </c>
      <c r="H233" s="198">
        <v>2.5419999999999998</v>
      </c>
      <c r="I233" s="199"/>
      <c r="J233" s="200">
        <f>ROUND(I233*H233,2)</f>
        <v>0</v>
      </c>
      <c r="K233" s="196" t="s">
        <v>350</v>
      </c>
      <c r="L233" s="40"/>
      <c r="M233" s="201" t="s">
        <v>1</v>
      </c>
      <c r="N233" s="202" t="s">
        <v>42</v>
      </c>
      <c r="O233" s="72"/>
      <c r="P233" s="203">
        <f>O233*H233</f>
        <v>0</v>
      </c>
      <c r="Q233" s="203">
        <v>0</v>
      </c>
      <c r="R233" s="203">
        <f>Q233*H233</f>
        <v>0</v>
      </c>
      <c r="S233" s="203">
        <v>0</v>
      </c>
      <c r="T233" s="204">
        <f>S233*H233</f>
        <v>0</v>
      </c>
      <c r="U233" s="35"/>
      <c r="V233" s="35"/>
      <c r="W233" s="35"/>
      <c r="X233" s="35"/>
      <c r="Y233" s="35"/>
      <c r="Z233" s="35"/>
      <c r="AA233" s="35"/>
      <c r="AB233" s="35"/>
      <c r="AC233" s="35"/>
      <c r="AD233" s="35"/>
      <c r="AE233" s="35"/>
      <c r="AR233" s="205" t="s">
        <v>328</v>
      </c>
      <c r="AT233" s="205" t="s">
        <v>323</v>
      </c>
      <c r="AU233" s="205" t="s">
        <v>86</v>
      </c>
      <c r="AY233" s="18" t="s">
        <v>321</v>
      </c>
      <c r="BE233" s="206">
        <f>IF(N233="základní",J233,0)</f>
        <v>0</v>
      </c>
      <c r="BF233" s="206">
        <f>IF(N233="snížená",J233,0)</f>
        <v>0</v>
      </c>
      <c r="BG233" s="206">
        <f>IF(N233="zákl. přenesená",J233,0)</f>
        <v>0</v>
      </c>
      <c r="BH233" s="206">
        <f>IF(N233="sníž. přenesená",J233,0)</f>
        <v>0</v>
      </c>
      <c r="BI233" s="206">
        <f>IF(N233="nulová",J233,0)</f>
        <v>0</v>
      </c>
      <c r="BJ233" s="18" t="s">
        <v>84</v>
      </c>
      <c r="BK233" s="206">
        <f>ROUND(I233*H233,2)</f>
        <v>0</v>
      </c>
      <c r="BL233" s="18" t="s">
        <v>328</v>
      </c>
      <c r="BM233" s="205" t="s">
        <v>1793</v>
      </c>
    </row>
    <row r="234" spans="1:65" s="12" customFormat="1" ht="22.9" customHeight="1">
      <c r="B234" s="178"/>
      <c r="C234" s="179"/>
      <c r="D234" s="180" t="s">
        <v>76</v>
      </c>
      <c r="E234" s="192" t="s">
        <v>347</v>
      </c>
      <c r="F234" s="192" t="s">
        <v>811</v>
      </c>
      <c r="G234" s="179"/>
      <c r="H234" s="179"/>
      <c r="I234" s="182"/>
      <c r="J234" s="193">
        <f>BK234</f>
        <v>0</v>
      </c>
      <c r="K234" s="179"/>
      <c r="L234" s="184"/>
      <c r="M234" s="185"/>
      <c r="N234" s="186"/>
      <c r="O234" s="186"/>
      <c r="P234" s="187">
        <f>SUM(P235:P236)</f>
        <v>0</v>
      </c>
      <c r="Q234" s="186"/>
      <c r="R234" s="187">
        <f>SUM(R235:R236)</f>
        <v>0</v>
      </c>
      <c r="S234" s="186"/>
      <c r="T234" s="188">
        <f>SUM(T235:T236)</f>
        <v>0</v>
      </c>
      <c r="AR234" s="189" t="s">
        <v>84</v>
      </c>
      <c r="AT234" s="190" t="s">
        <v>76</v>
      </c>
      <c r="AU234" s="190" t="s">
        <v>84</v>
      </c>
      <c r="AY234" s="189" t="s">
        <v>321</v>
      </c>
      <c r="BK234" s="191">
        <f>SUM(BK235:BK236)</f>
        <v>0</v>
      </c>
    </row>
    <row r="235" spans="1:65" s="2" customFormat="1" ht="21.75" customHeight="1">
      <c r="A235" s="35"/>
      <c r="B235" s="36"/>
      <c r="C235" s="194" t="s">
        <v>597</v>
      </c>
      <c r="D235" s="194" t="s">
        <v>323</v>
      </c>
      <c r="E235" s="195" t="s">
        <v>3379</v>
      </c>
      <c r="F235" s="196" t="s">
        <v>3380</v>
      </c>
      <c r="G235" s="197" t="s">
        <v>337</v>
      </c>
      <c r="H235" s="198">
        <v>9.61</v>
      </c>
      <c r="I235" s="199"/>
      <c r="J235" s="200">
        <f>ROUND(I235*H235,2)</f>
        <v>0</v>
      </c>
      <c r="K235" s="196" t="s">
        <v>327</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3381</v>
      </c>
    </row>
    <row r="236" spans="1:65" s="13" customFormat="1" ht="11.25">
      <c r="B236" s="207"/>
      <c r="C236" s="208"/>
      <c r="D236" s="209" t="s">
        <v>339</v>
      </c>
      <c r="E236" s="210" t="s">
        <v>1</v>
      </c>
      <c r="F236" s="211" t="s">
        <v>3382</v>
      </c>
      <c r="G236" s="208"/>
      <c r="H236" s="212">
        <v>9.61</v>
      </c>
      <c r="I236" s="213"/>
      <c r="J236" s="208"/>
      <c r="K236" s="208"/>
      <c r="L236" s="214"/>
      <c r="M236" s="215"/>
      <c r="N236" s="216"/>
      <c r="O236" s="216"/>
      <c r="P236" s="216"/>
      <c r="Q236" s="216"/>
      <c r="R236" s="216"/>
      <c r="S236" s="216"/>
      <c r="T236" s="217"/>
      <c r="AT236" s="218" t="s">
        <v>339</v>
      </c>
      <c r="AU236" s="218" t="s">
        <v>86</v>
      </c>
      <c r="AV236" s="13" t="s">
        <v>86</v>
      </c>
      <c r="AW236" s="13" t="s">
        <v>31</v>
      </c>
      <c r="AX236" s="13" t="s">
        <v>84</v>
      </c>
      <c r="AY236" s="218" t="s">
        <v>321</v>
      </c>
    </row>
    <row r="237" spans="1:65" s="12" customFormat="1" ht="22.9" customHeight="1">
      <c r="B237" s="178"/>
      <c r="C237" s="179"/>
      <c r="D237" s="180" t="s">
        <v>76</v>
      </c>
      <c r="E237" s="192" t="s">
        <v>1163</v>
      </c>
      <c r="F237" s="192" t="s">
        <v>1164</v>
      </c>
      <c r="G237" s="179"/>
      <c r="H237" s="179"/>
      <c r="I237" s="182"/>
      <c r="J237" s="193">
        <f>BK237</f>
        <v>0</v>
      </c>
      <c r="K237" s="179"/>
      <c r="L237" s="184"/>
      <c r="M237" s="185"/>
      <c r="N237" s="186"/>
      <c r="O237" s="186"/>
      <c r="P237" s="187">
        <f>P238</f>
        <v>0</v>
      </c>
      <c r="Q237" s="186"/>
      <c r="R237" s="187">
        <f>R238</f>
        <v>0</v>
      </c>
      <c r="S237" s="186"/>
      <c r="T237" s="188">
        <f>T238</f>
        <v>0</v>
      </c>
      <c r="AR237" s="189" t="s">
        <v>84</v>
      </c>
      <c r="AT237" s="190" t="s">
        <v>76</v>
      </c>
      <c r="AU237" s="190" t="s">
        <v>84</v>
      </c>
      <c r="AY237" s="189" t="s">
        <v>321</v>
      </c>
      <c r="BK237" s="191">
        <f>BK238</f>
        <v>0</v>
      </c>
    </row>
    <row r="238" spans="1:65" s="2" customFormat="1" ht="24.2" customHeight="1">
      <c r="A238" s="35"/>
      <c r="B238" s="36"/>
      <c r="C238" s="194" t="s">
        <v>603</v>
      </c>
      <c r="D238" s="194" t="s">
        <v>323</v>
      </c>
      <c r="E238" s="195" t="s">
        <v>3287</v>
      </c>
      <c r="F238" s="196" t="s">
        <v>3288</v>
      </c>
      <c r="G238" s="197" t="s">
        <v>542</v>
      </c>
      <c r="H238" s="198">
        <v>1.5289999999999999</v>
      </c>
      <c r="I238" s="199"/>
      <c r="J238" s="200">
        <f>ROUND(I238*H238,2)</f>
        <v>0</v>
      </c>
      <c r="K238" s="196" t="s">
        <v>350</v>
      </c>
      <c r="L238" s="40"/>
      <c r="M238" s="266" t="s">
        <v>1</v>
      </c>
      <c r="N238" s="267" t="s">
        <v>42</v>
      </c>
      <c r="O238" s="268"/>
      <c r="P238" s="269">
        <f>O238*H238</f>
        <v>0</v>
      </c>
      <c r="Q238" s="269">
        <v>0</v>
      </c>
      <c r="R238" s="269">
        <f>Q238*H238</f>
        <v>0</v>
      </c>
      <c r="S238" s="269">
        <v>0</v>
      </c>
      <c r="T238" s="270">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1900</v>
      </c>
    </row>
    <row r="239" spans="1:65" s="2" customFormat="1" ht="6.95" customHeight="1">
      <c r="A239" s="35"/>
      <c r="B239" s="55"/>
      <c r="C239" s="56"/>
      <c r="D239" s="56"/>
      <c r="E239" s="56"/>
      <c r="F239" s="56"/>
      <c r="G239" s="56"/>
      <c r="H239" s="56"/>
      <c r="I239" s="56"/>
      <c r="J239" s="56"/>
      <c r="K239" s="56"/>
      <c r="L239" s="40"/>
      <c r="M239" s="35"/>
      <c r="O239" s="35"/>
      <c r="P239" s="35"/>
      <c r="Q239" s="35"/>
      <c r="R239" s="35"/>
      <c r="S239" s="35"/>
      <c r="T239" s="35"/>
      <c r="U239" s="35"/>
      <c r="V239" s="35"/>
      <c r="W239" s="35"/>
      <c r="X239" s="35"/>
      <c r="Y239" s="35"/>
      <c r="Z239" s="35"/>
      <c r="AA239" s="35"/>
      <c r="AB239" s="35"/>
      <c r="AC239" s="35"/>
      <c r="AD239" s="35"/>
      <c r="AE239" s="35"/>
    </row>
  </sheetData>
  <sheetProtection algorithmName="SHA-512" hashValue="jujFj18LYvgUIKdSCTh+spcQQRAdJNqokujWaT6d2sLPeg4ztvly40Pw71jTY1UoSn4DnN4WDVTOmI3oITXHGQ==" saltValue="9x1usJrrYs9XIWgzurfTQMWD/SOSPXd+MD7DteXQE15W81ayZlz4eCsjBkVzPXzjXQgLomtJJhIr3tjsPOd7yg==" spinCount="100000" sheet="1" objects="1" scenarios="1" formatColumns="0" formatRows="0" autoFilter="0"/>
  <autoFilter ref="C125:K238"/>
  <mergeCells count="12">
    <mergeCell ref="E118:H118"/>
    <mergeCell ref="L2:V2"/>
    <mergeCell ref="E85:H85"/>
    <mergeCell ref="E87:H87"/>
    <mergeCell ref="E89:H89"/>
    <mergeCell ref="E114:H114"/>
    <mergeCell ref="E116:H116"/>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119</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2782</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3383</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ROUND((SUM(BE123:BE142)),  2)</f>
        <v>0</v>
      </c>
      <c r="G35" s="35"/>
      <c r="H35" s="35"/>
      <c r="I35" s="133">
        <v>0.21</v>
      </c>
      <c r="J35" s="132">
        <f>ROUND(((SUM(BE123:BE142))*I35),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ROUND((SUM(BF123:BF142)),  2)</f>
        <v>0</v>
      </c>
      <c r="G36" s="35"/>
      <c r="H36" s="35"/>
      <c r="I36" s="133">
        <v>0.15</v>
      </c>
      <c r="J36" s="132">
        <f>ROUND(((SUM(BF123:BF142))*I36),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ROUND((SUM(BG123:BG142)),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ROUND((SUM(BH123:BH142)),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ROUND((SUM(BI123:BI142)),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2782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08.6 -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J124</f>
        <v>0</v>
      </c>
      <c r="K99" s="157"/>
      <c r="L99" s="161"/>
    </row>
    <row r="100" spans="1:47" s="10" customFormat="1" ht="19.899999999999999" customHeight="1">
      <c r="B100" s="162"/>
      <c r="C100" s="105"/>
      <c r="D100" s="163" t="s">
        <v>291</v>
      </c>
      <c r="E100" s="164"/>
      <c r="F100" s="164"/>
      <c r="G100" s="164"/>
      <c r="H100" s="164"/>
      <c r="I100" s="164"/>
      <c r="J100" s="165">
        <f>J125</f>
        <v>0</v>
      </c>
      <c r="K100" s="105"/>
      <c r="L100" s="166"/>
    </row>
    <row r="101" spans="1:47" s="10" customFormat="1" ht="19.899999999999999" customHeight="1">
      <c r="B101" s="162"/>
      <c r="C101" s="105"/>
      <c r="D101" s="163" t="s">
        <v>1616</v>
      </c>
      <c r="E101" s="164"/>
      <c r="F101" s="164"/>
      <c r="G101" s="164"/>
      <c r="H101" s="164"/>
      <c r="I101" s="164"/>
      <c r="J101" s="165">
        <f>J130</f>
        <v>0</v>
      </c>
      <c r="K101" s="105"/>
      <c r="L101" s="166"/>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306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VODOJEM POUZDŘANY</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197</v>
      </c>
      <c r="D112" s="23"/>
      <c r="E112" s="23"/>
      <c r="F112" s="23"/>
      <c r="G112" s="23"/>
      <c r="H112" s="23"/>
      <c r="I112" s="23"/>
      <c r="J112" s="23"/>
      <c r="K112" s="23"/>
      <c r="L112" s="21"/>
    </row>
    <row r="113" spans="1:65" s="2" customFormat="1" ht="16.5" customHeight="1">
      <c r="A113" s="35"/>
      <c r="B113" s="36"/>
      <c r="C113" s="37"/>
      <c r="D113" s="37"/>
      <c r="E113" s="329" t="s">
        <v>2782</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2" t="str">
        <f>E11</f>
        <v>SO 08.6 - rušení stávajících objektů</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Pouzdřany</v>
      </c>
      <c r="G117" s="37"/>
      <c r="H117" s="37"/>
      <c r="I117" s="30" t="s">
        <v>22</v>
      </c>
      <c r="J117" s="67" t="str">
        <f>IF(J14="","",J14)</f>
        <v>6. 1. 2022</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VAK BŘECLAV a.s.</v>
      </c>
      <c r="G119" s="37"/>
      <c r="H119" s="37"/>
      <c r="I119" s="30" t="s">
        <v>30</v>
      </c>
      <c r="J119" s="33" t="str">
        <f>E23</f>
        <v>AQUA PROCON s.r.o.Palackého tř. 12, 612 00 Brno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Obrtel M.</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7"/>
      <c r="B122" s="168"/>
      <c r="C122" s="169" t="s">
        <v>307</v>
      </c>
      <c r="D122" s="170" t="s">
        <v>62</v>
      </c>
      <c r="E122" s="170" t="s">
        <v>58</v>
      </c>
      <c r="F122" s="170" t="s">
        <v>59</v>
      </c>
      <c r="G122" s="170" t="s">
        <v>308</v>
      </c>
      <c r="H122" s="170" t="s">
        <v>309</v>
      </c>
      <c r="I122" s="170" t="s">
        <v>310</v>
      </c>
      <c r="J122" s="170" t="s">
        <v>285</v>
      </c>
      <c r="K122" s="171" t="s">
        <v>311</v>
      </c>
      <c r="L122" s="172"/>
      <c r="M122" s="76" t="s">
        <v>1</v>
      </c>
      <c r="N122" s="77" t="s">
        <v>41</v>
      </c>
      <c r="O122" s="77" t="s">
        <v>312</v>
      </c>
      <c r="P122" s="77" t="s">
        <v>313</v>
      </c>
      <c r="Q122" s="77" t="s">
        <v>314</v>
      </c>
      <c r="R122" s="77" t="s">
        <v>315</v>
      </c>
      <c r="S122" s="77" t="s">
        <v>316</v>
      </c>
      <c r="T122" s="78" t="s">
        <v>317</v>
      </c>
      <c r="U122" s="167"/>
      <c r="V122" s="167"/>
      <c r="W122" s="167"/>
      <c r="X122" s="167"/>
      <c r="Y122" s="167"/>
      <c r="Z122" s="167"/>
      <c r="AA122" s="167"/>
      <c r="AB122" s="167"/>
      <c r="AC122" s="167"/>
      <c r="AD122" s="167"/>
      <c r="AE122" s="167"/>
    </row>
    <row r="123" spans="1:65" s="2" customFormat="1" ht="22.9" customHeight="1">
      <c r="A123" s="35"/>
      <c r="B123" s="36"/>
      <c r="C123" s="83" t="s">
        <v>318</v>
      </c>
      <c r="D123" s="37"/>
      <c r="E123" s="37"/>
      <c r="F123" s="37"/>
      <c r="G123" s="37"/>
      <c r="H123" s="37"/>
      <c r="I123" s="37"/>
      <c r="J123" s="173">
        <f>BK123</f>
        <v>0</v>
      </c>
      <c r="K123" s="37"/>
      <c r="L123" s="40"/>
      <c r="M123" s="79"/>
      <c r="N123" s="174"/>
      <c r="O123" s="80"/>
      <c r="P123" s="175">
        <f>P124</f>
        <v>0</v>
      </c>
      <c r="Q123" s="80"/>
      <c r="R123" s="175">
        <f>R124</f>
        <v>0</v>
      </c>
      <c r="S123" s="80"/>
      <c r="T123" s="176">
        <f>T124</f>
        <v>4.8468599999999995</v>
      </c>
      <c r="U123" s="35"/>
      <c r="V123" s="35"/>
      <c r="W123" s="35"/>
      <c r="X123" s="35"/>
      <c r="Y123" s="35"/>
      <c r="Z123" s="35"/>
      <c r="AA123" s="35"/>
      <c r="AB123" s="35"/>
      <c r="AC123" s="35"/>
      <c r="AD123" s="35"/>
      <c r="AE123" s="35"/>
      <c r="AT123" s="18" t="s">
        <v>76</v>
      </c>
      <c r="AU123" s="18" t="s">
        <v>287</v>
      </c>
      <c r="BK123" s="177">
        <f>BK124</f>
        <v>0</v>
      </c>
    </row>
    <row r="124" spans="1:65" s="12" customFormat="1" ht="25.9" customHeight="1">
      <c r="B124" s="178"/>
      <c r="C124" s="179"/>
      <c r="D124" s="180" t="s">
        <v>76</v>
      </c>
      <c r="E124" s="181" t="s">
        <v>319</v>
      </c>
      <c r="F124" s="181" t="s">
        <v>320</v>
      </c>
      <c r="G124" s="179"/>
      <c r="H124" s="179"/>
      <c r="I124" s="182"/>
      <c r="J124" s="183">
        <f>BK124</f>
        <v>0</v>
      </c>
      <c r="K124" s="179"/>
      <c r="L124" s="184"/>
      <c r="M124" s="185"/>
      <c r="N124" s="186"/>
      <c r="O124" s="186"/>
      <c r="P124" s="187">
        <f>P125+P130</f>
        <v>0</v>
      </c>
      <c r="Q124" s="186"/>
      <c r="R124" s="187">
        <f>R125+R130</f>
        <v>0</v>
      </c>
      <c r="S124" s="186"/>
      <c r="T124" s="188">
        <f>T125+T130</f>
        <v>4.8468599999999995</v>
      </c>
      <c r="AR124" s="189" t="s">
        <v>84</v>
      </c>
      <c r="AT124" s="190" t="s">
        <v>76</v>
      </c>
      <c r="AU124" s="190" t="s">
        <v>77</v>
      </c>
      <c r="AY124" s="189" t="s">
        <v>321</v>
      </c>
      <c r="BK124" s="191">
        <f>BK125+BK130</f>
        <v>0</v>
      </c>
    </row>
    <row r="125" spans="1:65" s="12" customFormat="1" ht="22.9" customHeight="1">
      <c r="B125" s="178"/>
      <c r="C125" s="179"/>
      <c r="D125" s="180" t="s">
        <v>76</v>
      </c>
      <c r="E125" s="192" t="s">
        <v>334</v>
      </c>
      <c r="F125" s="192" t="s">
        <v>705</v>
      </c>
      <c r="G125" s="179"/>
      <c r="H125" s="179"/>
      <c r="I125" s="182"/>
      <c r="J125" s="193">
        <f>BK125</f>
        <v>0</v>
      </c>
      <c r="K125" s="179"/>
      <c r="L125" s="184"/>
      <c r="M125" s="185"/>
      <c r="N125" s="186"/>
      <c r="O125" s="186"/>
      <c r="P125" s="187">
        <f>SUM(P126:P129)</f>
        <v>0</v>
      </c>
      <c r="Q125" s="186"/>
      <c r="R125" s="187">
        <f>SUM(R126:R129)</f>
        <v>0</v>
      </c>
      <c r="S125" s="186"/>
      <c r="T125" s="188">
        <f>SUM(T126:T129)</f>
        <v>0</v>
      </c>
      <c r="AR125" s="189" t="s">
        <v>84</v>
      </c>
      <c r="AT125" s="190" t="s">
        <v>76</v>
      </c>
      <c r="AU125" s="190" t="s">
        <v>84</v>
      </c>
      <c r="AY125" s="189" t="s">
        <v>321</v>
      </c>
      <c r="BK125" s="191">
        <f>SUM(BK126:BK129)</f>
        <v>0</v>
      </c>
    </row>
    <row r="126" spans="1:65" s="2" customFormat="1" ht="33" customHeight="1">
      <c r="A126" s="35"/>
      <c r="B126" s="36"/>
      <c r="C126" s="194" t="s">
        <v>84</v>
      </c>
      <c r="D126" s="194" t="s">
        <v>323</v>
      </c>
      <c r="E126" s="195" t="s">
        <v>2681</v>
      </c>
      <c r="F126" s="196" t="s">
        <v>2682</v>
      </c>
      <c r="G126" s="197" t="s">
        <v>355</v>
      </c>
      <c r="H126" s="198">
        <v>35.171999999999997</v>
      </c>
      <c r="I126" s="199"/>
      <c r="J126" s="200">
        <f>ROUND(I126*H126,2)</f>
        <v>0</v>
      </c>
      <c r="K126" s="196" t="s">
        <v>327</v>
      </c>
      <c r="L126" s="40"/>
      <c r="M126" s="201" t="s">
        <v>1</v>
      </c>
      <c r="N126" s="202" t="s">
        <v>42</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3384</v>
      </c>
    </row>
    <row r="127" spans="1:65" s="13" customFormat="1" ht="22.5">
      <c r="B127" s="207"/>
      <c r="C127" s="208"/>
      <c r="D127" s="209" t="s">
        <v>339</v>
      </c>
      <c r="E127" s="210" t="s">
        <v>1</v>
      </c>
      <c r="F127" s="211" t="s">
        <v>3385</v>
      </c>
      <c r="G127" s="208"/>
      <c r="H127" s="212">
        <v>34.393076449028648</v>
      </c>
      <c r="I127" s="213"/>
      <c r="J127" s="208"/>
      <c r="K127" s="208"/>
      <c r="L127" s="214"/>
      <c r="M127" s="215"/>
      <c r="N127" s="216"/>
      <c r="O127" s="216"/>
      <c r="P127" s="216"/>
      <c r="Q127" s="216"/>
      <c r="R127" s="216"/>
      <c r="S127" s="216"/>
      <c r="T127" s="217"/>
      <c r="AT127" s="218" t="s">
        <v>339</v>
      </c>
      <c r="AU127" s="218" t="s">
        <v>86</v>
      </c>
      <c r="AV127" s="13" t="s">
        <v>86</v>
      </c>
      <c r="AW127" s="13" t="s">
        <v>31</v>
      </c>
      <c r="AX127" s="13" t="s">
        <v>77</v>
      </c>
      <c r="AY127" s="218" t="s">
        <v>321</v>
      </c>
    </row>
    <row r="128" spans="1:65" s="13" customFormat="1" ht="11.25">
      <c r="B128" s="207"/>
      <c r="C128" s="208"/>
      <c r="D128" s="209" t="s">
        <v>339</v>
      </c>
      <c r="E128" s="210" t="s">
        <v>1</v>
      </c>
      <c r="F128" s="211" t="s">
        <v>3386</v>
      </c>
      <c r="G128" s="208"/>
      <c r="H128" s="212">
        <v>0.77931132763116939</v>
      </c>
      <c r="I128" s="213"/>
      <c r="J128" s="208"/>
      <c r="K128" s="208"/>
      <c r="L128" s="214"/>
      <c r="M128" s="215"/>
      <c r="N128" s="216"/>
      <c r="O128" s="216"/>
      <c r="P128" s="216"/>
      <c r="Q128" s="216"/>
      <c r="R128" s="216"/>
      <c r="S128" s="216"/>
      <c r="T128" s="217"/>
      <c r="AT128" s="218" t="s">
        <v>339</v>
      </c>
      <c r="AU128" s="218" t="s">
        <v>86</v>
      </c>
      <c r="AV128" s="13" t="s">
        <v>86</v>
      </c>
      <c r="AW128" s="13" t="s">
        <v>31</v>
      </c>
      <c r="AX128" s="13" t="s">
        <v>77</v>
      </c>
      <c r="AY128" s="218" t="s">
        <v>321</v>
      </c>
    </row>
    <row r="129" spans="1:65" s="14" customFormat="1" ht="11.25">
      <c r="B129" s="219"/>
      <c r="C129" s="220"/>
      <c r="D129" s="209" t="s">
        <v>339</v>
      </c>
      <c r="E129" s="221" t="s">
        <v>1</v>
      </c>
      <c r="F129" s="222" t="s">
        <v>346</v>
      </c>
      <c r="G129" s="220"/>
      <c r="H129" s="223">
        <v>35.172387776659818</v>
      </c>
      <c r="I129" s="224"/>
      <c r="J129" s="220"/>
      <c r="K129" s="220"/>
      <c r="L129" s="225"/>
      <c r="M129" s="226"/>
      <c r="N129" s="227"/>
      <c r="O129" s="227"/>
      <c r="P129" s="227"/>
      <c r="Q129" s="227"/>
      <c r="R129" s="227"/>
      <c r="S129" s="227"/>
      <c r="T129" s="228"/>
      <c r="AT129" s="229" t="s">
        <v>339</v>
      </c>
      <c r="AU129" s="229" t="s">
        <v>86</v>
      </c>
      <c r="AV129" s="14" t="s">
        <v>328</v>
      </c>
      <c r="AW129" s="14" t="s">
        <v>31</v>
      </c>
      <c r="AX129" s="14" t="s">
        <v>84</v>
      </c>
      <c r="AY129" s="229" t="s">
        <v>321</v>
      </c>
    </row>
    <row r="130" spans="1:65" s="12" customFormat="1" ht="22.9" customHeight="1">
      <c r="B130" s="178"/>
      <c r="C130" s="179"/>
      <c r="D130" s="180" t="s">
        <v>76</v>
      </c>
      <c r="E130" s="192" t="s">
        <v>364</v>
      </c>
      <c r="F130" s="192" t="s">
        <v>1807</v>
      </c>
      <c r="G130" s="179"/>
      <c r="H130" s="179"/>
      <c r="I130" s="182"/>
      <c r="J130" s="193">
        <f>BK130</f>
        <v>0</v>
      </c>
      <c r="K130" s="179"/>
      <c r="L130" s="184"/>
      <c r="M130" s="185"/>
      <c r="N130" s="186"/>
      <c r="O130" s="186"/>
      <c r="P130" s="187">
        <f>SUM(P131:P142)</f>
        <v>0</v>
      </c>
      <c r="Q130" s="186"/>
      <c r="R130" s="187">
        <f>SUM(R131:R142)</f>
        <v>0</v>
      </c>
      <c r="S130" s="186"/>
      <c r="T130" s="188">
        <f>SUM(T131:T142)</f>
        <v>4.8468599999999995</v>
      </c>
      <c r="AR130" s="189" t="s">
        <v>84</v>
      </c>
      <c r="AT130" s="190" t="s">
        <v>76</v>
      </c>
      <c r="AU130" s="190" t="s">
        <v>84</v>
      </c>
      <c r="AY130" s="189" t="s">
        <v>321</v>
      </c>
      <c r="BK130" s="191">
        <f>SUM(BK131:BK142)</f>
        <v>0</v>
      </c>
    </row>
    <row r="131" spans="1:65" s="2" customFormat="1" ht="24.2" customHeight="1">
      <c r="A131" s="35"/>
      <c r="B131" s="36"/>
      <c r="C131" s="194" t="s">
        <v>86</v>
      </c>
      <c r="D131" s="194" t="s">
        <v>323</v>
      </c>
      <c r="E131" s="195" t="s">
        <v>3387</v>
      </c>
      <c r="F131" s="196" t="s">
        <v>3388</v>
      </c>
      <c r="G131" s="197" t="s">
        <v>355</v>
      </c>
      <c r="H131" s="198">
        <v>2.2629999999999999</v>
      </c>
      <c r="I131" s="199"/>
      <c r="J131" s="200">
        <f>ROUND(I131*H131,2)</f>
        <v>0</v>
      </c>
      <c r="K131" s="196" t="s">
        <v>350</v>
      </c>
      <c r="L131" s="40"/>
      <c r="M131" s="201" t="s">
        <v>1</v>
      </c>
      <c r="N131" s="202" t="s">
        <v>42</v>
      </c>
      <c r="O131" s="72"/>
      <c r="P131" s="203">
        <f>O131*H131</f>
        <v>0</v>
      </c>
      <c r="Q131" s="203">
        <v>0</v>
      </c>
      <c r="R131" s="203">
        <f>Q131*H131</f>
        <v>0</v>
      </c>
      <c r="S131" s="203">
        <v>1.92</v>
      </c>
      <c r="T131" s="204">
        <f>S131*H131</f>
        <v>4.3449599999999995</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3389</v>
      </c>
    </row>
    <row r="132" spans="1:65" s="15" customFormat="1" ht="11.25">
      <c r="B132" s="230"/>
      <c r="C132" s="231"/>
      <c r="D132" s="209" t="s">
        <v>339</v>
      </c>
      <c r="E132" s="232" t="s">
        <v>1</v>
      </c>
      <c r="F132" s="233" t="s">
        <v>3390</v>
      </c>
      <c r="G132" s="231"/>
      <c r="H132" s="232" t="s">
        <v>1</v>
      </c>
      <c r="I132" s="234"/>
      <c r="J132" s="231"/>
      <c r="K132" s="231"/>
      <c r="L132" s="235"/>
      <c r="M132" s="236"/>
      <c r="N132" s="237"/>
      <c r="O132" s="237"/>
      <c r="P132" s="237"/>
      <c r="Q132" s="237"/>
      <c r="R132" s="237"/>
      <c r="S132" s="237"/>
      <c r="T132" s="238"/>
      <c r="AT132" s="239" t="s">
        <v>339</v>
      </c>
      <c r="AU132" s="239" t="s">
        <v>86</v>
      </c>
      <c r="AV132" s="15" t="s">
        <v>84</v>
      </c>
      <c r="AW132" s="15" t="s">
        <v>31</v>
      </c>
      <c r="AX132" s="15" t="s">
        <v>77</v>
      </c>
      <c r="AY132" s="239" t="s">
        <v>321</v>
      </c>
    </row>
    <row r="133" spans="1:65" s="13" customFormat="1" ht="11.25">
      <c r="B133" s="207"/>
      <c r="C133" s="208"/>
      <c r="D133" s="209" t="s">
        <v>339</v>
      </c>
      <c r="E133" s="210" t="s">
        <v>1</v>
      </c>
      <c r="F133" s="211" t="s">
        <v>3391</v>
      </c>
      <c r="G133" s="208"/>
      <c r="H133" s="212">
        <v>2.262889188380877</v>
      </c>
      <c r="I133" s="213"/>
      <c r="J133" s="208"/>
      <c r="K133" s="208"/>
      <c r="L133" s="214"/>
      <c r="M133" s="215"/>
      <c r="N133" s="216"/>
      <c r="O133" s="216"/>
      <c r="P133" s="216"/>
      <c r="Q133" s="216"/>
      <c r="R133" s="216"/>
      <c r="S133" s="216"/>
      <c r="T133" s="217"/>
      <c r="AT133" s="218" t="s">
        <v>339</v>
      </c>
      <c r="AU133" s="218" t="s">
        <v>86</v>
      </c>
      <c r="AV133" s="13" t="s">
        <v>86</v>
      </c>
      <c r="AW133" s="13" t="s">
        <v>31</v>
      </c>
      <c r="AX133" s="13" t="s">
        <v>84</v>
      </c>
      <c r="AY133" s="218" t="s">
        <v>321</v>
      </c>
    </row>
    <row r="134" spans="1:65" s="2" customFormat="1" ht="44.25" customHeight="1">
      <c r="A134" s="35"/>
      <c r="B134" s="36"/>
      <c r="C134" s="194" t="s">
        <v>334</v>
      </c>
      <c r="D134" s="194" t="s">
        <v>323</v>
      </c>
      <c r="E134" s="195" t="s">
        <v>3392</v>
      </c>
      <c r="F134" s="196" t="s">
        <v>3393</v>
      </c>
      <c r="G134" s="197" t="s">
        <v>692</v>
      </c>
      <c r="H134" s="198">
        <v>2</v>
      </c>
      <c r="I134" s="199"/>
      <c r="J134" s="200">
        <f>ROUND(I134*H134,2)</f>
        <v>0</v>
      </c>
      <c r="K134" s="196" t="s">
        <v>327</v>
      </c>
      <c r="L134" s="40"/>
      <c r="M134" s="201" t="s">
        <v>1</v>
      </c>
      <c r="N134" s="202" t="s">
        <v>42</v>
      </c>
      <c r="O134" s="72"/>
      <c r="P134" s="203">
        <f>O134*H134</f>
        <v>0</v>
      </c>
      <c r="Q134" s="203">
        <v>0</v>
      </c>
      <c r="R134" s="203">
        <f>Q134*H134</f>
        <v>0</v>
      </c>
      <c r="S134" s="203">
        <v>1.7299999999999999E-2</v>
      </c>
      <c r="T134" s="204">
        <f>S134*H134</f>
        <v>3.4599999999999999E-2</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3394</v>
      </c>
    </row>
    <row r="135" spans="1:65" s="2" customFormat="1" ht="37.9" customHeight="1">
      <c r="A135" s="35"/>
      <c r="B135" s="36"/>
      <c r="C135" s="194" t="s">
        <v>328</v>
      </c>
      <c r="D135" s="194" t="s">
        <v>323</v>
      </c>
      <c r="E135" s="195" t="s">
        <v>3395</v>
      </c>
      <c r="F135" s="196" t="s">
        <v>3396</v>
      </c>
      <c r="G135" s="197" t="s">
        <v>692</v>
      </c>
      <c r="H135" s="198">
        <v>1</v>
      </c>
      <c r="I135" s="199"/>
      <c r="J135" s="200">
        <f>ROUND(I135*H135,2)</f>
        <v>0</v>
      </c>
      <c r="K135" s="196" t="s">
        <v>327</v>
      </c>
      <c r="L135" s="40"/>
      <c r="M135" s="201" t="s">
        <v>1</v>
      </c>
      <c r="N135" s="202" t="s">
        <v>42</v>
      </c>
      <c r="O135" s="72"/>
      <c r="P135" s="203">
        <f>O135*H135</f>
        <v>0</v>
      </c>
      <c r="Q135" s="203">
        <v>0</v>
      </c>
      <c r="R135" s="203">
        <f>Q135*H135</f>
        <v>0</v>
      </c>
      <c r="S135" s="203">
        <v>1.7299999999999999E-2</v>
      </c>
      <c r="T135" s="204">
        <f>S135*H135</f>
        <v>1.7299999999999999E-2</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3397</v>
      </c>
    </row>
    <row r="136" spans="1:65" s="2" customFormat="1" ht="24.2" customHeight="1">
      <c r="A136" s="35"/>
      <c r="B136" s="36"/>
      <c r="C136" s="194" t="s">
        <v>347</v>
      </c>
      <c r="D136" s="194" t="s">
        <v>323</v>
      </c>
      <c r="E136" s="195" t="s">
        <v>3398</v>
      </c>
      <c r="F136" s="196" t="s">
        <v>3399</v>
      </c>
      <c r="G136" s="197" t="s">
        <v>628</v>
      </c>
      <c r="H136" s="198">
        <v>30</v>
      </c>
      <c r="I136" s="199"/>
      <c r="J136" s="200">
        <f>ROUND(I136*H136,2)</f>
        <v>0</v>
      </c>
      <c r="K136" s="196" t="s">
        <v>350</v>
      </c>
      <c r="L136" s="40"/>
      <c r="M136" s="201" t="s">
        <v>1</v>
      </c>
      <c r="N136" s="202" t="s">
        <v>42</v>
      </c>
      <c r="O136" s="72"/>
      <c r="P136" s="203">
        <f>O136*H136</f>
        <v>0</v>
      </c>
      <c r="Q136" s="203">
        <v>0</v>
      </c>
      <c r="R136" s="203">
        <f>Q136*H136</f>
        <v>0</v>
      </c>
      <c r="S136" s="203">
        <v>1.4999999999999999E-2</v>
      </c>
      <c r="T136" s="204">
        <f>S136*H136</f>
        <v>0.44999999999999996</v>
      </c>
      <c r="U136" s="35"/>
      <c r="V136" s="35"/>
      <c r="W136" s="35"/>
      <c r="X136" s="35"/>
      <c r="Y136" s="35"/>
      <c r="Z136" s="35"/>
      <c r="AA136" s="35"/>
      <c r="AB136" s="35"/>
      <c r="AC136" s="35"/>
      <c r="AD136" s="35"/>
      <c r="AE136" s="35"/>
      <c r="AR136" s="205" t="s">
        <v>328</v>
      </c>
      <c r="AT136" s="205" t="s">
        <v>323</v>
      </c>
      <c r="AU136" s="205" t="s">
        <v>86</v>
      </c>
      <c r="AY136" s="18" t="s">
        <v>321</v>
      </c>
      <c r="BE136" s="206">
        <f>IF(N136="základní",J136,0)</f>
        <v>0</v>
      </c>
      <c r="BF136" s="206">
        <f>IF(N136="snížená",J136,0)</f>
        <v>0</v>
      </c>
      <c r="BG136" s="206">
        <f>IF(N136="zákl. přenesená",J136,0)</f>
        <v>0</v>
      </c>
      <c r="BH136" s="206">
        <f>IF(N136="sníž. přenesená",J136,0)</f>
        <v>0</v>
      </c>
      <c r="BI136" s="206">
        <f>IF(N136="nulová",J136,0)</f>
        <v>0</v>
      </c>
      <c r="BJ136" s="18" t="s">
        <v>84</v>
      </c>
      <c r="BK136" s="206">
        <f>ROUND(I136*H136,2)</f>
        <v>0</v>
      </c>
      <c r="BL136" s="18" t="s">
        <v>328</v>
      </c>
      <c r="BM136" s="205" t="s">
        <v>3400</v>
      </c>
    </row>
    <row r="137" spans="1:65" s="13" customFormat="1" ht="11.25">
      <c r="B137" s="207"/>
      <c r="C137" s="208"/>
      <c r="D137" s="209" t="s">
        <v>339</v>
      </c>
      <c r="E137" s="210" t="s">
        <v>1</v>
      </c>
      <c r="F137" s="211" t="s">
        <v>3401</v>
      </c>
      <c r="G137" s="208"/>
      <c r="H137" s="212">
        <v>30</v>
      </c>
      <c r="I137" s="213"/>
      <c r="J137" s="208"/>
      <c r="K137" s="208"/>
      <c r="L137" s="214"/>
      <c r="M137" s="215"/>
      <c r="N137" s="216"/>
      <c r="O137" s="216"/>
      <c r="P137" s="216"/>
      <c r="Q137" s="216"/>
      <c r="R137" s="216"/>
      <c r="S137" s="216"/>
      <c r="T137" s="217"/>
      <c r="AT137" s="218" t="s">
        <v>339</v>
      </c>
      <c r="AU137" s="218" t="s">
        <v>86</v>
      </c>
      <c r="AV137" s="13" t="s">
        <v>86</v>
      </c>
      <c r="AW137" s="13" t="s">
        <v>31</v>
      </c>
      <c r="AX137" s="13" t="s">
        <v>84</v>
      </c>
      <c r="AY137" s="218" t="s">
        <v>321</v>
      </c>
    </row>
    <row r="138" spans="1:65" s="2" customFormat="1" ht="24.2" customHeight="1">
      <c r="A138" s="35"/>
      <c r="B138" s="36"/>
      <c r="C138" s="194" t="s">
        <v>352</v>
      </c>
      <c r="D138" s="194" t="s">
        <v>323</v>
      </c>
      <c r="E138" s="195" t="s">
        <v>2689</v>
      </c>
      <c r="F138" s="196" t="s">
        <v>2690</v>
      </c>
      <c r="G138" s="197" t="s">
        <v>542</v>
      </c>
      <c r="H138" s="198">
        <v>4.8470000000000004</v>
      </c>
      <c r="I138" s="199"/>
      <c r="J138" s="200">
        <f>ROUND(I138*H138,2)</f>
        <v>0</v>
      </c>
      <c r="K138" s="196" t="s">
        <v>350</v>
      </c>
      <c r="L138" s="40"/>
      <c r="M138" s="201" t="s">
        <v>1</v>
      </c>
      <c r="N138" s="202" t="s">
        <v>42</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3402</v>
      </c>
    </row>
    <row r="139" spans="1:65" s="2" customFormat="1" ht="24.2" customHeight="1">
      <c r="A139" s="35"/>
      <c r="B139" s="36"/>
      <c r="C139" s="194" t="s">
        <v>359</v>
      </c>
      <c r="D139" s="194" t="s">
        <v>323</v>
      </c>
      <c r="E139" s="195" t="s">
        <v>2692</v>
      </c>
      <c r="F139" s="196" t="s">
        <v>2693</v>
      </c>
      <c r="G139" s="197" t="s">
        <v>542</v>
      </c>
      <c r="H139" s="198">
        <v>4.8470000000000004</v>
      </c>
      <c r="I139" s="199"/>
      <c r="J139" s="200">
        <f>ROUND(I139*H139,2)</f>
        <v>0</v>
      </c>
      <c r="K139" s="196" t="s">
        <v>350</v>
      </c>
      <c r="L139" s="40"/>
      <c r="M139" s="201" t="s">
        <v>1</v>
      </c>
      <c r="N139" s="202" t="s">
        <v>42</v>
      </c>
      <c r="O139" s="72"/>
      <c r="P139" s="203">
        <f>O139*H139</f>
        <v>0</v>
      </c>
      <c r="Q139" s="203">
        <v>0</v>
      </c>
      <c r="R139" s="203">
        <f>Q139*H139</f>
        <v>0</v>
      </c>
      <c r="S139" s="203">
        <v>0</v>
      </c>
      <c r="T139" s="204">
        <f>S139*H139</f>
        <v>0</v>
      </c>
      <c r="U139" s="35"/>
      <c r="V139" s="35"/>
      <c r="W139" s="35"/>
      <c r="X139" s="35"/>
      <c r="Y139" s="35"/>
      <c r="Z139" s="35"/>
      <c r="AA139" s="35"/>
      <c r="AB139" s="35"/>
      <c r="AC139" s="35"/>
      <c r="AD139" s="35"/>
      <c r="AE139" s="35"/>
      <c r="AR139" s="205" t="s">
        <v>328</v>
      </c>
      <c r="AT139" s="205" t="s">
        <v>323</v>
      </c>
      <c r="AU139" s="205" t="s">
        <v>86</v>
      </c>
      <c r="AY139" s="18" t="s">
        <v>321</v>
      </c>
      <c r="BE139" s="206">
        <f>IF(N139="základní",J139,0)</f>
        <v>0</v>
      </c>
      <c r="BF139" s="206">
        <f>IF(N139="snížená",J139,0)</f>
        <v>0</v>
      </c>
      <c r="BG139" s="206">
        <f>IF(N139="zákl. přenesená",J139,0)</f>
        <v>0</v>
      </c>
      <c r="BH139" s="206">
        <f>IF(N139="sníž. přenesená",J139,0)</f>
        <v>0</v>
      </c>
      <c r="BI139" s="206">
        <f>IF(N139="nulová",J139,0)</f>
        <v>0</v>
      </c>
      <c r="BJ139" s="18" t="s">
        <v>84</v>
      </c>
      <c r="BK139" s="206">
        <f>ROUND(I139*H139,2)</f>
        <v>0</v>
      </c>
      <c r="BL139" s="18" t="s">
        <v>328</v>
      </c>
      <c r="BM139" s="205" t="s">
        <v>3403</v>
      </c>
    </row>
    <row r="140" spans="1:65" s="2" customFormat="1" ht="24.2" customHeight="1">
      <c r="A140" s="35"/>
      <c r="B140" s="36"/>
      <c r="C140" s="194" t="s">
        <v>364</v>
      </c>
      <c r="D140" s="194" t="s">
        <v>323</v>
      </c>
      <c r="E140" s="195" t="s">
        <v>2695</v>
      </c>
      <c r="F140" s="196" t="s">
        <v>2696</v>
      </c>
      <c r="G140" s="197" t="s">
        <v>542</v>
      </c>
      <c r="H140" s="198">
        <v>92.093000000000004</v>
      </c>
      <c r="I140" s="199"/>
      <c r="J140" s="200">
        <f>ROUND(I140*H140,2)</f>
        <v>0</v>
      </c>
      <c r="K140" s="196" t="s">
        <v>350</v>
      </c>
      <c r="L140" s="40"/>
      <c r="M140" s="201" t="s">
        <v>1</v>
      </c>
      <c r="N140" s="202" t="s">
        <v>42</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328</v>
      </c>
      <c r="AT140" s="205" t="s">
        <v>323</v>
      </c>
      <c r="AU140" s="205" t="s">
        <v>86</v>
      </c>
      <c r="AY140" s="18" t="s">
        <v>321</v>
      </c>
      <c r="BE140" s="206">
        <f>IF(N140="základní",J140,0)</f>
        <v>0</v>
      </c>
      <c r="BF140" s="206">
        <f>IF(N140="snížená",J140,0)</f>
        <v>0</v>
      </c>
      <c r="BG140" s="206">
        <f>IF(N140="zákl. přenesená",J140,0)</f>
        <v>0</v>
      </c>
      <c r="BH140" s="206">
        <f>IF(N140="sníž. přenesená",J140,0)</f>
        <v>0</v>
      </c>
      <c r="BI140" s="206">
        <f>IF(N140="nulová",J140,0)</f>
        <v>0</v>
      </c>
      <c r="BJ140" s="18" t="s">
        <v>84</v>
      </c>
      <c r="BK140" s="206">
        <f>ROUND(I140*H140,2)</f>
        <v>0</v>
      </c>
      <c r="BL140" s="18" t="s">
        <v>328</v>
      </c>
      <c r="BM140" s="205" t="s">
        <v>3404</v>
      </c>
    </row>
    <row r="141" spans="1:65" s="13" customFormat="1" ht="11.25">
      <c r="B141" s="207"/>
      <c r="C141" s="208"/>
      <c r="D141" s="209" t="s">
        <v>339</v>
      </c>
      <c r="E141" s="208"/>
      <c r="F141" s="211" t="s">
        <v>3405</v>
      </c>
      <c r="G141" s="208"/>
      <c r="H141" s="212">
        <v>92.093000000000004</v>
      </c>
      <c r="I141" s="213"/>
      <c r="J141" s="208"/>
      <c r="K141" s="208"/>
      <c r="L141" s="214"/>
      <c r="M141" s="215"/>
      <c r="N141" s="216"/>
      <c r="O141" s="216"/>
      <c r="P141" s="216"/>
      <c r="Q141" s="216"/>
      <c r="R141" s="216"/>
      <c r="S141" s="216"/>
      <c r="T141" s="217"/>
      <c r="AT141" s="218" t="s">
        <v>339</v>
      </c>
      <c r="AU141" s="218" t="s">
        <v>86</v>
      </c>
      <c r="AV141" s="13" t="s">
        <v>86</v>
      </c>
      <c r="AW141" s="13" t="s">
        <v>4</v>
      </c>
      <c r="AX141" s="13" t="s">
        <v>84</v>
      </c>
      <c r="AY141" s="218" t="s">
        <v>321</v>
      </c>
    </row>
    <row r="142" spans="1:65" s="2" customFormat="1" ht="24.2" customHeight="1">
      <c r="A142" s="35"/>
      <c r="B142" s="36"/>
      <c r="C142" s="194" t="s">
        <v>407</v>
      </c>
      <c r="D142" s="194" t="s">
        <v>323</v>
      </c>
      <c r="E142" s="195" t="s">
        <v>2699</v>
      </c>
      <c r="F142" s="196" t="s">
        <v>3406</v>
      </c>
      <c r="G142" s="197" t="s">
        <v>542</v>
      </c>
      <c r="H142" s="198">
        <v>4.8470000000000004</v>
      </c>
      <c r="I142" s="199"/>
      <c r="J142" s="200">
        <f>ROUND(I142*H142,2)</f>
        <v>0</v>
      </c>
      <c r="K142" s="196" t="s">
        <v>327</v>
      </c>
      <c r="L142" s="40"/>
      <c r="M142" s="266" t="s">
        <v>1</v>
      </c>
      <c r="N142" s="267" t="s">
        <v>42</v>
      </c>
      <c r="O142" s="268"/>
      <c r="P142" s="269">
        <f>O142*H142</f>
        <v>0</v>
      </c>
      <c r="Q142" s="269">
        <v>0</v>
      </c>
      <c r="R142" s="269">
        <f>Q142*H142</f>
        <v>0</v>
      </c>
      <c r="S142" s="269">
        <v>0</v>
      </c>
      <c r="T142" s="270">
        <f>S142*H142</f>
        <v>0</v>
      </c>
      <c r="U142" s="35"/>
      <c r="V142" s="35"/>
      <c r="W142" s="35"/>
      <c r="X142" s="35"/>
      <c r="Y142" s="35"/>
      <c r="Z142" s="35"/>
      <c r="AA142" s="35"/>
      <c r="AB142" s="35"/>
      <c r="AC142" s="35"/>
      <c r="AD142" s="35"/>
      <c r="AE142" s="35"/>
      <c r="AR142" s="205" t="s">
        <v>328</v>
      </c>
      <c r="AT142" s="205" t="s">
        <v>323</v>
      </c>
      <c r="AU142" s="205" t="s">
        <v>86</v>
      </c>
      <c r="AY142" s="18" t="s">
        <v>321</v>
      </c>
      <c r="BE142" s="206">
        <f>IF(N142="základní",J142,0)</f>
        <v>0</v>
      </c>
      <c r="BF142" s="206">
        <f>IF(N142="snížená",J142,0)</f>
        <v>0</v>
      </c>
      <c r="BG142" s="206">
        <f>IF(N142="zákl. přenesená",J142,0)</f>
        <v>0</v>
      </c>
      <c r="BH142" s="206">
        <f>IF(N142="sníž. přenesená",J142,0)</f>
        <v>0</v>
      </c>
      <c r="BI142" s="206">
        <f>IF(N142="nulová",J142,0)</f>
        <v>0</v>
      </c>
      <c r="BJ142" s="18" t="s">
        <v>84</v>
      </c>
      <c r="BK142" s="206">
        <f>ROUND(I142*H142,2)</f>
        <v>0</v>
      </c>
      <c r="BL142" s="18" t="s">
        <v>328</v>
      </c>
      <c r="BM142" s="205" t="s">
        <v>3407</v>
      </c>
    </row>
    <row r="143" spans="1:65" s="2" customFormat="1" ht="6.95" customHeight="1">
      <c r="A143" s="35"/>
      <c r="B143" s="55"/>
      <c r="C143" s="56"/>
      <c r="D143" s="56"/>
      <c r="E143" s="56"/>
      <c r="F143" s="56"/>
      <c r="G143" s="56"/>
      <c r="H143" s="56"/>
      <c r="I143" s="56"/>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algorithmName="SHA-512" hashValue="yHFKFj1tjMwpKiEuTRT+TrT6BsfB9Zb7/rffhfqdYruoO7Q4QnGOZziFfGe+5NFHsk40YQn2jWI10XzqaO3WYg==" saltValue="gimh8N0DmSV0Rb4rhTH+sp6ezJb8e29kLgY/zAosW7ASApBtqURuMSJAF4vV9emyOKbnkEpgYlTLvKDFpk4yMg==" spinCount="100000" sheet="1" objects="1" scenarios="1" formatColumns="0" formatRows="0" autoFilter="0"/>
  <autoFilter ref="C122:K142"/>
  <mergeCells count="12">
    <mergeCell ref="E115:H115"/>
    <mergeCell ref="L2:V2"/>
    <mergeCell ref="E85:H85"/>
    <mergeCell ref="E87:H87"/>
    <mergeCell ref="E89:H89"/>
    <mergeCell ref="E111:H111"/>
    <mergeCell ref="E113:H113"/>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3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122</v>
      </c>
      <c r="AZ2" s="116" t="s">
        <v>3408</v>
      </c>
      <c r="BA2" s="116" t="s">
        <v>1</v>
      </c>
      <c r="BB2" s="116" t="s">
        <v>1</v>
      </c>
      <c r="BC2" s="116" t="s">
        <v>84</v>
      </c>
      <c r="BD2" s="116" t="s">
        <v>86</v>
      </c>
    </row>
    <row r="3" spans="1:56" s="1" customFormat="1" ht="6.95" customHeight="1">
      <c r="B3" s="117"/>
      <c r="C3" s="118"/>
      <c r="D3" s="118"/>
      <c r="E3" s="118"/>
      <c r="F3" s="118"/>
      <c r="G3" s="118"/>
      <c r="H3" s="118"/>
      <c r="I3" s="118"/>
      <c r="J3" s="118"/>
      <c r="K3" s="118"/>
      <c r="L3" s="21"/>
      <c r="AT3" s="18" t="s">
        <v>86</v>
      </c>
      <c r="AZ3" s="116" t="s">
        <v>3409</v>
      </c>
      <c r="BA3" s="116" t="s">
        <v>1</v>
      </c>
      <c r="BB3" s="116" t="s">
        <v>1</v>
      </c>
      <c r="BC3" s="116" t="s">
        <v>864</v>
      </c>
      <c r="BD3" s="116" t="s">
        <v>86</v>
      </c>
    </row>
    <row r="4" spans="1:56" s="1" customFormat="1" ht="24.95" customHeight="1">
      <c r="B4" s="21"/>
      <c r="D4" s="119" t="s">
        <v>189</v>
      </c>
      <c r="L4" s="21"/>
      <c r="M4" s="120" t="s">
        <v>10</v>
      </c>
      <c r="AT4" s="18" t="s">
        <v>4</v>
      </c>
      <c r="AZ4" s="116" t="s">
        <v>3410</v>
      </c>
      <c r="BA4" s="116" t="s">
        <v>1</v>
      </c>
      <c r="BB4" s="116" t="s">
        <v>1</v>
      </c>
      <c r="BC4" s="116" t="s">
        <v>3411</v>
      </c>
      <c r="BD4" s="116" t="s">
        <v>86</v>
      </c>
    </row>
    <row r="5" spans="1:56" s="1" customFormat="1" ht="6.95" customHeight="1">
      <c r="B5" s="21"/>
      <c r="L5" s="21"/>
      <c r="AZ5" s="116" t="s">
        <v>3412</v>
      </c>
      <c r="BA5" s="116" t="s">
        <v>1</v>
      </c>
      <c r="BB5" s="116" t="s">
        <v>1</v>
      </c>
      <c r="BC5" s="116" t="s">
        <v>3413</v>
      </c>
      <c r="BD5" s="116" t="s">
        <v>86</v>
      </c>
    </row>
    <row r="6" spans="1:56" s="1" customFormat="1" ht="12" customHeight="1">
      <c r="B6" s="21"/>
      <c r="D6" s="121" t="s">
        <v>16</v>
      </c>
      <c r="L6" s="21"/>
      <c r="AZ6" s="116" t="s">
        <v>3414</v>
      </c>
      <c r="BA6" s="116" t="s">
        <v>1</v>
      </c>
      <c r="BB6" s="116" t="s">
        <v>1</v>
      </c>
      <c r="BC6" s="116" t="s">
        <v>3415</v>
      </c>
      <c r="BD6" s="116" t="s">
        <v>86</v>
      </c>
    </row>
    <row r="7" spans="1:56" s="1" customFormat="1" ht="16.5" customHeight="1">
      <c r="B7" s="21"/>
      <c r="E7" s="322" t="str">
        <f>'Rekapitulace stavby'!K6</f>
        <v>VODOJEM POUZDŘANY</v>
      </c>
      <c r="F7" s="323"/>
      <c r="G7" s="323"/>
      <c r="H7" s="323"/>
      <c r="L7" s="21"/>
      <c r="AZ7" s="116" t="s">
        <v>3416</v>
      </c>
      <c r="BA7" s="116" t="s">
        <v>1</v>
      </c>
      <c r="BB7" s="116" t="s">
        <v>1</v>
      </c>
      <c r="BC7" s="116" t="s">
        <v>3417</v>
      </c>
      <c r="BD7" s="116" t="s">
        <v>86</v>
      </c>
    </row>
    <row r="8" spans="1:56" s="1" customFormat="1" ht="12" customHeight="1">
      <c r="B8" s="21"/>
      <c r="D8" s="121" t="s">
        <v>197</v>
      </c>
      <c r="L8" s="21"/>
      <c r="AZ8" s="116" t="s">
        <v>3418</v>
      </c>
      <c r="BA8" s="116" t="s">
        <v>1</v>
      </c>
      <c r="BB8" s="116" t="s">
        <v>1</v>
      </c>
      <c r="BC8" s="116" t="s">
        <v>3419</v>
      </c>
      <c r="BD8" s="116" t="s">
        <v>86</v>
      </c>
    </row>
    <row r="9" spans="1:56" s="2" customFormat="1" ht="16.5" customHeight="1">
      <c r="A9" s="35"/>
      <c r="B9" s="40"/>
      <c r="C9" s="35"/>
      <c r="D9" s="35"/>
      <c r="E9" s="322" t="s">
        <v>2782</v>
      </c>
      <c r="F9" s="324"/>
      <c r="G9" s="324"/>
      <c r="H9" s="324"/>
      <c r="I9" s="35"/>
      <c r="J9" s="35"/>
      <c r="K9" s="35"/>
      <c r="L9" s="52"/>
      <c r="S9" s="35"/>
      <c r="T9" s="35"/>
      <c r="U9" s="35"/>
      <c r="V9" s="35"/>
      <c r="W9" s="35"/>
      <c r="X9" s="35"/>
      <c r="Y9" s="35"/>
      <c r="Z9" s="35"/>
      <c r="AA9" s="35"/>
      <c r="AB9" s="35"/>
      <c r="AC9" s="35"/>
      <c r="AD9" s="35"/>
      <c r="AE9" s="35"/>
      <c r="AZ9" s="116" t="s">
        <v>3420</v>
      </c>
      <c r="BA9" s="116" t="s">
        <v>1</v>
      </c>
      <c r="BB9" s="116" t="s">
        <v>1</v>
      </c>
      <c r="BC9" s="116" t="s">
        <v>3419</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3421</v>
      </c>
      <c r="BA10" s="116" t="s">
        <v>1</v>
      </c>
      <c r="BB10" s="116" t="s">
        <v>1</v>
      </c>
      <c r="BC10" s="116" t="s">
        <v>3422</v>
      </c>
      <c r="BD10" s="116" t="s">
        <v>86</v>
      </c>
    </row>
    <row r="11" spans="1:56" s="2" customFormat="1" ht="16.5" customHeight="1">
      <c r="A11" s="35"/>
      <c r="B11" s="40"/>
      <c r="C11" s="35"/>
      <c r="D11" s="35"/>
      <c r="E11" s="325" t="s">
        <v>3423</v>
      </c>
      <c r="F11" s="324"/>
      <c r="G11" s="324"/>
      <c r="H11" s="324"/>
      <c r="I11" s="35"/>
      <c r="J11" s="35"/>
      <c r="K11" s="35"/>
      <c r="L11" s="52"/>
      <c r="S11" s="35"/>
      <c r="T11" s="35"/>
      <c r="U11" s="35"/>
      <c r="V11" s="35"/>
      <c r="W11" s="35"/>
      <c r="X11" s="35"/>
      <c r="Y11" s="35"/>
      <c r="Z11" s="35"/>
      <c r="AA11" s="35"/>
      <c r="AB11" s="35"/>
      <c r="AC11" s="35"/>
      <c r="AD11" s="35"/>
      <c r="AE11" s="35"/>
      <c r="AZ11" s="116" t="s">
        <v>3424</v>
      </c>
      <c r="BA11" s="116" t="s">
        <v>1</v>
      </c>
      <c r="BB11" s="116" t="s">
        <v>1</v>
      </c>
      <c r="BC11" s="116" t="s">
        <v>3425</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3426</v>
      </c>
      <c r="BA12" s="116" t="s">
        <v>1</v>
      </c>
      <c r="BB12" s="116" t="s">
        <v>1</v>
      </c>
      <c r="BC12" s="116" t="s">
        <v>3419</v>
      </c>
      <c r="BD12" s="116" t="s">
        <v>86</v>
      </c>
    </row>
    <row r="13" spans="1:56" s="2" customFormat="1" ht="12" customHeight="1">
      <c r="A13" s="35"/>
      <c r="B13" s="40"/>
      <c r="C13" s="35"/>
      <c r="D13" s="121" t="s">
        <v>18</v>
      </c>
      <c r="E13" s="35"/>
      <c r="F13" s="111" t="s">
        <v>123</v>
      </c>
      <c r="G13" s="35"/>
      <c r="H13" s="35"/>
      <c r="I13" s="121" t="s">
        <v>19</v>
      </c>
      <c r="J13" s="111" t="s">
        <v>1920</v>
      </c>
      <c r="K13" s="35"/>
      <c r="L13" s="52"/>
      <c r="S13" s="35"/>
      <c r="T13" s="35"/>
      <c r="U13" s="35"/>
      <c r="V13" s="35"/>
      <c r="W13" s="35"/>
      <c r="X13" s="35"/>
      <c r="Y13" s="35"/>
      <c r="Z13" s="35"/>
      <c r="AA13" s="35"/>
      <c r="AB13" s="35"/>
      <c r="AC13" s="35"/>
      <c r="AD13" s="35"/>
      <c r="AE13" s="35"/>
      <c r="AZ13" s="116" t="s">
        <v>3427</v>
      </c>
      <c r="BA13" s="116" t="s">
        <v>1</v>
      </c>
      <c r="BB13" s="116" t="s">
        <v>1</v>
      </c>
      <c r="BC13" s="116" t="s">
        <v>840</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c r="AZ14" s="116" t="s">
        <v>3428</v>
      </c>
      <c r="BA14" s="116" t="s">
        <v>1</v>
      </c>
      <c r="BB14" s="116" t="s">
        <v>1</v>
      </c>
      <c r="BC14" s="116" t="s">
        <v>3429</v>
      </c>
      <c r="BD14" s="116" t="s">
        <v>86</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116" t="s">
        <v>3430</v>
      </c>
      <c r="BA15" s="116" t="s">
        <v>1</v>
      </c>
      <c r="BB15" s="116" t="s">
        <v>1</v>
      </c>
      <c r="BC15" s="116" t="s">
        <v>1028</v>
      </c>
      <c r="BD15" s="116" t="s">
        <v>86</v>
      </c>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c r="AZ16" s="116" t="s">
        <v>3431</v>
      </c>
      <c r="BA16" s="116" t="s">
        <v>1</v>
      </c>
      <c r="BB16" s="116" t="s">
        <v>1</v>
      </c>
      <c r="BC16" s="116" t="s">
        <v>840</v>
      </c>
      <c r="BD16" s="116" t="s">
        <v>86</v>
      </c>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1942</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ROUND((SUM(BE128:BE347)),  2)</f>
        <v>0</v>
      </c>
      <c r="G35" s="35"/>
      <c r="H35" s="35"/>
      <c r="I35" s="133">
        <v>0.21</v>
      </c>
      <c r="J35" s="132">
        <f>ROUND(((SUM(BE128:BE347))*I35),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ROUND((SUM(BF128:BF347)),  2)</f>
        <v>0</v>
      </c>
      <c r="G36" s="35"/>
      <c r="H36" s="35"/>
      <c r="I36" s="133">
        <v>0.15</v>
      </c>
      <c r="J36" s="132">
        <f>ROUND(((SUM(BF128:BF347))*I36),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ROUND((SUM(BG128:BG347)),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ROUND((SUM(BH128:BH347)),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ROUND((SUM(BI128:BI347)),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2782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08.7 - terénní úpravy</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Obrtelová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J129</f>
        <v>0</v>
      </c>
      <c r="K99" s="157"/>
      <c r="L99" s="161"/>
    </row>
    <row r="100" spans="1:47" s="10" customFormat="1" ht="19.899999999999999" customHeight="1">
      <c r="B100" s="162"/>
      <c r="C100" s="105"/>
      <c r="D100" s="163" t="s">
        <v>289</v>
      </c>
      <c r="E100" s="164"/>
      <c r="F100" s="164"/>
      <c r="G100" s="164"/>
      <c r="H100" s="164"/>
      <c r="I100" s="164"/>
      <c r="J100" s="165">
        <f>J130</f>
        <v>0</v>
      </c>
      <c r="K100" s="105"/>
      <c r="L100" s="166"/>
    </row>
    <row r="101" spans="1:47" s="10" customFormat="1" ht="19.899999999999999" customHeight="1">
      <c r="B101" s="162"/>
      <c r="C101" s="105"/>
      <c r="D101" s="163" t="s">
        <v>1958</v>
      </c>
      <c r="E101" s="164"/>
      <c r="F101" s="164"/>
      <c r="G101" s="164"/>
      <c r="H101" s="164"/>
      <c r="I101" s="164"/>
      <c r="J101" s="165">
        <f>J226</f>
        <v>0</v>
      </c>
      <c r="K101" s="105"/>
      <c r="L101" s="166"/>
    </row>
    <row r="102" spans="1:47" s="10" customFormat="1" ht="19.899999999999999" customHeight="1">
      <c r="B102" s="162"/>
      <c r="C102" s="105"/>
      <c r="D102" s="163" t="s">
        <v>1959</v>
      </c>
      <c r="E102" s="164"/>
      <c r="F102" s="164"/>
      <c r="G102" s="164"/>
      <c r="H102" s="164"/>
      <c r="I102" s="164"/>
      <c r="J102" s="165">
        <f>J258</f>
        <v>0</v>
      </c>
      <c r="K102" s="105"/>
      <c r="L102" s="166"/>
    </row>
    <row r="103" spans="1:47" s="10" customFormat="1" ht="19.899999999999999" customHeight="1">
      <c r="B103" s="162"/>
      <c r="C103" s="105"/>
      <c r="D103" s="163" t="s">
        <v>290</v>
      </c>
      <c r="E103" s="164"/>
      <c r="F103" s="164"/>
      <c r="G103" s="164"/>
      <c r="H103" s="164"/>
      <c r="I103" s="164"/>
      <c r="J103" s="165">
        <f>J298</f>
        <v>0</v>
      </c>
      <c r="K103" s="105"/>
      <c r="L103" s="166"/>
    </row>
    <row r="104" spans="1:47" s="10" customFormat="1" ht="19.899999999999999" customHeight="1">
      <c r="B104" s="162"/>
      <c r="C104" s="105"/>
      <c r="D104" s="163" t="s">
        <v>1615</v>
      </c>
      <c r="E104" s="164"/>
      <c r="F104" s="164"/>
      <c r="G104" s="164"/>
      <c r="H104" s="164"/>
      <c r="I104" s="164"/>
      <c r="J104" s="165">
        <f>J311</f>
        <v>0</v>
      </c>
      <c r="K104" s="105"/>
      <c r="L104" s="166"/>
    </row>
    <row r="105" spans="1:47" s="10" customFormat="1" ht="19.899999999999999" customHeight="1">
      <c r="B105" s="162"/>
      <c r="C105" s="105"/>
      <c r="D105" s="163" t="s">
        <v>1960</v>
      </c>
      <c r="E105" s="164"/>
      <c r="F105" s="164"/>
      <c r="G105" s="164"/>
      <c r="H105" s="164"/>
      <c r="I105" s="164"/>
      <c r="J105" s="165">
        <f>J317</f>
        <v>0</v>
      </c>
      <c r="K105" s="105"/>
      <c r="L105" s="166"/>
    </row>
    <row r="106" spans="1:47" s="10" customFormat="1" ht="19.899999999999999" customHeight="1">
      <c r="B106" s="162"/>
      <c r="C106" s="105"/>
      <c r="D106" s="163" t="s">
        <v>295</v>
      </c>
      <c r="E106" s="164"/>
      <c r="F106" s="164"/>
      <c r="G106" s="164"/>
      <c r="H106" s="164"/>
      <c r="I106" s="164"/>
      <c r="J106" s="165">
        <f>J338</f>
        <v>0</v>
      </c>
      <c r="K106" s="105"/>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306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9" t="str">
        <f>E7</f>
        <v>VODOJEM POUZDŘANY</v>
      </c>
      <c r="F116" s="330"/>
      <c r="G116" s="330"/>
      <c r="H116" s="330"/>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197</v>
      </c>
      <c r="D117" s="23"/>
      <c r="E117" s="23"/>
      <c r="F117" s="23"/>
      <c r="G117" s="23"/>
      <c r="H117" s="23"/>
      <c r="I117" s="23"/>
      <c r="J117" s="23"/>
      <c r="K117" s="23"/>
      <c r="L117" s="21"/>
    </row>
    <row r="118" spans="1:63" s="2" customFormat="1" ht="16.5" customHeight="1">
      <c r="A118" s="35"/>
      <c r="B118" s="36"/>
      <c r="C118" s="37"/>
      <c r="D118" s="37"/>
      <c r="E118" s="329" t="s">
        <v>2782</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203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2" t="str">
        <f>E11</f>
        <v>SO 08.7 - terénní úpravy</v>
      </c>
      <c r="F120" s="331"/>
      <c r="G120" s="331"/>
      <c r="H120" s="331"/>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Pouzdřany</v>
      </c>
      <c r="G122" s="37"/>
      <c r="H122" s="37"/>
      <c r="I122" s="30" t="s">
        <v>22</v>
      </c>
      <c r="J122" s="67" t="str">
        <f>IF(J14="","",J14)</f>
        <v>6. 1. 2022</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VAK BŘECLAV a.s.</v>
      </c>
      <c r="G124" s="37"/>
      <c r="H124" s="37"/>
      <c r="I124" s="30" t="s">
        <v>30</v>
      </c>
      <c r="J124" s="33" t="str">
        <f>E23</f>
        <v>AQUA PROCON s.r.o.Palackého tř. 12, 612 00 Brno</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IF(E20="","",E20)</f>
        <v>Vyplň údaj</v>
      </c>
      <c r="G125" s="37"/>
      <c r="H125" s="37"/>
      <c r="I125" s="30" t="s">
        <v>33</v>
      </c>
      <c r="J125" s="33" t="str">
        <f>E26</f>
        <v>Obrtelová M.</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307</v>
      </c>
      <c r="D127" s="170" t="s">
        <v>62</v>
      </c>
      <c r="E127" s="170" t="s">
        <v>58</v>
      </c>
      <c r="F127" s="170" t="s">
        <v>59</v>
      </c>
      <c r="G127" s="170" t="s">
        <v>308</v>
      </c>
      <c r="H127" s="170" t="s">
        <v>309</v>
      </c>
      <c r="I127" s="170" t="s">
        <v>310</v>
      </c>
      <c r="J127" s="170" t="s">
        <v>285</v>
      </c>
      <c r="K127" s="171" t="s">
        <v>311</v>
      </c>
      <c r="L127" s="172"/>
      <c r="M127" s="76" t="s">
        <v>1</v>
      </c>
      <c r="N127" s="77" t="s">
        <v>41</v>
      </c>
      <c r="O127" s="77" t="s">
        <v>312</v>
      </c>
      <c r="P127" s="77" t="s">
        <v>313</v>
      </c>
      <c r="Q127" s="77" t="s">
        <v>314</v>
      </c>
      <c r="R127" s="77" t="s">
        <v>315</v>
      </c>
      <c r="S127" s="77" t="s">
        <v>316</v>
      </c>
      <c r="T127" s="78" t="s">
        <v>317</v>
      </c>
      <c r="U127" s="167"/>
      <c r="V127" s="167"/>
      <c r="W127" s="167"/>
      <c r="X127" s="167"/>
      <c r="Y127" s="167"/>
      <c r="Z127" s="167"/>
      <c r="AA127" s="167"/>
      <c r="AB127" s="167"/>
      <c r="AC127" s="167"/>
      <c r="AD127" s="167"/>
      <c r="AE127" s="167"/>
    </row>
    <row r="128" spans="1:63" s="2" customFormat="1" ht="22.9" customHeight="1">
      <c r="A128" s="35"/>
      <c r="B128" s="36"/>
      <c r="C128" s="83" t="s">
        <v>318</v>
      </c>
      <c r="D128" s="37"/>
      <c r="E128" s="37"/>
      <c r="F128" s="37"/>
      <c r="G128" s="37"/>
      <c r="H128" s="37"/>
      <c r="I128" s="37"/>
      <c r="J128" s="173">
        <f>BK128</f>
        <v>0</v>
      </c>
      <c r="K128" s="37"/>
      <c r="L128" s="40"/>
      <c r="M128" s="79"/>
      <c r="N128" s="174"/>
      <c r="O128" s="80"/>
      <c r="P128" s="175">
        <f>P129</f>
        <v>0</v>
      </c>
      <c r="Q128" s="80"/>
      <c r="R128" s="175">
        <f>R129</f>
        <v>345.16622799999999</v>
      </c>
      <c r="S128" s="80"/>
      <c r="T128" s="176">
        <f>T129</f>
        <v>0</v>
      </c>
      <c r="U128" s="35"/>
      <c r="V128" s="35"/>
      <c r="W128" s="35"/>
      <c r="X128" s="35"/>
      <c r="Y128" s="35"/>
      <c r="Z128" s="35"/>
      <c r="AA128" s="35"/>
      <c r="AB128" s="35"/>
      <c r="AC128" s="35"/>
      <c r="AD128" s="35"/>
      <c r="AE128" s="35"/>
      <c r="AT128" s="18" t="s">
        <v>76</v>
      </c>
      <c r="AU128" s="18" t="s">
        <v>287</v>
      </c>
      <c r="BK128" s="177">
        <f>BK129</f>
        <v>0</v>
      </c>
    </row>
    <row r="129" spans="1:65" s="12" customFormat="1" ht="25.9" customHeight="1">
      <c r="B129" s="178"/>
      <c r="C129" s="179"/>
      <c r="D129" s="180" t="s">
        <v>76</v>
      </c>
      <c r="E129" s="181" t="s">
        <v>319</v>
      </c>
      <c r="F129" s="181" t="s">
        <v>320</v>
      </c>
      <c r="G129" s="179"/>
      <c r="H129" s="179"/>
      <c r="I129" s="182"/>
      <c r="J129" s="183">
        <f>BK129</f>
        <v>0</v>
      </c>
      <c r="K129" s="179"/>
      <c r="L129" s="184"/>
      <c r="M129" s="185"/>
      <c r="N129" s="186"/>
      <c r="O129" s="186"/>
      <c r="P129" s="187">
        <f>P130+P226+P258+P298+P311+P317+P338</f>
        <v>0</v>
      </c>
      <c r="Q129" s="186"/>
      <c r="R129" s="187">
        <f>R130+R226+R258+R298+R311+R317+R338</f>
        <v>345.16622799999999</v>
      </c>
      <c r="S129" s="186"/>
      <c r="T129" s="188">
        <f>T130+T226+T258+T298+T311+T317+T338</f>
        <v>0</v>
      </c>
      <c r="AR129" s="189" t="s">
        <v>84</v>
      </c>
      <c r="AT129" s="190" t="s">
        <v>76</v>
      </c>
      <c r="AU129" s="190" t="s">
        <v>77</v>
      </c>
      <c r="AY129" s="189" t="s">
        <v>321</v>
      </c>
      <c r="BK129" s="191">
        <f>BK130+BK226+BK258+BK298+BK311+BK317+BK338</f>
        <v>0</v>
      </c>
    </row>
    <row r="130" spans="1:65" s="12" customFormat="1" ht="22.9" customHeight="1">
      <c r="B130" s="178"/>
      <c r="C130" s="179"/>
      <c r="D130" s="180" t="s">
        <v>76</v>
      </c>
      <c r="E130" s="192" t="s">
        <v>84</v>
      </c>
      <c r="F130" s="192" t="s">
        <v>322</v>
      </c>
      <c r="G130" s="179"/>
      <c r="H130" s="179"/>
      <c r="I130" s="182"/>
      <c r="J130" s="193">
        <f>BK130</f>
        <v>0</v>
      </c>
      <c r="K130" s="179"/>
      <c r="L130" s="184"/>
      <c r="M130" s="185"/>
      <c r="N130" s="186"/>
      <c r="O130" s="186"/>
      <c r="P130" s="187">
        <f>SUM(P131:P225)</f>
        <v>0</v>
      </c>
      <c r="Q130" s="186"/>
      <c r="R130" s="187">
        <f>SUM(R131:R225)</f>
        <v>0</v>
      </c>
      <c r="S130" s="186"/>
      <c r="T130" s="188">
        <f>SUM(T131:T225)</f>
        <v>0</v>
      </c>
      <c r="AR130" s="189" t="s">
        <v>84</v>
      </c>
      <c r="AT130" s="190" t="s">
        <v>76</v>
      </c>
      <c r="AU130" s="190" t="s">
        <v>84</v>
      </c>
      <c r="AY130" s="189" t="s">
        <v>321</v>
      </c>
      <c r="BK130" s="191">
        <f>SUM(BK131:BK225)</f>
        <v>0</v>
      </c>
    </row>
    <row r="131" spans="1:65" s="2" customFormat="1" ht="24.2" customHeight="1">
      <c r="A131" s="35"/>
      <c r="B131" s="36"/>
      <c r="C131" s="194" t="s">
        <v>84</v>
      </c>
      <c r="D131" s="194" t="s">
        <v>323</v>
      </c>
      <c r="E131" s="195" t="s">
        <v>1980</v>
      </c>
      <c r="F131" s="196" t="s">
        <v>1981</v>
      </c>
      <c r="G131" s="197" t="s">
        <v>337</v>
      </c>
      <c r="H131" s="198">
        <v>1780</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3432</v>
      </c>
    </row>
    <row r="132" spans="1:65" s="15" customFormat="1" ht="11.25">
      <c r="B132" s="230"/>
      <c r="C132" s="231"/>
      <c r="D132" s="209" t="s">
        <v>339</v>
      </c>
      <c r="E132" s="232" t="s">
        <v>1</v>
      </c>
      <c r="F132" s="233" t="s">
        <v>1966</v>
      </c>
      <c r="G132" s="231"/>
      <c r="H132" s="232" t="s">
        <v>1</v>
      </c>
      <c r="I132" s="234"/>
      <c r="J132" s="231"/>
      <c r="K132" s="231"/>
      <c r="L132" s="235"/>
      <c r="M132" s="236"/>
      <c r="N132" s="237"/>
      <c r="O132" s="237"/>
      <c r="P132" s="237"/>
      <c r="Q132" s="237"/>
      <c r="R132" s="237"/>
      <c r="S132" s="237"/>
      <c r="T132" s="238"/>
      <c r="AT132" s="239" t="s">
        <v>339</v>
      </c>
      <c r="AU132" s="239" t="s">
        <v>86</v>
      </c>
      <c r="AV132" s="15" t="s">
        <v>84</v>
      </c>
      <c r="AW132" s="15" t="s">
        <v>31</v>
      </c>
      <c r="AX132" s="15" t="s">
        <v>77</v>
      </c>
      <c r="AY132" s="239" t="s">
        <v>321</v>
      </c>
    </row>
    <row r="133" spans="1:65" s="15" customFormat="1" ht="11.25">
      <c r="B133" s="230"/>
      <c r="C133" s="231"/>
      <c r="D133" s="209" t="s">
        <v>339</v>
      </c>
      <c r="E133" s="232" t="s">
        <v>1</v>
      </c>
      <c r="F133" s="233" t="s">
        <v>1967</v>
      </c>
      <c r="G133" s="231"/>
      <c r="H133" s="232" t="s">
        <v>1</v>
      </c>
      <c r="I133" s="234"/>
      <c r="J133" s="231"/>
      <c r="K133" s="231"/>
      <c r="L133" s="235"/>
      <c r="M133" s="236"/>
      <c r="N133" s="237"/>
      <c r="O133" s="237"/>
      <c r="P133" s="237"/>
      <c r="Q133" s="237"/>
      <c r="R133" s="237"/>
      <c r="S133" s="237"/>
      <c r="T133" s="238"/>
      <c r="AT133" s="239" t="s">
        <v>339</v>
      </c>
      <c r="AU133" s="239" t="s">
        <v>86</v>
      </c>
      <c r="AV133" s="15" t="s">
        <v>84</v>
      </c>
      <c r="AW133" s="15" t="s">
        <v>31</v>
      </c>
      <c r="AX133" s="15" t="s">
        <v>77</v>
      </c>
      <c r="AY133" s="239" t="s">
        <v>321</v>
      </c>
    </row>
    <row r="134" spans="1:65" s="15" customFormat="1" ht="22.5">
      <c r="B134" s="230"/>
      <c r="C134" s="231"/>
      <c r="D134" s="209" t="s">
        <v>339</v>
      </c>
      <c r="E134" s="232" t="s">
        <v>1</v>
      </c>
      <c r="F134" s="233" t="s">
        <v>3433</v>
      </c>
      <c r="G134" s="231"/>
      <c r="H134" s="232" t="s">
        <v>1</v>
      </c>
      <c r="I134" s="234"/>
      <c r="J134" s="231"/>
      <c r="K134" s="231"/>
      <c r="L134" s="235"/>
      <c r="M134" s="236"/>
      <c r="N134" s="237"/>
      <c r="O134" s="237"/>
      <c r="P134" s="237"/>
      <c r="Q134" s="237"/>
      <c r="R134" s="237"/>
      <c r="S134" s="237"/>
      <c r="T134" s="238"/>
      <c r="AT134" s="239" t="s">
        <v>339</v>
      </c>
      <c r="AU134" s="239" t="s">
        <v>86</v>
      </c>
      <c r="AV134" s="15" t="s">
        <v>84</v>
      </c>
      <c r="AW134" s="15" t="s">
        <v>31</v>
      </c>
      <c r="AX134" s="15" t="s">
        <v>77</v>
      </c>
      <c r="AY134" s="239" t="s">
        <v>321</v>
      </c>
    </row>
    <row r="135" spans="1:65" s="15" customFormat="1" ht="22.5">
      <c r="B135" s="230"/>
      <c r="C135" s="231"/>
      <c r="D135" s="209" t="s">
        <v>339</v>
      </c>
      <c r="E135" s="232" t="s">
        <v>1</v>
      </c>
      <c r="F135" s="233" t="s">
        <v>3434</v>
      </c>
      <c r="G135" s="231"/>
      <c r="H135" s="232" t="s">
        <v>1</v>
      </c>
      <c r="I135" s="234"/>
      <c r="J135" s="231"/>
      <c r="K135" s="231"/>
      <c r="L135" s="235"/>
      <c r="M135" s="236"/>
      <c r="N135" s="237"/>
      <c r="O135" s="237"/>
      <c r="P135" s="237"/>
      <c r="Q135" s="237"/>
      <c r="R135" s="237"/>
      <c r="S135" s="237"/>
      <c r="T135" s="238"/>
      <c r="AT135" s="239" t="s">
        <v>339</v>
      </c>
      <c r="AU135" s="239" t="s">
        <v>86</v>
      </c>
      <c r="AV135" s="15" t="s">
        <v>84</v>
      </c>
      <c r="AW135" s="15" t="s">
        <v>31</v>
      </c>
      <c r="AX135" s="15" t="s">
        <v>77</v>
      </c>
      <c r="AY135" s="239" t="s">
        <v>321</v>
      </c>
    </row>
    <row r="136" spans="1:65" s="15" customFormat="1" ht="22.5">
      <c r="B136" s="230"/>
      <c r="C136" s="231"/>
      <c r="D136" s="209" t="s">
        <v>339</v>
      </c>
      <c r="E136" s="232" t="s">
        <v>1</v>
      </c>
      <c r="F136" s="233" t="s">
        <v>3435</v>
      </c>
      <c r="G136" s="231"/>
      <c r="H136" s="232" t="s">
        <v>1</v>
      </c>
      <c r="I136" s="234"/>
      <c r="J136" s="231"/>
      <c r="K136" s="231"/>
      <c r="L136" s="235"/>
      <c r="M136" s="236"/>
      <c r="N136" s="237"/>
      <c r="O136" s="237"/>
      <c r="P136" s="237"/>
      <c r="Q136" s="237"/>
      <c r="R136" s="237"/>
      <c r="S136" s="237"/>
      <c r="T136" s="238"/>
      <c r="AT136" s="239" t="s">
        <v>339</v>
      </c>
      <c r="AU136" s="239" t="s">
        <v>86</v>
      </c>
      <c r="AV136" s="15" t="s">
        <v>84</v>
      </c>
      <c r="AW136" s="15" t="s">
        <v>31</v>
      </c>
      <c r="AX136" s="15" t="s">
        <v>77</v>
      </c>
      <c r="AY136" s="239" t="s">
        <v>321</v>
      </c>
    </row>
    <row r="137" spans="1:65" s="15" customFormat="1" ht="22.5">
      <c r="B137" s="230"/>
      <c r="C137" s="231"/>
      <c r="D137" s="209" t="s">
        <v>339</v>
      </c>
      <c r="E137" s="232" t="s">
        <v>1</v>
      </c>
      <c r="F137" s="233" t="s">
        <v>1971</v>
      </c>
      <c r="G137" s="231"/>
      <c r="H137" s="232" t="s">
        <v>1</v>
      </c>
      <c r="I137" s="234"/>
      <c r="J137" s="231"/>
      <c r="K137" s="231"/>
      <c r="L137" s="235"/>
      <c r="M137" s="236"/>
      <c r="N137" s="237"/>
      <c r="O137" s="237"/>
      <c r="P137" s="237"/>
      <c r="Q137" s="237"/>
      <c r="R137" s="237"/>
      <c r="S137" s="237"/>
      <c r="T137" s="238"/>
      <c r="AT137" s="239" t="s">
        <v>339</v>
      </c>
      <c r="AU137" s="239" t="s">
        <v>86</v>
      </c>
      <c r="AV137" s="15" t="s">
        <v>84</v>
      </c>
      <c r="AW137" s="15" t="s">
        <v>31</v>
      </c>
      <c r="AX137" s="15" t="s">
        <v>77</v>
      </c>
      <c r="AY137" s="239" t="s">
        <v>321</v>
      </c>
    </row>
    <row r="138" spans="1:65" s="16" customFormat="1" ht="11.25">
      <c r="B138" s="240"/>
      <c r="C138" s="241"/>
      <c r="D138" s="209" t="s">
        <v>339</v>
      </c>
      <c r="E138" s="242" t="s">
        <v>1</v>
      </c>
      <c r="F138" s="243" t="s">
        <v>1972</v>
      </c>
      <c r="G138" s="241"/>
      <c r="H138" s="244">
        <v>0</v>
      </c>
      <c r="I138" s="245"/>
      <c r="J138" s="241"/>
      <c r="K138" s="241"/>
      <c r="L138" s="246"/>
      <c r="M138" s="247"/>
      <c r="N138" s="248"/>
      <c r="O138" s="248"/>
      <c r="P138" s="248"/>
      <c r="Q138" s="248"/>
      <c r="R138" s="248"/>
      <c r="S138" s="248"/>
      <c r="T138" s="249"/>
      <c r="AT138" s="250" t="s">
        <v>339</v>
      </c>
      <c r="AU138" s="250" t="s">
        <v>86</v>
      </c>
      <c r="AV138" s="16" t="s">
        <v>334</v>
      </c>
      <c r="AW138" s="16" t="s">
        <v>31</v>
      </c>
      <c r="AX138" s="16" t="s">
        <v>77</v>
      </c>
      <c r="AY138" s="250" t="s">
        <v>321</v>
      </c>
    </row>
    <row r="139" spans="1:65" s="13" customFormat="1" ht="22.5">
      <c r="B139" s="207"/>
      <c r="C139" s="208"/>
      <c r="D139" s="209" t="s">
        <v>339</v>
      </c>
      <c r="E139" s="210" t="s">
        <v>1</v>
      </c>
      <c r="F139" s="211" t="s">
        <v>3436</v>
      </c>
      <c r="G139" s="208"/>
      <c r="H139" s="212">
        <v>1780</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5" customFormat="1" ht="11.25">
      <c r="B140" s="230"/>
      <c r="C140" s="231"/>
      <c r="D140" s="209" t="s">
        <v>339</v>
      </c>
      <c r="E140" s="232" t="s">
        <v>1</v>
      </c>
      <c r="F140" s="233" t="s">
        <v>1984</v>
      </c>
      <c r="G140" s="231"/>
      <c r="H140" s="232" t="s">
        <v>1</v>
      </c>
      <c r="I140" s="234"/>
      <c r="J140" s="231"/>
      <c r="K140" s="231"/>
      <c r="L140" s="235"/>
      <c r="M140" s="236"/>
      <c r="N140" s="237"/>
      <c r="O140" s="237"/>
      <c r="P140" s="237"/>
      <c r="Q140" s="237"/>
      <c r="R140" s="237"/>
      <c r="S140" s="237"/>
      <c r="T140" s="238"/>
      <c r="AT140" s="239" t="s">
        <v>339</v>
      </c>
      <c r="AU140" s="239" t="s">
        <v>86</v>
      </c>
      <c r="AV140" s="15" t="s">
        <v>84</v>
      </c>
      <c r="AW140" s="15" t="s">
        <v>31</v>
      </c>
      <c r="AX140" s="15" t="s">
        <v>77</v>
      </c>
      <c r="AY140" s="239" t="s">
        <v>321</v>
      </c>
    </row>
    <row r="141" spans="1:65" s="15" customFormat="1" ht="22.5">
      <c r="B141" s="230"/>
      <c r="C141" s="231"/>
      <c r="D141" s="209" t="s">
        <v>339</v>
      </c>
      <c r="E141" s="232" t="s">
        <v>1</v>
      </c>
      <c r="F141" s="233" t="s">
        <v>1985</v>
      </c>
      <c r="G141" s="231"/>
      <c r="H141" s="232" t="s">
        <v>1</v>
      </c>
      <c r="I141" s="234"/>
      <c r="J141" s="231"/>
      <c r="K141" s="231"/>
      <c r="L141" s="235"/>
      <c r="M141" s="236"/>
      <c r="N141" s="237"/>
      <c r="O141" s="237"/>
      <c r="P141" s="237"/>
      <c r="Q141" s="237"/>
      <c r="R141" s="237"/>
      <c r="S141" s="237"/>
      <c r="T141" s="238"/>
      <c r="AT141" s="239" t="s">
        <v>339</v>
      </c>
      <c r="AU141" s="239" t="s">
        <v>86</v>
      </c>
      <c r="AV141" s="15" t="s">
        <v>84</v>
      </c>
      <c r="AW141" s="15" t="s">
        <v>31</v>
      </c>
      <c r="AX141" s="15" t="s">
        <v>77</v>
      </c>
      <c r="AY141" s="239" t="s">
        <v>321</v>
      </c>
    </row>
    <row r="142" spans="1:65" s="15" customFormat="1" ht="22.5">
      <c r="B142" s="230"/>
      <c r="C142" s="231"/>
      <c r="D142" s="209" t="s">
        <v>339</v>
      </c>
      <c r="E142" s="232" t="s">
        <v>1</v>
      </c>
      <c r="F142" s="233" t="s">
        <v>1986</v>
      </c>
      <c r="G142" s="231"/>
      <c r="H142" s="232" t="s">
        <v>1</v>
      </c>
      <c r="I142" s="234"/>
      <c r="J142" s="231"/>
      <c r="K142" s="231"/>
      <c r="L142" s="235"/>
      <c r="M142" s="236"/>
      <c r="N142" s="237"/>
      <c r="O142" s="237"/>
      <c r="P142" s="237"/>
      <c r="Q142" s="237"/>
      <c r="R142" s="237"/>
      <c r="S142" s="237"/>
      <c r="T142" s="238"/>
      <c r="AT142" s="239" t="s">
        <v>339</v>
      </c>
      <c r="AU142" s="239" t="s">
        <v>86</v>
      </c>
      <c r="AV142" s="15" t="s">
        <v>84</v>
      </c>
      <c r="AW142" s="15" t="s">
        <v>31</v>
      </c>
      <c r="AX142" s="15" t="s">
        <v>77</v>
      </c>
      <c r="AY142" s="239" t="s">
        <v>321</v>
      </c>
    </row>
    <row r="143" spans="1:65" s="16" customFormat="1" ht="11.25">
      <c r="B143" s="240"/>
      <c r="C143" s="241"/>
      <c r="D143" s="209" t="s">
        <v>339</v>
      </c>
      <c r="E143" s="242" t="s">
        <v>1</v>
      </c>
      <c r="F143" s="243" t="s">
        <v>391</v>
      </c>
      <c r="G143" s="241"/>
      <c r="H143" s="244">
        <v>1780</v>
      </c>
      <c r="I143" s="245"/>
      <c r="J143" s="241"/>
      <c r="K143" s="241"/>
      <c r="L143" s="246"/>
      <c r="M143" s="247"/>
      <c r="N143" s="248"/>
      <c r="O143" s="248"/>
      <c r="P143" s="248"/>
      <c r="Q143" s="248"/>
      <c r="R143" s="248"/>
      <c r="S143" s="248"/>
      <c r="T143" s="249"/>
      <c r="AT143" s="250" t="s">
        <v>339</v>
      </c>
      <c r="AU143" s="250" t="s">
        <v>86</v>
      </c>
      <c r="AV143" s="16" t="s">
        <v>334</v>
      </c>
      <c r="AW143" s="16" t="s">
        <v>31</v>
      </c>
      <c r="AX143" s="16" t="s">
        <v>77</v>
      </c>
      <c r="AY143" s="250" t="s">
        <v>321</v>
      </c>
    </row>
    <row r="144" spans="1:65" s="14" customFormat="1" ht="11.25">
      <c r="B144" s="219"/>
      <c r="C144" s="220"/>
      <c r="D144" s="209" t="s">
        <v>339</v>
      </c>
      <c r="E144" s="221" t="s">
        <v>3412</v>
      </c>
      <c r="F144" s="222" t="s">
        <v>346</v>
      </c>
      <c r="G144" s="220"/>
      <c r="H144" s="223">
        <v>1780</v>
      </c>
      <c r="I144" s="224"/>
      <c r="J144" s="220"/>
      <c r="K144" s="220"/>
      <c r="L144" s="225"/>
      <c r="M144" s="226"/>
      <c r="N144" s="227"/>
      <c r="O144" s="227"/>
      <c r="P144" s="227"/>
      <c r="Q144" s="227"/>
      <c r="R144" s="227"/>
      <c r="S144" s="227"/>
      <c r="T144" s="228"/>
      <c r="AT144" s="229" t="s">
        <v>339</v>
      </c>
      <c r="AU144" s="229" t="s">
        <v>86</v>
      </c>
      <c r="AV144" s="14" t="s">
        <v>328</v>
      </c>
      <c r="AW144" s="14" t="s">
        <v>31</v>
      </c>
      <c r="AX144" s="14" t="s">
        <v>84</v>
      </c>
      <c r="AY144" s="229" t="s">
        <v>321</v>
      </c>
    </row>
    <row r="145" spans="1:65" s="2" customFormat="1" ht="37.9" customHeight="1">
      <c r="A145" s="35"/>
      <c r="B145" s="36"/>
      <c r="C145" s="194" t="s">
        <v>86</v>
      </c>
      <c r="D145" s="194" t="s">
        <v>323</v>
      </c>
      <c r="E145" s="195" t="s">
        <v>1987</v>
      </c>
      <c r="F145" s="196" t="s">
        <v>1988</v>
      </c>
      <c r="G145" s="197" t="s">
        <v>355</v>
      </c>
      <c r="H145" s="198">
        <v>70</v>
      </c>
      <c r="I145" s="199"/>
      <c r="J145" s="200">
        <f>ROUND(I145*H145,2)</f>
        <v>0</v>
      </c>
      <c r="K145" s="196" t="s">
        <v>350</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328</v>
      </c>
      <c r="AT145" s="205" t="s">
        <v>323</v>
      </c>
      <c r="AU145" s="205" t="s">
        <v>86</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328</v>
      </c>
      <c r="BM145" s="205" t="s">
        <v>3437</v>
      </c>
    </row>
    <row r="146" spans="1:65" s="15" customFormat="1" ht="11.25">
      <c r="B146" s="230"/>
      <c r="C146" s="231"/>
      <c r="D146" s="209" t="s">
        <v>339</v>
      </c>
      <c r="E146" s="232" t="s">
        <v>1</v>
      </c>
      <c r="F146" s="233" t="s">
        <v>3438</v>
      </c>
      <c r="G146" s="231"/>
      <c r="H146" s="232" t="s">
        <v>1</v>
      </c>
      <c r="I146" s="234"/>
      <c r="J146" s="231"/>
      <c r="K146" s="231"/>
      <c r="L146" s="235"/>
      <c r="M146" s="236"/>
      <c r="N146" s="237"/>
      <c r="O146" s="237"/>
      <c r="P146" s="237"/>
      <c r="Q146" s="237"/>
      <c r="R146" s="237"/>
      <c r="S146" s="237"/>
      <c r="T146" s="238"/>
      <c r="AT146" s="239" t="s">
        <v>339</v>
      </c>
      <c r="AU146" s="239" t="s">
        <v>86</v>
      </c>
      <c r="AV146" s="15" t="s">
        <v>84</v>
      </c>
      <c r="AW146" s="15" t="s">
        <v>31</v>
      </c>
      <c r="AX146" s="15" t="s">
        <v>77</v>
      </c>
      <c r="AY146" s="239" t="s">
        <v>321</v>
      </c>
    </row>
    <row r="147" spans="1:65" s="13" customFormat="1" ht="11.25">
      <c r="B147" s="207"/>
      <c r="C147" s="208"/>
      <c r="D147" s="209" t="s">
        <v>339</v>
      </c>
      <c r="E147" s="210" t="s">
        <v>1</v>
      </c>
      <c r="F147" s="211" t="s">
        <v>1991</v>
      </c>
      <c r="G147" s="208"/>
      <c r="H147" s="212">
        <v>70</v>
      </c>
      <c r="I147" s="213"/>
      <c r="J147" s="208"/>
      <c r="K147" s="208"/>
      <c r="L147" s="214"/>
      <c r="M147" s="215"/>
      <c r="N147" s="216"/>
      <c r="O147" s="216"/>
      <c r="P147" s="216"/>
      <c r="Q147" s="216"/>
      <c r="R147" s="216"/>
      <c r="S147" s="216"/>
      <c r="T147" s="217"/>
      <c r="AT147" s="218" t="s">
        <v>339</v>
      </c>
      <c r="AU147" s="218" t="s">
        <v>86</v>
      </c>
      <c r="AV147" s="13" t="s">
        <v>86</v>
      </c>
      <c r="AW147" s="13" t="s">
        <v>31</v>
      </c>
      <c r="AX147" s="13" t="s">
        <v>77</v>
      </c>
      <c r="AY147" s="218" t="s">
        <v>321</v>
      </c>
    </row>
    <row r="148" spans="1:65" s="14" customFormat="1" ht="11.25">
      <c r="B148" s="219"/>
      <c r="C148" s="220"/>
      <c r="D148" s="209" t="s">
        <v>339</v>
      </c>
      <c r="E148" s="221" t="s">
        <v>3427</v>
      </c>
      <c r="F148" s="222" t="s">
        <v>1993</v>
      </c>
      <c r="G148" s="220"/>
      <c r="H148" s="223">
        <v>70</v>
      </c>
      <c r="I148" s="224"/>
      <c r="J148" s="220"/>
      <c r="K148" s="220"/>
      <c r="L148" s="225"/>
      <c r="M148" s="226"/>
      <c r="N148" s="227"/>
      <c r="O148" s="227"/>
      <c r="P148" s="227"/>
      <c r="Q148" s="227"/>
      <c r="R148" s="227"/>
      <c r="S148" s="227"/>
      <c r="T148" s="228"/>
      <c r="AT148" s="229" t="s">
        <v>339</v>
      </c>
      <c r="AU148" s="229" t="s">
        <v>86</v>
      </c>
      <c r="AV148" s="14" t="s">
        <v>328</v>
      </c>
      <c r="AW148" s="14" t="s">
        <v>31</v>
      </c>
      <c r="AX148" s="14" t="s">
        <v>84</v>
      </c>
      <c r="AY148" s="229" t="s">
        <v>321</v>
      </c>
    </row>
    <row r="149" spans="1:65" s="2" customFormat="1" ht="49.15" customHeight="1">
      <c r="A149" s="35"/>
      <c r="B149" s="36"/>
      <c r="C149" s="194" t="s">
        <v>334</v>
      </c>
      <c r="D149" s="194" t="s">
        <v>323</v>
      </c>
      <c r="E149" s="195" t="s">
        <v>2003</v>
      </c>
      <c r="F149" s="196" t="s">
        <v>2004</v>
      </c>
      <c r="G149" s="197" t="s">
        <v>355</v>
      </c>
      <c r="H149" s="198">
        <v>0.54400000000000004</v>
      </c>
      <c r="I149" s="199"/>
      <c r="J149" s="200">
        <f>ROUND(I149*H149,2)</f>
        <v>0</v>
      </c>
      <c r="K149" s="196" t="s">
        <v>1996</v>
      </c>
      <c r="L149" s="40"/>
      <c r="M149" s="201" t="s">
        <v>1</v>
      </c>
      <c r="N149" s="202" t="s">
        <v>42</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328</v>
      </c>
      <c r="AT149" s="205" t="s">
        <v>323</v>
      </c>
      <c r="AU149" s="205" t="s">
        <v>86</v>
      </c>
      <c r="AY149" s="18" t="s">
        <v>321</v>
      </c>
      <c r="BE149" s="206">
        <f>IF(N149="základní",J149,0)</f>
        <v>0</v>
      </c>
      <c r="BF149" s="206">
        <f>IF(N149="snížená",J149,0)</f>
        <v>0</v>
      </c>
      <c r="BG149" s="206">
        <f>IF(N149="zákl. přenesená",J149,0)</f>
        <v>0</v>
      </c>
      <c r="BH149" s="206">
        <f>IF(N149="sníž. přenesená",J149,0)</f>
        <v>0</v>
      </c>
      <c r="BI149" s="206">
        <f>IF(N149="nulová",J149,0)</f>
        <v>0</v>
      </c>
      <c r="BJ149" s="18" t="s">
        <v>84</v>
      </c>
      <c r="BK149" s="206">
        <f>ROUND(I149*H149,2)</f>
        <v>0</v>
      </c>
      <c r="BL149" s="18" t="s">
        <v>328</v>
      </c>
      <c r="BM149" s="205" t="s">
        <v>3439</v>
      </c>
    </row>
    <row r="150" spans="1:65" s="15" customFormat="1" ht="22.5">
      <c r="B150" s="230"/>
      <c r="C150" s="231"/>
      <c r="D150" s="209" t="s">
        <v>339</v>
      </c>
      <c r="E150" s="232" t="s">
        <v>1</v>
      </c>
      <c r="F150" s="233" t="s">
        <v>3440</v>
      </c>
      <c r="G150" s="231"/>
      <c r="H150" s="232" t="s">
        <v>1</v>
      </c>
      <c r="I150" s="234"/>
      <c r="J150" s="231"/>
      <c r="K150" s="231"/>
      <c r="L150" s="235"/>
      <c r="M150" s="236"/>
      <c r="N150" s="237"/>
      <c r="O150" s="237"/>
      <c r="P150" s="237"/>
      <c r="Q150" s="237"/>
      <c r="R150" s="237"/>
      <c r="S150" s="237"/>
      <c r="T150" s="238"/>
      <c r="AT150" s="239" t="s">
        <v>339</v>
      </c>
      <c r="AU150" s="239" t="s">
        <v>86</v>
      </c>
      <c r="AV150" s="15" t="s">
        <v>84</v>
      </c>
      <c r="AW150" s="15" t="s">
        <v>31</v>
      </c>
      <c r="AX150" s="15" t="s">
        <v>77</v>
      </c>
      <c r="AY150" s="239" t="s">
        <v>321</v>
      </c>
    </row>
    <row r="151" spans="1:65" s="15" customFormat="1" ht="11.25">
      <c r="B151" s="230"/>
      <c r="C151" s="231"/>
      <c r="D151" s="209" t="s">
        <v>339</v>
      </c>
      <c r="E151" s="232" t="s">
        <v>1</v>
      </c>
      <c r="F151" s="233" t="s">
        <v>2007</v>
      </c>
      <c r="G151" s="231"/>
      <c r="H151" s="232" t="s">
        <v>1</v>
      </c>
      <c r="I151" s="234"/>
      <c r="J151" s="231"/>
      <c r="K151" s="231"/>
      <c r="L151" s="235"/>
      <c r="M151" s="236"/>
      <c r="N151" s="237"/>
      <c r="O151" s="237"/>
      <c r="P151" s="237"/>
      <c r="Q151" s="237"/>
      <c r="R151" s="237"/>
      <c r="S151" s="237"/>
      <c r="T151" s="238"/>
      <c r="AT151" s="239" t="s">
        <v>339</v>
      </c>
      <c r="AU151" s="239" t="s">
        <v>86</v>
      </c>
      <c r="AV151" s="15" t="s">
        <v>84</v>
      </c>
      <c r="AW151" s="15" t="s">
        <v>31</v>
      </c>
      <c r="AX151" s="15" t="s">
        <v>77</v>
      </c>
      <c r="AY151" s="239" t="s">
        <v>321</v>
      </c>
    </row>
    <row r="152" spans="1:65" s="13" customFormat="1" ht="22.5">
      <c r="B152" s="207"/>
      <c r="C152" s="208"/>
      <c r="D152" s="209" t="s">
        <v>339</v>
      </c>
      <c r="E152" s="210" t="s">
        <v>1</v>
      </c>
      <c r="F152" s="211" t="s">
        <v>3441</v>
      </c>
      <c r="G152" s="208"/>
      <c r="H152" s="212">
        <v>0.54400000000000004</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1:65" s="14" customFormat="1" ht="11.25">
      <c r="B153" s="219"/>
      <c r="C153" s="220"/>
      <c r="D153" s="209" t="s">
        <v>339</v>
      </c>
      <c r="E153" s="221" t="s">
        <v>1</v>
      </c>
      <c r="F153" s="222" t="s">
        <v>346</v>
      </c>
      <c r="G153" s="220"/>
      <c r="H153" s="223">
        <v>0.54400000000000004</v>
      </c>
      <c r="I153" s="224"/>
      <c r="J153" s="220"/>
      <c r="K153" s="220"/>
      <c r="L153" s="225"/>
      <c r="M153" s="226"/>
      <c r="N153" s="227"/>
      <c r="O153" s="227"/>
      <c r="P153" s="227"/>
      <c r="Q153" s="227"/>
      <c r="R153" s="227"/>
      <c r="S153" s="227"/>
      <c r="T153" s="228"/>
      <c r="AT153" s="229" t="s">
        <v>339</v>
      </c>
      <c r="AU153" s="229" t="s">
        <v>86</v>
      </c>
      <c r="AV153" s="14" t="s">
        <v>328</v>
      </c>
      <c r="AW153" s="14" t="s">
        <v>31</v>
      </c>
      <c r="AX153" s="14" t="s">
        <v>84</v>
      </c>
      <c r="AY153" s="229" t="s">
        <v>321</v>
      </c>
    </row>
    <row r="154" spans="1:65" s="2" customFormat="1" ht="24.2" customHeight="1">
      <c r="A154" s="35"/>
      <c r="B154" s="36"/>
      <c r="C154" s="194" t="s">
        <v>328</v>
      </c>
      <c r="D154" s="194" t="s">
        <v>323</v>
      </c>
      <c r="E154" s="195" t="s">
        <v>2009</v>
      </c>
      <c r="F154" s="196" t="s">
        <v>2010</v>
      </c>
      <c r="G154" s="197" t="s">
        <v>355</v>
      </c>
      <c r="H154" s="198">
        <v>1</v>
      </c>
      <c r="I154" s="199"/>
      <c r="J154" s="200">
        <f>ROUND(I154*H154,2)</f>
        <v>0</v>
      </c>
      <c r="K154" s="196" t="s">
        <v>350</v>
      </c>
      <c r="L154" s="40"/>
      <c r="M154" s="201" t="s">
        <v>1</v>
      </c>
      <c r="N154" s="202" t="s">
        <v>42</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328</v>
      </c>
      <c r="AT154" s="205" t="s">
        <v>323</v>
      </c>
      <c r="AU154" s="205" t="s">
        <v>86</v>
      </c>
      <c r="AY154" s="18" t="s">
        <v>321</v>
      </c>
      <c r="BE154" s="206">
        <f>IF(N154="základní",J154,0)</f>
        <v>0</v>
      </c>
      <c r="BF154" s="206">
        <f>IF(N154="snížená",J154,0)</f>
        <v>0</v>
      </c>
      <c r="BG154" s="206">
        <f>IF(N154="zákl. přenesená",J154,0)</f>
        <v>0</v>
      </c>
      <c r="BH154" s="206">
        <f>IF(N154="sníž. přenesená",J154,0)</f>
        <v>0</v>
      </c>
      <c r="BI154" s="206">
        <f>IF(N154="nulová",J154,0)</f>
        <v>0</v>
      </c>
      <c r="BJ154" s="18" t="s">
        <v>84</v>
      </c>
      <c r="BK154" s="206">
        <f>ROUND(I154*H154,2)</f>
        <v>0</v>
      </c>
      <c r="BL154" s="18" t="s">
        <v>328</v>
      </c>
      <c r="BM154" s="205" t="s">
        <v>3442</v>
      </c>
    </row>
    <row r="155" spans="1:65" s="13" customFormat="1" ht="22.5">
      <c r="B155" s="207"/>
      <c r="C155" s="208"/>
      <c r="D155" s="209" t="s">
        <v>339</v>
      </c>
      <c r="E155" s="210" t="s">
        <v>1</v>
      </c>
      <c r="F155" s="211" t="s">
        <v>3443</v>
      </c>
      <c r="G155" s="208"/>
      <c r="H155" s="212">
        <v>1</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6" customFormat="1" ht="11.25">
      <c r="B156" s="240"/>
      <c r="C156" s="241"/>
      <c r="D156" s="209" t="s">
        <v>339</v>
      </c>
      <c r="E156" s="242" t="s">
        <v>3408</v>
      </c>
      <c r="F156" s="243" t="s">
        <v>391</v>
      </c>
      <c r="G156" s="241"/>
      <c r="H156" s="244">
        <v>1</v>
      </c>
      <c r="I156" s="245"/>
      <c r="J156" s="241"/>
      <c r="K156" s="241"/>
      <c r="L156" s="246"/>
      <c r="M156" s="247"/>
      <c r="N156" s="248"/>
      <c r="O156" s="248"/>
      <c r="P156" s="248"/>
      <c r="Q156" s="248"/>
      <c r="R156" s="248"/>
      <c r="S156" s="248"/>
      <c r="T156" s="249"/>
      <c r="AT156" s="250" t="s">
        <v>339</v>
      </c>
      <c r="AU156" s="250" t="s">
        <v>86</v>
      </c>
      <c r="AV156" s="16" t="s">
        <v>334</v>
      </c>
      <c r="AW156" s="16" t="s">
        <v>31</v>
      </c>
      <c r="AX156" s="16" t="s">
        <v>84</v>
      </c>
      <c r="AY156" s="250" t="s">
        <v>321</v>
      </c>
    </row>
    <row r="157" spans="1:65" s="2" customFormat="1" ht="33" customHeight="1">
      <c r="A157" s="35"/>
      <c r="B157" s="36"/>
      <c r="C157" s="194" t="s">
        <v>347</v>
      </c>
      <c r="D157" s="194" t="s">
        <v>323</v>
      </c>
      <c r="E157" s="195" t="s">
        <v>3444</v>
      </c>
      <c r="F157" s="196" t="s">
        <v>3445</v>
      </c>
      <c r="G157" s="197" t="s">
        <v>355</v>
      </c>
      <c r="H157" s="198">
        <v>108.625</v>
      </c>
      <c r="I157" s="199"/>
      <c r="J157" s="200">
        <f>ROUND(I157*H157,2)</f>
        <v>0</v>
      </c>
      <c r="K157" s="196" t="s">
        <v>350</v>
      </c>
      <c r="L157" s="40"/>
      <c r="M157" s="201" t="s">
        <v>1</v>
      </c>
      <c r="N157" s="202" t="s">
        <v>42</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328</v>
      </c>
      <c r="AT157" s="205" t="s">
        <v>323</v>
      </c>
      <c r="AU157" s="205" t="s">
        <v>86</v>
      </c>
      <c r="AY157" s="18" t="s">
        <v>321</v>
      </c>
      <c r="BE157" s="206">
        <f>IF(N157="základní",J157,0)</f>
        <v>0</v>
      </c>
      <c r="BF157" s="206">
        <f>IF(N157="snížená",J157,0)</f>
        <v>0</v>
      </c>
      <c r="BG157" s="206">
        <f>IF(N157="zákl. přenesená",J157,0)</f>
        <v>0</v>
      </c>
      <c r="BH157" s="206">
        <f>IF(N157="sníž. přenesená",J157,0)</f>
        <v>0</v>
      </c>
      <c r="BI157" s="206">
        <f>IF(N157="nulová",J157,0)</f>
        <v>0</v>
      </c>
      <c r="BJ157" s="18" t="s">
        <v>84</v>
      </c>
      <c r="BK157" s="206">
        <f>ROUND(I157*H157,2)</f>
        <v>0</v>
      </c>
      <c r="BL157" s="18" t="s">
        <v>328</v>
      </c>
      <c r="BM157" s="205" t="s">
        <v>3446</v>
      </c>
    </row>
    <row r="158" spans="1:65" s="15" customFormat="1" ht="11.25">
      <c r="B158" s="230"/>
      <c r="C158" s="231"/>
      <c r="D158" s="209" t="s">
        <v>339</v>
      </c>
      <c r="E158" s="232" t="s">
        <v>1</v>
      </c>
      <c r="F158" s="233" t="s">
        <v>3447</v>
      </c>
      <c r="G158" s="231"/>
      <c r="H158" s="232" t="s">
        <v>1</v>
      </c>
      <c r="I158" s="234"/>
      <c r="J158" s="231"/>
      <c r="K158" s="231"/>
      <c r="L158" s="235"/>
      <c r="M158" s="236"/>
      <c r="N158" s="237"/>
      <c r="O158" s="237"/>
      <c r="P158" s="237"/>
      <c r="Q158" s="237"/>
      <c r="R158" s="237"/>
      <c r="S158" s="237"/>
      <c r="T158" s="238"/>
      <c r="AT158" s="239" t="s">
        <v>339</v>
      </c>
      <c r="AU158" s="239" t="s">
        <v>86</v>
      </c>
      <c r="AV158" s="15" t="s">
        <v>84</v>
      </c>
      <c r="AW158" s="15" t="s">
        <v>31</v>
      </c>
      <c r="AX158" s="15" t="s">
        <v>77</v>
      </c>
      <c r="AY158" s="239" t="s">
        <v>321</v>
      </c>
    </row>
    <row r="159" spans="1:65" s="15" customFormat="1" ht="22.5">
      <c r="B159" s="230"/>
      <c r="C159" s="231"/>
      <c r="D159" s="209" t="s">
        <v>339</v>
      </c>
      <c r="E159" s="232" t="s">
        <v>1</v>
      </c>
      <c r="F159" s="233" t="s">
        <v>3448</v>
      </c>
      <c r="G159" s="231"/>
      <c r="H159" s="232" t="s">
        <v>1</v>
      </c>
      <c r="I159" s="234"/>
      <c r="J159" s="231"/>
      <c r="K159" s="231"/>
      <c r="L159" s="235"/>
      <c r="M159" s="236"/>
      <c r="N159" s="237"/>
      <c r="O159" s="237"/>
      <c r="P159" s="237"/>
      <c r="Q159" s="237"/>
      <c r="R159" s="237"/>
      <c r="S159" s="237"/>
      <c r="T159" s="238"/>
      <c r="AT159" s="239" t="s">
        <v>339</v>
      </c>
      <c r="AU159" s="239" t="s">
        <v>86</v>
      </c>
      <c r="AV159" s="15" t="s">
        <v>84</v>
      </c>
      <c r="AW159" s="15" t="s">
        <v>31</v>
      </c>
      <c r="AX159" s="15" t="s">
        <v>77</v>
      </c>
      <c r="AY159" s="239" t="s">
        <v>321</v>
      </c>
    </row>
    <row r="160" spans="1:65" s="13" customFormat="1" ht="11.25">
      <c r="B160" s="207"/>
      <c r="C160" s="208"/>
      <c r="D160" s="209" t="s">
        <v>339</v>
      </c>
      <c r="E160" s="210" t="s">
        <v>1</v>
      </c>
      <c r="F160" s="211" t="s">
        <v>3449</v>
      </c>
      <c r="G160" s="208"/>
      <c r="H160" s="212">
        <v>108.625</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1:65" s="14" customFormat="1" ht="11.25">
      <c r="B161" s="219"/>
      <c r="C161" s="220"/>
      <c r="D161" s="209" t="s">
        <v>339</v>
      </c>
      <c r="E161" s="221" t="s">
        <v>3428</v>
      </c>
      <c r="F161" s="222" t="s">
        <v>346</v>
      </c>
      <c r="G161" s="220"/>
      <c r="H161" s="223">
        <v>108.625</v>
      </c>
      <c r="I161" s="224"/>
      <c r="J161" s="220"/>
      <c r="K161" s="220"/>
      <c r="L161" s="225"/>
      <c r="M161" s="226"/>
      <c r="N161" s="227"/>
      <c r="O161" s="227"/>
      <c r="P161" s="227"/>
      <c r="Q161" s="227"/>
      <c r="R161" s="227"/>
      <c r="S161" s="227"/>
      <c r="T161" s="228"/>
      <c r="AT161" s="229" t="s">
        <v>339</v>
      </c>
      <c r="AU161" s="229" t="s">
        <v>86</v>
      </c>
      <c r="AV161" s="14" t="s">
        <v>328</v>
      </c>
      <c r="AW161" s="14" t="s">
        <v>31</v>
      </c>
      <c r="AX161" s="14" t="s">
        <v>84</v>
      </c>
      <c r="AY161" s="229" t="s">
        <v>321</v>
      </c>
    </row>
    <row r="162" spans="1:65" s="2" customFormat="1" ht="37.9" customHeight="1">
      <c r="A162" s="35"/>
      <c r="B162" s="36"/>
      <c r="C162" s="194" t="s">
        <v>352</v>
      </c>
      <c r="D162" s="194" t="s">
        <v>323</v>
      </c>
      <c r="E162" s="195" t="s">
        <v>353</v>
      </c>
      <c r="F162" s="196" t="s">
        <v>354</v>
      </c>
      <c r="G162" s="197" t="s">
        <v>355</v>
      </c>
      <c r="H162" s="198">
        <v>52.53</v>
      </c>
      <c r="I162" s="199"/>
      <c r="J162" s="200">
        <f>ROUND(I162*H162,2)</f>
        <v>0</v>
      </c>
      <c r="K162" s="196" t="s">
        <v>350</v>
      </c>
      <c r="L162" s="40"/>
      <c r="M162" s="201" t="s">
        <v>1</v>
      </c>
      <c r="N162" s="202" t="s">
        <v>42</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328</v>
      </c>
      <c r="AT162" s="205" t="s">
        <v>323</v>
      </c>
      <c r="AU162" s="205" t="s">
        <v>86</v>
      </c>
      <c r="AY162" s="18" t="s">
        <v>321</v>
      </c>
      <c r="BE162" s="206">
        <f>IF(N162="základní",J162,0)</f>
        <v>0</v>
      </c>
      <c r="BF162" s="206">
        <f>IF(N162="snížená",J162,0)</f>
        <v>0</v>
      </c>
      <c r="BG162" s="206">
        <f>IF(N162="zákl. přenesená",J162,0)</f>
        <v>0</v>
      </c>
      <c r="BH162" s="206">
        <f>IF(N162="sníž. přenesená",J162,0)</f>
        <v>0</v>
      </c>
      <c r="BI162" s="206">
        <f>IF(N162="nulová",J162,0)</f>
        <v>0</v>
      </c>
      <c r="BJ162" s="18" t="s">
        <v>84</v>
      </c>
      <c r="BK162" s="206">
        <f>ROUND(I162*H162,2)</f>
        <v>0</v>
      </c>
      <c r="BL162" s="18" t="s">
        <v>328</v>
      </c>
      <c r="BM162" s="205" t="s">
        <v>3450</v>
      </c>
    </row>
    <row r="163" spans="1:65" s="15" customFormat="1" ht="22.5">
      <c r="B163" s="230"/>
      <c r="C163" s="231"/>
      <c r="D163" s="209" t="s">
        <v>339</v>
      </c>
      <c r="E163" s="232" t="s">
        <v>1</v>
      </c>
      <c r="F163" s="233" t="s">
        <v>2053</v>
      </c>
      <c r="G163" s="231"/>
      <c r="H163" s="232" t="s">
        <v>1</v>
      </c>
      <c r="I163" s="234"/>
      <c r="J163" s="231"/>
      <c r="K163" s="231"/>
      <c r="L163" s="235"/>
      <c r="M163" s="236"/>
      <c r="N163" s="237"/>
      <c r="O163" s="237"/>
      <c r="P163" s="237"/>
      <c r="Q163" s="237"/>
      <c r="R163" s="237"/>
      <c r="S163" s="237"/>
      <c r="T163" s="238"/>
      <c r="AT163" s="239" t="s">
        <v>339</v>
      </c>
      <c r="AU163" s="239" t="s">
        <v>86</v>
      </c>
      <c r="AV163" s="15" t="s">
        <v>84</v>
      </c>
      <c r="AW163" s="15" t="s">
        <v>31</v>
      </c>
      <c r="AX163" s="15" t="s">
        <v>77</v>
      </c>
      <c r="AY163" s="239" t="s">
        <v>321</v>
      </c>
    </row>
    <row r="164" spans="1:65" s="13" customFormat="1" ht="22.5">
      <c r="B164" s="207"/>
      <c r="C164" s="208"/>
      <c r="D164" s="209" t="s">
        <v>339</v>
      </c>
      <c r="E164" s="210" t="s">
        <v>1</v>
      </c>
      <c r="F164" s="211" t="s">
        <v>3451</v>
      </c>
      <c r="G164" s="208"/>
      <c r="H164" s="212">
        <v>15</v>
      </c>
      <c r="I164" s="213"/>
      <c r="J164" s="208"/>
      <c r="K164" s="208"/>
      <c r="L164" s="214"/>
      <c r="M164" s="215"/>
      <c r="N164" s="216"/>
      <c r="O164" s="216"/>
      <c r="P164" s="216"/>
      <c r="Q164" s="216"/>
      <c r="R164" s="216"/>
      <c r="S164" s="216"/>
      <c r="T164" s="217"/>
      <c r="AT164" s="218" t="s">
        <v>339</v>
      </c>
      <c r="AU164" s="218" t="s">
        <v>86</v>
      </c>
      <c r="AV164" s="13" t="s">
        <v>86</v>
      </c>
      <c r="AW164" s="13" t="s">
        <v>31</v>
      </c>
      <c r="AX164" s="13" t="s">
        <v>77</v>
      </c>
      <c r="AY164" s="218" t="s">
        <v>321</v>
      </c>
    </row>
    <row r="165" spans="1:65" s="13" customFormat="1" ht="22.5">
      <c r="B165" s="207"/>
      <c r="C165" s="208"/>
      <c r="D165" s="209" t="s">
        <v>339</v>
      </c>
      <c r="E165" s="210" t="s">
        <v>1</v>
      </c>
      <c r="F165" s="211" t="s">
        <v>3452</v>
      </c>
      <c r="G165" s="208"/>
      <c r="H165" s="212">
        <v>10.5</v>
      </c>
      <c r="I165" s="213"/>
      <c r="J165" s="208"/>
      <c r="K165" s="208"/>
      <c r="L165" s="214"/>
      <c r="M165" s="215"/>
      <c r="N165" s="216"/>
      <c r="O165" s="216"/>
      <c r="P165" s="216"/>
      <c r="Q165" s="216"/>
      <c r="R165" s="216"/>
      <c r="S165" s="216"/>
      <c r="T165" s="217"/>
      <c r="AT165" s="218" t="s">
        <v>339</v>
      </c>
      <c r="AU165" s="218" t="s">
        <v>86</v>
      </c>
      <c r="AV165" s="13" t="s">
        <v>86</v>
      </c>
      <c r="AW165" s="13" t="s">
        <v>31</v>
      </c>
      <c r="AX165" s="13" t="s">
        <v>77</v>
      </c>
      <c r="AY165" s="218" t="s">
        <v>321</v>
      </c>
    </row>
    <row r="166" spans="1:65" s="13" customFormat="1" ht="22.5">
      <c r="B166" s="207"/>
      <c r="C166" s="208"/>
      <c r="D166" s="209" t="s">
        <v>339</v>
      </c>
      <c r="E166" s="210" t="s">
        <v>1</v>
      </c>
      <c r="F166" s="211" t="s">
        <v>3453</v>
      </c>
      <c r="G166" s="208"/>
      <c r="H166" s="212">
        <v>0.76500000000000001</v>
      </c>
      <c r="I166" s="213"/>
      <c r="J166" s="208"/>
      <c r="K166" s="208"/>
      <c r="L166" s="214"/>
      <c r="M166" s="215"/>
      <c r="N166" s="216"/>
      <c r="O166" s="216"/>
      <c r="P166" s="216"/>
      <c r="Q166" s="216"/>
      <c r="R166" s="216"/>
      <c r="S166" s="216"/>
      <c r="T166" s="217"/>
      <c r="AT166" s="218" t="s">
        <v>339</v>
      </c>
      <c r="AU166" s="218" t="s">
        <v>86</v>
      </c>
      <c r="AV166" s="13" t="s">
        <v>86</v>
      </c>
      <c r="AW166" s="13" t="s">
        <v>31</v>
      </c>
      <c r="AX166" s="13" t="s">
        <v>77</v>
      </c>
      <c r="AY166" s="218" t="s">
        <v>321</v>
      </c>
    </row>
    <row r="167" spans="1:65" s="16" customFormat="1" ht="11.25">
      <c r="B167" s="240"/>
      <c r="C167" s="241"/>
      <c r="D167" s="209" t="s">
        <v>339</v>
      </c>
      <c r="E167" s="242" t="s">
        <v>3416</v>
      </c>
      <c r="F167" s="243" t="s">
        <v>391</v>
      </c>
      <c r="G167" s="241"/>
      <c r="H167" s="244">
        <v>26.265000000000001</v>
      </c>
      <c r="I167" s="245"/>
      <c r="J167" s="241"/>
      <c r="K167" s="241"/>
      <c r="L167" s="246"/>
      <c r="M167" s="247"/>
      <c r="N167" s="248"/>
      <c r="O167" s="248"/>
      <c r="P167" s="248"/>
      <c r="Q167" s="248"/>
      <c r="R167" s="248"/>
      <c r="S167" s="248"/>
      <c r="T167" s="249"/>
      <c r="AT167" s="250" t="s">
        <v>339</v>
      </c>
      <c r="AU167" s="250" t="s">
        <v>86</v>
      </c>
      <c r="AV167" s="16" t="s">
        <v>334</v>
      </c>
      <c r="AW167" s="16" t="s">
        <v>31</v>
      </c>
      <c r="AX167" s="16" t="s">
        <v>77</v>
      </c>
      <c r="AY167" s="250" t="s">
        <v>321</v>
      </c>
    </row>
    <row r="168" spans="1:65" s="15" customFormat="1" ht="22.5">
      <c r="B168" s="230"/>
      <c r="C168" s="231"/>
      <c r="D168" s="209" t="s">
        <v>339</v>
      </c>
      <c r="E168" s="232" t="s">
        <v>1</v>
      </c>
      <c r="F168" s="233" t="s">
        <v>3454</v>
      </c>
      <c r="G168" s="231"/>
      <c r="H168" s="232" t="s">
        <v>1</v>
      </c>
      <c r="I168" s="234"/>
      <c r="J168" s="231"/>
      <c r="K168" s="231"/>
      <c r="L168" s="235"/>
      <c r="M168" s="236"/>
      <c r="N168" s="237"/>
      <c r="O168" s="237"/>
      <c r="P168" s="237"/>
      <c r="Q168" s="237"/>
      <c r="R168" s="237"/>
      <c r="S168" s="237"/>
      <c r="T168" s="238"/>
      <c r="AT168" s="239" t="s">
        <v>339</v>
      </c>
      <c r="AU168" s="239" t="s">
        <v>86</v>
      </c>
      <c r="AV168" s="15" t="s">
        <v>84</v>
      </c>
      <c r="AW168" s="15" t="s">
        <v>31</v>
      </c>
      <c r="AX168" s="15" t="s">
        <v>77</v>
      </c>
      <c r="AY168" s="239" t="s">
        <v>321</v>
      </c>
    </row>
    <row r="169" spans="1:65" s="13" customFormat="1" ht="11.25">
      <c r="B169" s="207"/>
      <c r="C169" s="208"/>
      <c r="D169" s="209" t="s">
        <v>339</v>
      </c>
      <c r="E169" s="210" t="s">
        <v>1</v>
      </c>
      <c r="F169" s="211" t="s">
        <v>3416</v>
      </c>
      <c r="G169" s="208"/>
      <c r="H169" s="212">
        <v>26.265000000000001</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1:65" s="14" customFormat="1" ht="11.25">
      <c r="B170" s="219"/>
      <c r="C170" s="220"/>
      <c r="D170" s="209" t="s">
        <v>339</v>
      </c>
      <c r="E170" s="221" t="s">
        <v>1</v>
      </c>
      <c r="F170" s="222" t="s">
        <v>346</v>
      </c>
      <c r="G170" s="220"/>
      <c r="H170" s="223">
        <v>52.53</v>
      </c>
      <c r="I170" s="224"/>
      <c r="J170" s="220"/>
      <c r="K170" s="220"/>
      <c r="L170" s="225"/>
      <c r="M170" s="226"/>
      <c r="N170" s="227"/>
      <c r="O170" s="227"/>
      <c r="P170" s="227"/>
      <c r="Q170" s="227"/>
      <c r="R170" s="227"/>
      <c r="S170" s="227"/>
      <c r="T170" s="228"/>
      <c r="AT170" s="229" t="s">
        <v>339</v>
      </c>
      <c r="AU170" s="229" t="s">
        <v>86</v>
      </c>
      <c r="AV170" s="14" t="s">
        <v>328</v>
      </c>
      <c r="AW170" s="14" t="s">
        <v>31</v>
      </c>
      <c r="AX170" s="14" t="s">
        <v>84</v>
      </c>
      <c r="AY170" s="229" t="s">
        <v>321</v>
      </c>
    </row>
    <row r="171" spans="1:65" s="2" customFormat="1" ht="37.9" customHeight="1">
      <c r="A171" s="35"/>
      <c r="B171" s="36"/>
      <c r="C171" s="194" t="s">
        <v>359</v>
      </c>
      <c r="D171" s="194" t="s">
        <v>323</v>
      </c>
      <c r="E171" s="195" t="s">
        <v>486</v>
      </c>
      <c r="F171" s="196" t="s">
        <v>487</v>
      </c>
      <c r="G171" s="197" t="s">
        <v>355</v>
      </c>
      <c r="H171" s="198">
        <v>686.36</v>
      </c>
      <c r="I171" s="199"/>
      <c r="J171" s="200">
        <f>ROUND(I171*H171,2)</f>
        <v>0</v>
      </c>
      <c r="K171" s="196" t="s">
        <v>350</v>
      </c>
      <c r="L171" s="40"/>
      <c r="M171" s="201" t="s">
        <v>1</v>
      </c>
      <c r="N171" s="202" t="s">
        <v>42</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328</v>
      </c>
      <c r="AT171" s="205" t="s">
        <v>323</v>
      </c>
      <c r="AU171" s="205" t="s">
        <v>86</v>
      </c>
      <c r="AY171" s="18" t="s">
        <v>321</v>
      </c>
      <c r="BE171" s="206">
        <f>IF(N171="základní",J171,0)</f>
        <v>0</v>
      </c>
      <c r="BF171" s="206">
        <f>IF(N171="snížená",J171,0)</f>
        <v>0</v>
      </c>
      <c r="BG171" s="206">
        <f>IF(N171="zákl. přenesená",J171,0)</f>
        <v>0</v>
      </c>
      <c r="BH171" s="206">
        <f>IF(N171="sníž. přenesená",J171,0)</f>
        <v>0</v>
      </c>
      <c r="BI171" s="206">
        <f>IF(N171="nulová",J171,0)</f>
        <v>0</v>
      </c>
      <c r="BJ171" s="18" t="s">
        <v>84</v>
      </c>
      <c r="BK171" s="206">
        <f>ROUND(I171*H171,2)</f>
        <v>0</v>
      </c>
      <c r="BL171" s="18" t="s">
        <v>328</v>
      </c>
      <c r="BM171" s="205" t="s">
        <v>3455</v>
      </c>
    </row>
    <row r="172" spans="1:65" s="15" customFormat="1" ht="11.25">
      <c r="B172" s="230"/>
      <c r="C172" s="231"/>
      <c r="D172" s="209" t="s">
        <v>339</v>
      </c>
      <c r="E172" s="232" t="s">
        <v>1</v>
      </c>
      <c r="F172" s="233" t="s">
        <v>2059</v>
      </c>
      <c r="G172" s="231"/>
      <c r="H172" s="232" t="s">
        <v>1</v>
      </c>
      <c r="I172" s="234"/>
      <c r="J172" s="231"/>
      <c r="K172" s="231"/>
      <c r="L172" s="235"/>
      <c r="M172" s="236"/>
      <c r="N172" s="237"/>
      <c r="O172" s="237"/>
      <c r="P172" s="237"/>
      <c r="Q172" s="237"/>
      <c r="R172" s="237"/>
      <c r="S172" s="237"/>
      <c r="T172" s="238"/>
      <c r="AT172" s="239" t="s">
        <v>339</v>
      </c>
      <c r="AU172" s="239" t="s">
        <v>86</v>
      </c>
      <c r="AV172" s="15" t="s">
        <v>84</v>
      </c>
      <c r="AW172" s="15" t="s">
        <v>31</v>
      </c>
      <c r="AX172" s="15" t="s">
        <v>77</v>
      </c>
      <c r="AY172" s="239" t="s">
        <v>321</v>
      </c>
    </row>
    <row r="173" spans="1:65" s="13" customFormat="1" ht="11.25">
      <c r="B173" s="207"/>
      <c r="C173" s="208"/>
      <c r="D173" s="209" t="s">
        <v>339</v>
      </c>
      <c r="E173" s="210" t="s">
        <v>1</v>
      </c>
      <c r="F173" s="211" t="s">
        <v>3456</v>
      </c>
      <c r="G173" s="208"/>
      <c r="H173" s="212">
        <v>534</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1:65" s="13" customFormat="1" ht="11.25">
      <c r="B174" s="207"/>
      <c r="C174" s="208"/>
      <c r="D174" s="209" t="s">
        <v>339</v>
      </c>
      <c r="E174" s="210" t="s">
        <v>1</v>
      </c>
      <c r="F174" s="211" t="s">
        <v>3457</v>
      </c>
      <c r="G174" s="208"/>
      <c r="H174" s="212">
        <v>-26.265000000000001</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1:65" s="16" customFormat="1" ht="11.25">
      <c r="B175" s="240"/>
      <c r="C175" s="241"/>
      <c r="D175" s="209" t="s">
        <v>339</v>
      </c>
      <c r="E175" s="242" t="s">
        <v>3414</v>
      </c>
      <c r="F175" s="243" t="s">
        <v>2062</v>
      </c>
      <c r="G175" s="241"/>
      <c r="H175" s="244">
        <v>507.73500000000001</v>
      </c>
      <c r="I175" s="245"/>
      <c r="J175" s="241"/>
      <c r="K175" s="241"/>
      <c r="L175" s="246"/>
      <c r="M175" s="247"/>
      <c r="N175" s="248"/>
      <c r="O175" s="248"/>
      <c r="P175" s="248"/>
      <c r="Q175" s="248"/>
      <c r="R175" s="248"/>
      <c r="S175" s="248"/>
      <c r="T175" s="249"/>
      <c r="AT175" s="250" t="s">
        <v>339</v>
      </c>
      <c r="AU175" s="250" t="s">
        <v>86</v>
      </c>
      <c r="AV175" s="16" t="s">
        <v>334</v>
      </c>
      <c r="AW175" s="16" t="s">
        <v>31</v>
      </c>
      <c r="AX175" s="16" t="s">
        <v>77</v>
      </c>
      <c r="AY175" s="250" t="s">
        <v>321</v>
      </c>
    </row>
    <row r="176" spans="1:65" s="15" customFormat="1" ht="22.5">
      <c r="B176" s="230"/>
      <c r="C176" s="231"/>
      <c r="D176" s="209" t="s">
        <v>339</v>
      </c>
      <c r="E176" s="232" t="s">
        <v>1</v>
      </c>
      <c r="F176" s="233" t="s">
        <v>2063</v>
      </c>
      <c r="G176" s="231"/>
      <c r="H176" s="232" t="s">
        <v>1</v>
      </c>
      <c r="I176" s="234"/>
      <c r="J176" s="231"/>
      <c r="K176" s="231"/>
      <c r="L176" s="235"/>
      <c r="M176" s="236"/>
      <c r="N176" s="237"/>
      <c r="O176" s="237"/>
      <c r="P176" s="237"/>
      <c r="Q176" s="237"/>
      <c r="R176" s="237"/>
      <c r="S176" s="237"/>
      <c r="T176" s="238"/>
      <c r="AT176" s="239" t="s">
        <v>339</v>
      </c>
      <c r="AU176" s="239" t="s">
        <v>86</v>
      </c>
      <c r="AV176" s="15" t="s">
        <v>84</v>
      </c>
      <c r="AW176" s="15" t="s">
        <v>31</v>
      </c>
      <c r="AX176" s="15" t="s">
        <v>77</v>
      </c>
      <c r="AY176" s="239" t="s">
        <v>321</v>
      </c>
    </row>
    <row r="177" spans="1:65" s="15" customFormat="1" ht="11.25">
      <c r="B177" s="230"/>
      <c r="C177" s="231"/>
      <c r="D177" s="209" t="s">
        <v>339</v>
      </c>
      <c r="E177" s="232" t="s">
        <v>1</v>
      </c>
      <c r="F177" s="233" t="s">
        <v>2064</v>
      </c>
      <c r="G177" s="231"/>
      <c r="H177" s="232" t="s">
        <v>1</v>
      </c>
      <c r="I177" s="234"/>
      <c r="J177" s="231"/>
      <c r="K177" s="231"/>
      <c r="L177" s="235"/>
      <c r="M177" s="236"/>
      <c r="N177" s="237"/>
      <c r="O177" s="237"/>
      <c r="P177" s="237"/>
      <c r="Q177" s="237"/>
      <c r="R177" s="237"/>
      <c r="S177" s="237"/>
      <c r="T177" s="238"/>
      <c r="AT177" s="239" t="s">
        <v>339</v>
      </c>
      <c r="AU177" s="239" t="s">
        <v>86</v>
      </c>
      <c r="AV177" s="15" t="s">
        <v>84</v>
      </c>
      <c r="AW177" s="15" t="s">
        <v>31</v>
      </c>
      <c r="AX177" s="15" t="s">
        <v>77</v>
      </c>
      <c r="AY177" s="239" t="s">
        <v>321</v>
      </c>
    </row>
    <row r="178" spans="1:65" s="13" customFormat="1" ht="11.25">
      <c r="B178" s="207"/>
      <c r="C178" s="208"/>
      <c r="D178" s="209" t="s">
        <v>339</v>
      </c>
      <c r="E178" s="210" t="s">
        <v>1</v>
      </c>
      <c r="F178" s="211" t="s">
        <v>3427</v>
      </c>
      <c r="G178" s="208"/>
      <c r="H178" s="212">
        <v>70</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5" customFormat="1" ht="11.25">
      <c r="B179" s="230"/>
      <c r="C179" s="231"/>
      <c r="D179" s="209" t="s">
        <v>339</v>
      </c>
      <c r="E179" s="232" t="s">
        <v>1</v>
      </c>
      <c r="F179" s="233" t="s">
        <v>2065</v>
      </c>
      <c r="G179" s="231"/>
      <c r="H179" s="232" t="s">
        <v>1</v>
      </c>
      <c r="I179" s="234"/>
      <c r="J179" s="231"/>
      <c r="K179" s="231"/>
      <c r="L179" s="235"/>
      <c r="M179" s="236"/>
      <c r="N179" s="237"/>
      <c r="O179" s="237"/>
      <c r="P179" s="237"/>
      <c r="Q179" s="237"/>
      <c r="R179" s="237"/>
      <c r="S179" s="237"/>
      <c r="T179" s="238"/>
      <c r="AT179" s="239" t="s">
        <v>339</v>
      </c>
      <c r="AU179" s="239" t="s">
        <v>86</v>
      </c>
      <c r="AV179" s="15" t="s">
        <v>84</v>
      </c>
      <c r="AW179" s="15" t="s">
        <v>31</v>
      </c>
      <c r="AX179" s="15" t="s">
        <v>77</v>
      </c>
      <c r="AY179" s="239" t="s">
        <v>321</v>
      </c>
    </row>
    <row r="180" spans="1:65" s="13" customFormat="1" ht="11.25">
      <c r="B180" s="207"/>
      <c r="C180" s="208"/>
      <c r="D180" s="209" t="s">
        <v>339</v>
      </c>
      <c r="E180" s="210" t="s">
        <v>1</v>
      </c>
      <c r="F180" s="211" t="s">
        <v>3428</v>
      </c>
      <c r="G180" s="208"/>
      <c r="H180" s="212">
        <v>108.625</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6" customFormat="1" ht="11.25">
      <c r="B181" s="240"/>
      <c r="C181" s="241"/>
      <c r="D181" s="209" t="s">
        <v>339</v>
      </c>
      <c r="E181" s="242" t="s">
        <v>3421</v>
      </c>
      <c r="F181" s="243" t="s">
        <v>391</v>
      </c>
      <c r="G181" s="241"/>
      <c r="H181" s="244">
        <v>178.625</v>
      </c>
      <c r="I181" s="245"/>
      <c r="J181" s="241"/>
      <c r="K181" s="241"/>
      <c r="L181" s="246"/>
      <c r="M181" s="247"/>
      <c r="N181" s="248"/>
      <c r="O181" s="248"/>
      <c r="P181" s="248"/>
      <c r="Q181" s="248"/>
      <c r="R181" s="248"/>
      <c r="S181" s="248"/>
      <c r="T181" s="249"/>
      <c r="AT181" s="250" t="s">
        <v>339</v>
      </c>
      <c r="AU181" s="250" t="s">
        <v>86</v>
      </c>
      <c r="AV181" s="16" t="s">
        <v>334</v>
      </c>
      <c r="AW181" s="16" t="s">
        <v>31</v>
      </c>
      <c r="AX181" s="16" t="s">
        <v>77</v>
      </c>
      <c r="AY181" s="250" t="s">
        <v>321</v>
      </c>
    </row>
    <row r="182" spans="1:65" s="14" customFormat="1" ht="11.25">
      <c r="B182" s="219"/>
      <c r="C182" s="220"/>
      <c r="D182" s="209" t="s">
        <v>339</v>
      </c>
      <c r="E182" s="221" t="s">
        <v>1</v>
      </c>
      <c r="F182" s="222" t="s">
        <v>2066</v>
      </c>
      <c r="G182" s="220"/>
      <c r="H182" s="223">
        <v>686.36</v>
      </c>
      <c r="I182" s="224"/>
      <c r="J182" s="220"/>
      <c r="K182" s="220"/>
      <c r="L182" s="225"/>
      <c r="M182" s="226"/>
      <c r="N182" s="227"/>
      <c r="O182" s="227"/>
      <c r="P182" s="227"/>
      <c r="Q182" s="227"/>
      <c r="R182" s="227"/>
      <c r="S182" s="227"/>
      <c r="T182" s="228"/>
      <c r="AT182" s="229" t="s">
        <v>339</v>
      </c>
      <c r="AU182" s="229" t="s">
        <v>86</v>
      </c>
      <c r="AV182" s="14" t="s">
        <v>328</v>
      </c>
      <c r="AW182" s="14" t="s">
        <v>31</v>
      </c>
      <c r="AX182" s="14" t="s">
        <v>84</v>
      </c>
      <c r="AY182" s="229" t="s">
        <v>321</v>
      </c>
    </row>
    <row r="183" spans="1:65" s="2" customFormat="1" ht="37.9" customHeight="1">
      <c r="A183" s="35"/>
      <c r="B183" s="36"/>
      <c r="C183" s="194" t="s">
        <v>364</v>
      </c>
      <c r="D183" s="194" t="s">
        <v>323</v>
      </c>
      <c r="E183" s="195" t="s">
        <v>516</v>
      </c>
      <c r="F183" s="196" t="s">
        <v>517</v>
      </c>
      <c r="G183" s="197" t="s">
        <v>355</v>
      </c>
      <c r="H183" s="198">
        <v>6863.6</v>
      </c>
      <c r="I183" s="199"/>
      <c r="J183" s="200">
        <f>ROUND(I183*H183,2)</f>
        <v>0</v>
      </c>
      <c r="K183" s="196" t="s">
        <v>350</v>
      </c>
      <c r="L183" s="40"/>
      <c r="M183" s="201" t="s">
        <v>1</v>
      </c>
      <c r="N183" s="202" t="s">
        <v>42</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328</v>
      </c>
      <c r="AT183" s="205" t="s">
        <v>323</v>
      </c>
      <c r="AU183" s="205" t="s">
        <v>86</v>
      </c>
      <c r="AY183" s="18" t="s">
        <v>321</v>
      </c>
      <c r="BE183" s="206">
        <f>IF(N183="základní",J183,0)</f>
        <v>0</v>
      </c>
      <c r="BF183" s="206">
        <f>IF(N183="snížená",J183,0)</f>
        <v>0</v>
      </c>
      <c r="BG183" s="206">
        <f>IF(N183="zákl. přenesená",J183,0)</f>
        <v>0</v>
      </c>
      <c r="BH183" s="206">
        <f>IF(N183="sníž. přenesená",J183,0)</f>
        <v>0</v>
      </c>
      <c r="BI183" s="206">
        <f>IF(N183="nulová",J183,0)</f>
        <v>0</v>
      </c>
      <c r="BJ183" s="18" t="s">
        <v>84</v>
      </c>
      <c r="BK183" s="206">
        <f>ROUND(I183*H183,2)</f>
        <v>0</v>
      </c>
      <c r="BL183" s="18" t="s">
        <v>328</v>
      </c>
      <c r="BM183" s="205" t="s">
        <v>3458</v>
      </c>
    </row>
    <row r="184" spans="1:65" s="13" customFormat="1" ht="11.25">
      <c r="B184" s="207"/>
      <c r="C184" s="208"/>
      <c r="D184" s="209" t="s">
        <v>339</v>
      </c>
      <c r="E184" s="210" t="s">
        <v>1</v>
      </c>
      <c r="F184" s="211" t="s">
        <v>3459</v>
      </c>
      <c r="G184" s="208"/>
      <c r="H184" s="212">
        <v>5077.3500000000004</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1:65" s="13" customFormat="1" ht="11.25">
      <c r="B185" s="207"/>
      <c r="C185" s="208"/>
      <c r="D185" s="209" t="s">
        <v>339</v>
      </c>
      <c r="E185" s="210" t="s">
        <v>1</v>
      </c>
      <c r="F185" s="211" t="s">
        <v>3460</v>
      </c>
      <c r="G185" s="208"/>
      <c r="H185" s="212">
        <v>1786.25</v>
      </c>
      <c r="I185" s="213"/>
      <c r="J185" s="208"/>
      <c r="K185" s="208"/>
      <c r="L185" s="214"/>
      <c r="M185" s="215"/>
      <c r="N185" s="216"/>
      <c r="O185" s="216"/>
      <c r="P185" s="216"/>
      <c r="Q185" s="216"/>
      <c r="R185" s="216"/>
      <c r="S185" s="216"/>
      <c r="T185" s="217"/>
      <c r="AT185" s="218" t="s">
        <v>339</v>
      </c>
      <c r="AU185" s="218" t="s">
        <v>86</v>
      </c>
      <c r="AV185" s="13" t="s">
        <v>86</v>
      </c>
      <c r="AW185" s="13" t="s">
        <v>31</v>
      </c>
      <c r="AX185" s="13" t="s">
        <v>77</v>
      </c>
      <c r="AY185" s="218" t="s">
        <v>321</v>
      </c>
    </row>
    <row r="186" spans="1:65" s="14" customFormat="1" ht="11.25">
      <c r="B186" s="219"/>
      <c r="C186" s="220"/>
      <c r="D186" s="209" t="s">
        <v>339</v>
      </c>
      <c r="E186" s="221" t="s">
        <v>1</v>
      </c>
      <c r="F186" s="222" t="s">
        <v>346</v>
      </c>
      <c r="G186" s="220"/>
      <c r="H186" s="223">
        <v>6863.6</v>
      </c>
      <c r="I186" s="224"/>
      <c r="J186" s="220"/>
      <c r="K186" s="220"/>
      <c r="L186" s="225"/>
      <c r="M186" s="226"/>
      <c r="N186" s="227"/>
      <c r="O186" s="227"/>
      <c r="P186" s="227"/>
      <c r="Q186" s="227"/>
      <c r="R186" s="227"/>
      <c r="S186" s="227"/>
      <c r="T186" s="228"/>
      <c r="AT186" s="229" t="s">
        <v>339</v>
      </c>
      <c r="AU186" s="229" t="s">
        <v>86</v>
      </c>
      <c r="AV186" s="14" t="s">
        <v>328</v>
      </c>
      <c r="AW186" s="14" t="s">
        <v>31</v>
      </c>
      <c r="AX186" s="14" t="s">
        <v>84</v>
      </c>
      <c r="AY186" s="229" t="s">
        <v>321</v>
      </c>
    </row>
    <row r="187" spans="1:65" s="2" customFormat="1" ht="37.9" customHeight="1">
      <c r="A187" s="35"/>
      <c r="B187" s="36"/>
      <c r="C187" s="194" t="s">
        <v>407</v>
      </c>
      <c r="D187" s="194" t="s">
        <v>323</v>
      </c>
      <c r="E187" s="195" t="s">
        <v>2075</v>
      </c>
      <c r="F187" s="196" t="s">
        <v>2076</v>
      </c>
      <c r="G187" s="197" t="s">
        <v>355</v>
      </c>
      <c r="H187" s="198">
        <v>1</v>
      </c>
      <c r="I187" s="199"/>
      <c r="J187" s="200">
        <f>ROUND(I187*H187,2)</f>
        <v>0</v>
      </c>
      <c r="K187" s="196" t="s">
        <v>350</v>
      </c>
      <c r="L187" s="40"/>
      <c r="M187" s="201" t="s">
        <v>1</v>
      </c>
      <c r="N187" s="202" t="s">
        <v>42</v>
      </c>
      <c r="O187" s="72"/>
      <c r="P187" s="203">
        <f>O187*H187</f>
        <v>0</v>
      </c>
      <c r="Q187" s="203">
        <v>0</v>
      </c>
      <c r="R187" s="203">
        <f>Q187*H187</f>
        <v>0</v>
      </c>
      <c r="S187" s="203">
        <v>0</v>
      </c>
      <c r="T187" s="204">
        <f>S187*H187</f>
        <v>0</v>
      </c>
      <c r="U187" s="35"/>
      <c r="V187" s="35"/>
      <c r="W187" s="35"/>
      <c r="X187" s="35"/>
      <c r="Y187" s="35"/>
      <c r="Z187" s="35"/>
      <c r="AA187" s="35"/>
      <c r="AB187" s="35"/>
      <c r="AC187" s="35"/>
      <c r="AD187" s="35"/>
      <c r="AE187" s="35"/>
      <c r="AR187" s="205" t="s">
        <v>328</v>
      </c>
      <c r="AT187" s="205" t="s">
        <v>323</v>
      </c>
      <c r="AU187" s="205" t="s">
        <v>86</v>
      </c>
      <c r="AY187" s="18" t="s">
        <v>321</v>
      </c>
      <c r="BE187" s="206">
        <f>IF(N187="základní",J187,0)</f>
        <v>0</v>
      </c>
      <c r="BF187" s="206">
        <f>IF(N187="snížená",J187,0)</f>
        <v>0</v>
      </c>
      <c r="BG187" s="206">
        <f>IF(N187="zákl. přenesená",J187,0)</f>
        <v>0</v>
      </c>
      <c r="BH187" s="206">
        <f>IF(N187="sníž. přenesená",J187,0)</f>
        <v>0</v>
      </c>
      <c r="BI187" s="206">
        <f>IF(N187="nulová",J187,0)</f>
        <v>0</v>
      </c>
      <c r="BJ187" s="18" t="s">
        <v>84</v>
      </c>
      <c r="BK187" s="206">
        <f>ROUND(I187*H187,2)</f>
        <v>0</v>
      </c>
      <c r="BL187" s="18" t="s">
        <v>328</v>
      </c>
      <c r="BM187" s="205" t="s">
        <v>3461</v>
      </c>
    </row>
    <row r="188" spans="1:65" s="13" customFormat="1" ht="11.25">
      <c r="B188" s="207"/>
      <c r="C188" s="208"/>
      <c r="D188" s="209" t="s">
        <v>339</v>
      </c>
      <c r="E188" s="210" t="s">
        <v>1</v>
      </c>
      <c r="F188" s="211" t="s">
        <v>3408</v>
      </c>
      <c r="G188" s="208"/>
      <c r="H188" s="212">
        <v>1</v>
      </c>
      <c r="I188" s="213"/>
      <c r="J188" s="208"/>
      <c r="K188" s="208"/>
      <c r="L188" s="214"/>
      <c r="M188" s="215"/>
      <c r="N188" s="216"/>
      <c r="O188" s="216"/>
      <c r="P188" s="216"/>
      <c r="Q188" s="216"/>
      <c r="R188" s="216"/>
      <c r="S188" s="216"/>
      <c r="T188" s="217"/>
      <c r="AT188" s="218" t="s">
        <v>339</v>
      </c>
      <c r="AU188" s="218" t="s">
        <v>86</v>
      </c>
      <c r="AV188" s="13" t="s">
        <v>86</v>
      </c>
      <c r="AW188" s="13" t="s">
        <v>31</v>
      </c>
      <c r="AX188" s="13" t="s">
        <v>84</v>
      </c>
      <c r="AY188" s="218" t="s">
        <v>321</v>
      </c>
    </row>
    <row r="189" spans="1:65" s="2" customFormat="1" ht="37.9" customHeight="1">
      <c r="A189" s="35"/>
      <c r="B189" s="36"/>
      <c r="C189" s="194" t="s">
        <v>412</v>
      </c>
      <c r="D189" s="194" t="s">
        <v>323</v>
      </c>
      <c r="E189" s="195" t="s">
        <v>2078</v>
      </c>
      <c r="F189" s="196" t="s">
        <v>2079</v>
      </c>
      <c r="G189" s="197" t="s">
        <v>355</v>
      </c>
      <c r="H189" s="198">
        <v>10</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3462</v>
      </c>
    </row>
    <row r="190" spans="1:65" s="13" customFormat="1" ht="11.25">
      <c r="B190" s="207"/>
      <c r="C190" s="208"/>
      <c r="D190" s="209" t="s">
        <v>339</v>
      </c>
      <c r="E190" s="210" t="s">
        <v>1</v>
      </c>
      <c r="F190" s="211" t="s">
        <v>3463</v>
      </c>
      <c r="G190" s="208"/>
      <c r="H190" s="212">
        <v>10</v>
      </c>
      <c r="I190" s="213"/>
      <c r="J190" s="208"/>
      <c r="K190" s="208"/>
      <c r="L190" s="214"/>
      <c r="M190" s="215"/>
      <c r="N190" s="216"/>
      <c r="O190" s="216"/>
      <c r="P190" s="216"/>
      <c r="Q190" s="216"/>
      <c r="R190" s="216"/>
      <c r="S190" s="216"/>
      <c r="T190" s="217"/>
      <c r="AT190" s="218" t="s">
        <v>339</v>
      </c>
      <c r="AU190" s="218" t="s">
        <v>86</v>
      </c>
      <c r="AV190" s="13" t="s">
        <v>86</v>
      </c>
      <c r="AW190" s="13" t="s">
        <v>31</v>
      </c>
      <c r="AX190" s="13" t="s">
        <v>84</v>
      </c>
      <c r="AY190" s="218" t="s">
        <v>321</v>
      </c>
    </row>
    <row r="191" spans="1:65" s="2" customFormat="1" ht="24.2" customHeight="1">
      <c r="A191" s="35"/>
      <c r="B191" s="36"/>
      <c r="C191" s="194" t="s">
        <v>424</v>
      </c>
      <c r="D191" s="194" t="s">
        <v>323</v>
      </c>
      <c r="E191" s="195" t="s">
        <v>1721</v>
      </c>
      <c r="F191" s="196" t="s">
        <v>1722</v>
      </c>
      <c r="G191" s="197" t="s">
        <v>355</v>
      </c>
      <c r="H191" s="198">
        <v>26.265000000000001</v>
      </c>
      <c r="I191" s="199"/>
      <c r="J191" s="200">
        <f>ROUND(I191*H191,2)</f>
        <v>0</v>
      </c>
      <c r="K191" s="196" t="s">
        <v>350</v>
      </c>
      <c r="L191" s="40"/>
      <c r="M191" s="201" t="s">
        <v>1</v>
      </c>
      <c r="N191" s="202" t="s">
        <v>42</v>
      </c>
      <c r="O191" s="72"/>
      <c r="P191" s="203">
        <f>O191*H191</f>
        <v>0</v>
      </c>
      <c r="Q191" s="203">
        <v>0</v>
      </c>
      <c r="R191" s="203">
        <f>Q191*H191</f>
        <v>0</v>
      </c>
      <c r="S191" s="203">
        <v>0</v>
      </c>
      <c r="T191" s="204">
        <f>S191*H191</f>
        <v>0</v>
      </c>
      <c r="U191" s="35"/>
      <c r="V191" s="35"/>
      <c r="W191" s="35"/>
      <c r="X191" s="35"/>
      <c r="Y191" s="35"/>
      <c r="Z191" s="35"/>
      <c r="AA191" s="35"/>
      <c r="AB191" s="35"/>
      <c r="AC191" s="35"/>
      <c r="AD191" s="35"/>
      <c r="AE191" s="35"/>
      <c r="AR191" s="205" t="s">
        <v>328</v>
      </c>
      <c r="AT191" s="205" t="s">
        <v>323</v>
      </c>
      <c r="AU191" s="205" t="s">
        <v>86</v>
      </c>
      <c r="AY191" s="18" t="s">
        <v>321</v>
      </c>
      <c r="BE191" s="206">
        <f>IF(N191="základní",J191,0)</f>
        <v>0</v>
      </c>
      <c r="BF191" s="206">
        <f>IF(N191="snížená",J191,0)</f>
        <v>0</v>
      </c>
      <c r="BG191" s="206">
        <f>IF(N191="zákl. přenesená",J191,0)</f>
        <v>0</v>
      </c>
      <c r="BH191" s="206">
        <f>IF(N191="sníž. přenesená",J191,0)</f>
        <v>0</v>
      </c>
      <c r="BI191" s="206">
        <f>IF(N191="nulová",J191,0)</f>
        <v>0</v>
      </c>
      <c r="BJ191" s="18" t="s">
        <v>84</v>
      </c>
      <c r="BK191" s="206">
        <f>ROUND(I191*H191,2)</f>
        <v>0</v>
      </c>
      <c r="BL191" s="18" t="s">
        <v>328</v>
      </c>
      <c r="BM191" s="205" t="s">
        <v>3464</v>
      </c>
    </row>
    <row r="192" spans="1:65" s="15" customFormat="1" ht="22.5">
      <c r="B192" s="230"/>
      <c r="C192" s="231"/>
      <c r="D192" s="209" t="s">
        <v>339</v>
      </c>
      <c r="E192" s="232" t="s">
        <v>1</v>
      </c>
      <c r="F192" s="233" t="s">
        <v>2083</v>
      </c>
      <c r="G192" s="231"/>
      <c r="H192" s="232" t="s">
        <v>1</v>
      </c>
      <c r="I192" s="234"/>
      <c r="J192" s="231"/>
      <c r="K192" s="231"/>
      <c r="L192" s="235"/>
      <c r="M192" s="236"/>
      <c r="N192" s="237"/>
      <c r="O192" s="237"/>
      <c r="P192" s="237"/>
      <c r="Q192" s="237"/>
      <c r="R192" s="237"/>
      <c r="S192" s="237"/>
      <c r="T192" s="238"/>
      <c r="AT192" s="239" t="s">
        <v>339</v>
      </c>
      <c r="AU192" s="239" t="s">
        <v>86</v>
      </c>
      <c r="AV192" s="15" t="s">
        <v>84</v>
      </c>
      <c r="AW192" s="15" t="s">
        <v>31</v>
      </c>
      <c r="AX192" s="15" t="s">
        <v>77</v>
      </c>
      <c r="AY192" s="239" t="s">
        <v>321</v>
      </c>
    </row>
    <row r="193" spans="1:65" s="13" customFormat="1" ht="11.25">
      <c r="B193" s="207"/>
      <c r="C193" s="208"/>
      <c r="D193" s="209" t="s">
        <v>339</v>
      </c>
      <c r="E193" s="210" t="s">
        <v>1</v>
      </c>
      <c r="F193" s="211" t="s">
        <v>3416</v>
      </c>
      <c r="G193" s="208"/>
      <c r="H193" s="212">
        <v>26.265000000000001</v>
      </c>
      <c r="I193" s="213"/>
      <c r="J193" s="208"/>
      <c r="K193" s="208"/>
      <c r="L193" s="214"/>
      <c r="M193" s="215"/>
      <c r="N193" s="216"/>
      <c r="O193" s="216"/>
      <c r="P193" s="216"/>
      <c r="Q193" s="216"/>
      <c r="R193" s="216"/>
      <c r="S193" s="216"/>
      <c r="T193" s="217"/>
      <c r="AT193" s="218" t="s">
        <v>339</v>
      </c>
      <c r="AU193" s="218" t="s">
        <v>86</v>
      </c>
      <c r="AV193" s="13" t="s">
        <v>86</v>
      </c>
      <c r="AW193" s="13" t="s">
        <v>31</v>
      </c>
      <c r="AX193" s="13" t="s">
        <v>84</v>
      </c>
      <c r="AY193" s="218" t="s">
        <v>321</v>
      </c>
    </row>
    <row r="194" spans="1:65" s="2" customFormat="1" ht="16.5" customHeight="1">
      <c r="A194" s="35"/>
      <c r="B194" s="36"/>
      <c r="C194" s="194" t="s">
        <v>429</v>
      </c>
      <c r="D194" s="194" t="s">
        <v>323</v>
      </c>
      <c r="E194" s="195" t="s">
        <v>360</v>
      </c>
      <c r="F194" s="196" t="s">
        <v>361</v>
      </c>
      <c r="G194" s="197" t="s">
        <v>355</v>
      </c>
      <c r="H194" s="198">
        <v>687.36</v>
      </c>
      <c r="I194" s="199"/>
      <c r="J194" s="200">
        <f>ROUND(I194*H194,2)</f>
        <v>0</v>
      </c>
      <c r="K194" s="196" t="s">
        <v>350</v>
      </c>
      <c r="L194" s="40"/>
      <c r="M194" s="201" t="s">
        <v>1</v>
      </c>
      <c r="N194" s="202"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328</v>
      </c>
      <c r="AT194" s="205" t="s">
        <v>323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3465</v>
      </c>
    </row>
    <row r="195" spans="1:65" s="13" customFormat="1" ht="11.25">
      <c r="B195" s="207"/>
      <c r="C195" s="208"/>
      <c r="D195" s="209" t="s">
        <v>339</v>
      </c>
      <c r="E195" s="210" t="s">
        <v>1</v>
      </c>
      <c r="F195" s="211" t="s">
        <v>3414</v>
      </c>
      <c r="G195" s="208"/>
      <c r="H195" s="212">
        <v>507.73500000000001</v>
      </c>
      <c r="I195" s="213"/>
      <c r="J195" s="208"/>
      <c r="K195" s="208"/>
      <c r="L195" s="214"/>
      <c r="M195" s="215"/>
      <c r="N195" s="216"/>
      <c r="O195" s="216"/>
      <c r="P195" s="216"/>
      <c r="Q195" s="216"/>
      <c r="R195" s="216"/>
      <c r="S195" s="216"/>
      <c r="T195" s="217"/>
      <c r="AT195" s="218" t="s">
        <v>339</v>
      </c>
      <c r="AU195" s="218" t="s">
        <v>86</v>
      </c>
      <c r="AV195" s="13" t="s">
        <v>86</v>
      </c>
      <c r="AW195" s="13" t="s">
        <v>31</v>
      </c>
      <c r="AX195" s="13" t="s">
        <v>77</v>
      </c>
      <c r="AY195" s="218" t="s">
        <v>321</v>
      </c>
    </row>
    <row r="196" spans="1:65" s="13" customFormat="1" ht="11.25">
      <c r="B196" s="207"/>
      <c r="C196" s="208"/>
      <c r="D196" s="209" t="s">
        <v>339</v>
      </c>
      <c r="E196" s="210" t="s">
        <v>1</v>
      </c>
      <c r="F196" s="211" t="s">
        <v>3421</v>
      </c>
      <c r="G196" s="208"/>
      <c r="H196" s="212">
        <v>178.625</v>
      </c>
      <c r="I196" s="213"/>
      <c r="J196" s="208"/>
      <c r="K196" s="208"/>
      <c r="L196" s="214"/>
      <c r="M196" s="215"/>
      <c r="N196" s="216"/>
      <c r="O196" s="216"/>
      <c r="P196" s="216"/>
      <c r="Q196" s="216"/>
      <c r="R196" s="216"/>
      <c r="S196" s="216"/>
      <c r="T196" s="217"/>
      <c r="AT196" s="218" t="s">
        <v>339</v>
      </c>
      <c r="AU196" s="218" t="s">
        <v>86</v>
      </c>
      <c r="AV196" s="13" t="s">
        <v>86</v>
      </c>
      <c r="AW196" s="13" t="s">
        <v>31</v>
      </c>
      <c r="AX196" s="13" t="s">
        <v>77</v>
      </c>
      <c r="AY196" s="218" t="s">
        <v>321</v>
      </c>
    </row>
    <row r="197" spans="1:65" s="13" customFormat="1" ht="11.25">
      <c r="B197" s="207"/>
      <c r="C197" s="208"/>
      <c r="D197" s="209" t="s">
        <v>339</v>
      </c>
      <c r="E197" s="210" t="s">
        <v>1</v>
      </c>
      <c r="F197" s="211" t="s">
        <v>3408</v>
      </c>
      <c r="G197" s="208"/>
      <c r="H197" s="212">
        <v>1</v>
      </c>
      <c r="I197" s="213"/>
      <c r="J197" s="208"/>
      <c r="K197" s="208"/>
      <c r="L197" s="214"/>
      <c r="M197" s="215"/>
      <c r="N197" s="216"/>
      <c r="O197" s="216"/>
      <c r="P197" s="216"/>
      <c r="Q197" s="216"/>
      <c r="R197" s="216"/>
      <c r="S197" s="216"/>
      <c r="T197" s="217"/>
      <c r="AT197" s="218" t="s">
        <v>339</v>
      </c>
      <c r="AU197" s="218" t="s">
        <v>86</v>
      </c>
      <c r="AV197" s="13" t="s">
        <v>86</v>
      </c>
      <c r="AW197" s="13" t="s">
        <v>31</v>
      </c>
      <c r="AX197" s="13" t="s">
        <v>77</v>
      </c>
      <c r="AY197" s="218" t="s">
        <v>321</v>
      </c>
    </row>
    <row r="198" spans="1:65" s="14" customFormat="1" ht="11.25">
      <c r="B198" s="219"/>
      <c r="C198" s="220"/>
      <c r="D198" s="209" t="s">
        <v>339</v>
      </c>
      <c r="E198" s="221" t="s">
        <v>1</v>
      </c>
      <c r="F198" s="222" t="s">
        <v>346</v>
      </c>
      <c r="G198" s="220"/>
      <c r="H198" s="223">
        <v>687.36</v>
      </c>
      <c r="I198" s="224"/>
      <c r="J198" s="220"/>
      <c r="K198" s="220"/>
      <c r="L198" s="225"/>
      <c r="M198" s="226"/>
      <c r="N198" s="227"/>
      <c r="O198" s="227"/>
      <c r="P198" s="227"/>
      <c r="Q198" s="227"/>
      <c r="R198" s="227"/>
      <c r="S198" s="227"/>
      <c r="T198" s="228"/>
      <c r="AT198" s="229" t="s">
        <v>339</v>
      </c>
      <c r="AU198" s="229" t="s">
        <v>86</v>
      </c>
      <c r="AV198" s="14" t="s">
        <v>328</v>
      </c>
      <c r="AW198" s="14" t="s">
        <v>31</v>
      </c>
      <c r="AX198" s="14" t="s">
        <v>84</v>
      </c>
      <c r="AY198" s="229" t="s">
        <v>321</v>
      </c>
    </row>
    <row r="199" spans="1:65" s="2" customFormat="1" ht="33" customHeight="1">
      <c r="A199" s="35"/>
      <c r="B199" s="36"/>
      <c r="C199" s="194" t="s">
        <v>436</v>
      </c>
      <c r="D199" s="194" t="s">
        <v>323</v>
      </c>
      <c r="E199" s="195" t="s">
        <v>2097</v>
      </c>
      <c r="F199" s="196" t="s">
        <v>2098</v>
      </c>
      <c r="G199" s="197" t="s">
        <v>542</v>
      </c>
      <c r="H199" s="198">
        <v>312.59399999999999</v>
      </c>
      <c r="I199" s="199"/>
      <c r="J199" s="200">
        <f>ROUND(I199*H199,2)</f>
        <v>0</v>
      </c>
      <c r="K199" s="196" t="s">
        <v>350</v>
      </c>
      <c r="L199" s="40"/>
      <c r="M199" s="201" t="s">
        <v>1</v>
      </c>
      <c r="N199" s="202" t="s">
        <v>42</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328</v>
      </c>
      <c r="AT199" s="205" t="s">
        <v>323</v>
      </c>
      <c r="AU199" s="205" t="s">
        <v>86</v>
      </c>
      <c r="AY199" s="18" t="s">
        <v>321</v>
      </c>
      <c r="BE199" s="206">
        <f>IF(N199="základní",J199,0)</f>
        <v>0</v>
      </c>
      <c r="BF199" s="206">
        <f>IF(N199="snížená",J199,0)</f>
        <v>0</v>
      </c>
      <c r="BG199" s="206">
        <f>IF(N199="zákl. přenesená",J199,0)</f>
        <v>0</v>
      </c>
      <c r="BH199" s="206">
        <f>IF(N199="sníž. přenesená",J199,0)</f>
        <v>0</v>
      </c>
      <c r="BI199" s="206">
        <f>IF(N199="nulová",J199,0)</f>
        <v>0</v>
      </c>
      <c r="BJ199" s="18" t="s">
        <v>84</v>
      </c>
      <c r="BK199" s="206">
        <f>ROUND(I199*H199,2)</f>
        <v>0</v>
      </c>
      <c r="BL199" s="18" t="s">
        <v>328</v>
      </c>
      <c r="BM199" s="205" t="s">
        <v>3466</v>
      </c>
    </row>
    <row r="200" spans="1:65" s="13" customFormat="1" ht="11.25">
      <c r="B200" s="207"/>
      <c r="C200" s="208"/>
      <c r="D200" s="209" t="s">
        <v>339</v>
      </c>
      <c r="E200" s="210" t="s">
        <v>1</v>
      </c>
      <c r="F200" s="211" t="s">
        <v>3467</v>
      </c>
      <c r="G200" s="208"/>
      <c r="H200" s="212">
        <v>312.59399999999999</v>
      </c>
      <c r="I200" s="213"/>
      <c r="J200" s="208"/>
      <c r="K200" s="208"/>
      <c r="L200" s="214"/>
      <c r="M200" s="215"/>
      <c r="N200" s="216"/>
      <c r="O200" s="216"/>
      <c r="P200" s="216"/>
      <c r="Q200" s="216"/>
      <c r="R200" s="216"/>
      <c r="S200" s="216"/>
      <c r="T200" s="217"/>
      <c r="AT200" s="218" t="s">
        <v>339</v>
      </c>
      <c r="AU200" s="218" t="s">
        <v>86</v>
      </c>
      <c r="AV200" s="13" t="s">
        <v>86</v>
      </c>
      <c r="AW200" s="13" t="s">
        <v>31</v>
      </c>
      <c r="AX200" s="13" t="s">
        <v>84</v>
      </c>
      <c r="AY200" s="218" t="s">
        <v>321</v>
      </c>
    </row>
    <row r="201" spans="1:65" s="2" customFormat="1" ht="37.9" customHeight="1">
      <c r="A201" s="35"/>
      <c r="B201" s="36"/>
      <c r="C201" s="194" t="s">
        <v>443</v>
      </c>
      <c r="D201" s="194" t="s">
        <v>323</v>
      </c>
      <c r="E201" s="195" t="s">
        <v>2102</v>
      </c>
      <c r="F201" s="196" t="s">
        <v>2103</v>
      </c>
      <c r="G201" s="197" t="s">
        <v>542</v>
      </c>
      <c r="H201" s="198">
        <v>2.2000000000000002</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3468</v>
      </c>
    </row>
    <row r="202" spans="1:65" s="13" customFormat="1" ht="11.25">
      <c r="B202" s="207"/>
      <c r="C202" s="208"/>
      <c r="D202" s="209" t="s">
        <v>339</v>
      </c>
      <c r="E202" s="210" t="s">
        <v>1</v>
      </c>
      <c r="F202" s="211" t="s">
        <v>3469</v>
      </c>
      <c r="G202" s="208"/>
      <c r="H202" s="212">
        <v>2.2000000000000002</v>
      </c>
      <c r="I202" s="213"/>
      <c r="J202" s="208"/>
      <c r="K202" s="208"/>
      <c r="L202" s="214"/>
      <c r="M202" s="215"/>
      <c r="N202" s="216"/>
      <c r="O202" s="216"/>
      <c r="P202" s="216"/>
      <c r="Q202" s="216"/>
      <c r="R202" s="216"/>
      <c r="S202" s="216"/>
      <c r="T202" s="217"/>
      <c r="AT202" s="218" t="s">
        <v>339</v>
      </c>
      <c r="AU202" s="218" t="s">
        <v>86</v>
      </c>
      <c r="AV202" s="13" t="s">
        <v>86</v>
      </c>
      <c r="AW202" s="13" t="s">
        <v>31</v>
      </c>
      <c r="AX202" s="13" t="s">
        <v>84</v>
      </c>
      <c r="AY202" s="218" t="s">
        <v>321</v>
      </c>
    </row>
    <row r="203" spans="1:65" s="2" customFormat="1" ht="24.2" customHeight="1">
      <c r="A203" s="35"/>
      <c r="B203" s="36"/>
      <c r="C203" s="194" t="s">
        <v>8</v>
      </c>
      <c r="D203" s="194" t="s">
        <v>323</v>
      </c>
      <c r="E203" s="195" t="s">
        <v>2107</v>
      </c>
      <c r="F203" s="196" t="s">
        <v>2108</v>
      </c>
      <c r="G203" s="197" t="s">
        <v>355</v>
      </c>
      <c r="H203" s="198">
        <v>72</v>
      </c>
      <c r="I203" s="199"/>
      <c r="J203" s="200">
        <f>ROUND(I203*H203,2)</f>
        <v>0</v>
      </c>
      <c r="K203" s="196" t="s">
        <v>350</v>
      </c>
      <c r="L203" s="40"/>
      <c r="M203" s="201" t="s">
        <v>1</v>
      </c>
      <c r="N203" s="202" t="s">
        <v>42</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328</v>
      </c>
      <c r="AT203" s="205" t="s">
        <v>323</v>
      </c>
      <c r="AU203" s="205" t="s">
        <v>86</v>
      </c>
      <c r="AY203" s="18" t="s">
        <v>321</v>
      </c>
      <c r="BE203" s="206">
        <f>IF(N203="základní",J203,0)</f>
        <v>0</v>
      </c>
      <c r="BF203" s="206">
        <f>IF(N203="snížená",J203,0)</f>
        <v>0</v>
      </c>
      <c r="BG203" s="206">
        <f>IF(N203="zákl. přenesená",J203,0)</f>
        <v>0</v>
      </c>
      <c r="BH203" s="206">
        <f>IF(N203="sníž. přenesená",J203,0)</f>
        <v>0</v>
      </c>
      <c r="BI203" s="206">
        <f>IF(N203="nulová",J203,0)</f>
        <v>0</v>
      </c>
      <c r="BJ203" s="18" t="s">
        <v>84</v>
      </c>
      <c r="BK203" s="206">
        <f>ROUND(I203*H203,2)</f>
        <v>0</v>
      </c>
      <c r="BL203" s="18" t="s">
        <v>328</v>
      </c>
      <c r="BM203" s="205" t="s">
        <v>3470</v>
      </c>
    </row>
    <row r="204" spans="1:65" s="15" customFormat="1" ht="22.5">
      <c r="B204" s="230"/>
      <c r="C204" s="231"/>
      <c r="D204" s="209" t="s">
        <v>339</v>
      </c>
      <c r="E204" s="232" t="s">
        <v>1</v>
      </c>
      <c r="F204" s="233" t="s">
        <v>3471</v>
      </c>
      <c r="G204" s="231"/>
      <c r="H204" s="232" t="s">
        <v>1</v>
      </c>
      <c r="I204" s="234"/>
      <c r="J204" s="231"/>
      <c r="K204" s="231"/>
      <c r="L204" s="235"/>
      <c r="M204" s="236"/>
      <c r="N204" s="237"/>
      <c r="O204" s="237"/>
      <c r="P204" s="237"/>
      <c r="Q204" s="237"/>
      <c r="R204" s="237"/>
      <c r="S204" s="237"/>
      <c r="T204" s="238"/>
      <c r="AT204" s="239" t="s">
        <v>339</v>
      </c>
      <c r="AU204" s="239" t="s">
        <v>86</v>
      </c>
      <c r="AV204" s="15" t="s">
        <v>84</v>
      </c>
      <c r="AW204" s="15" t="s">
        <v>31</v>
      </c>
      <c r="AX204" s="15" t="s">
        <v>77</v>
      </c>
      <c r="AY204" s="239" t="s">
        <v>321</v>
      </c>
    </row>
    <row r="205" spans="1:65" s="15" customFormat="1" ht="11.25">
      <c r="B205" s="230"/>
      <c r="C205" s="231"/>
      <c r="D205" s="209" t="s">
        <v>339</v>
      </c>
      <c r="E205" s="232" t="s">
        <v>1</v>
      </c>
      <c r="F205" s="233" t="s">
        <v>3472</v>
      </c>
      <c r="G205" s="231"/>
      <c r="H205" s="232" t="s">
        <v>1</v>
      </c>
      <c r="I205" s="234"/>
      <c r="J205" s="231"/>
      <c r="K205" s="231"/>
      <c r="L205" s="235"/>
      <c r="M205" s="236"/>
      <c r="N205" s="237"/>
      <c r="O205" s="237"/>
      <c r="P205" s="237"/>
      <c r="Q205" s="237"/>
      <c r="R205" s="237"/>
      <c r="S205" s="237"/>
      <c r="T205" s="238"/>
      <c r="AT205" s="239" t="s">
        <v>339</v>
      </c>
      <c r="AU205" s="239" t="s">
        <v>86</v>
      </c>
      <c r="AV205" s="15" t="s">
        <v>84</v>
      </c>
      <c r="AW205" s="15" t="s">
        <v>31</v>
      </c>
      <c r="AX205" s="15" t="s">
        <v>77</v>
      </c>
      <c r="AY205" s="239" t="s">
        <v>321</v>
      </c>
    </row>
    <row r="206" spans="1:65" s="13" customFormat="1" ht="22.5">
      <c r="B206" s="207"/>
      <c r="C206" s="208"/>
      <c r="D206" s="209" t="s">
        <v>339</v>
      </c>
      <c r="E206" s="210" t="s">
        <v>1</v>
      </c>
      <c r="F206" s="211" t="s">
        <v>3473</v>
      </c>
      <c r="G206" s="208"/>
      <c r="H206" s="212">
        <v>72</v>
      </c>
      <c r="I206" s="213"/>
      <c r="J206" s="208"/>
      <c r="K206" s="208"/>
      <c r="L206" s="214"/>
      <c r="M206" s="215"/>
      <c r="N206" s="216"/>
      <c r="O206" s="216"/>
      <c r="P206" s="216"/>
      <c r="Q206" s="216"/>
      <c r="R206" s="216"/>
      <c r="S206" s="216"/>
      <c r="T206" s="217"/>
      <c r="AT206" s="218" t="s">
        <v>339</v>
      </c>
      <c r="AU206" s="218" t="s">
        <v>86</v>
      </c>
      <c r="AV206" s="13" t="s">
        <v>86</v>
      </c>
      <c r="AW206" s="13" t="s">
        <v>31</v>
      </c>
      <c r="AX206" s="13" t="s">
        <v>77</v>
      </c>
      <c r="AY206" s="218" t="s">
        <v>321</v>
      </c>
    </row>
    <row r="207" spans="1:65" s="15" customFormat="1" ht="11.25">
      <c r="B207" s="230"/>
      <c r="C207" s="231"/>
      <c r="D207" s="209" t="s">
        <v>339</v>
      </c>
      <c r="E207" s="232" t="s">
        <v>1</v>
      </c>
      <c r="F207" s="233" t="s">
        <v>2127</v>
      </c>
      <c r="G207" s="231"/>
      <c r="H207" s="232" t="s">
        <v>1</v>
      </c>
      <c r="I207" s="234"/>
      <c r="J207" s="231"/>
      <c r="K207" s="231"/>
      <c r="L207" s="235"/>
      <c r="M207" s="236"/>
      <c r="N207" s="237"/>
      <c r="O207" s="237"/>
      <c r="P207" s="237"/>
      <c r="Q207" s="237"/>
      <c r="R207" s="237"/>
      <c r="S207" s="237"/>
      <c r="T207" s="238"/>
      <c r="AT207" s="239" t="s">
        <v>339</v>
      </c>
      <c r="AU207" s="239" t="s">
        <v>86</v>
      </c>
      <c r="AV207" s="15" t="s">
        <v>84</v>
      </c>
      <c r="AW207" s="15" t="s">
        <v>31</v>
      </c>
      <c r="AX207" s="15" t="s">
        <v>77</v>
      </c>
      <c r="AY207" s="239" t="s">
        <v>321</v>
      </c>
    </row>
    <row r="208" spans="1:65" s="16" customFormat="1" ht="11.25">
      <c r="B208" s="240"/>
      <c r="C208" s="241"/>
      <c r="D208" s="209" t="s">
        <v>339</v>
      </c>
      <c r="E208" s="242" t="s">
        <v>3409</v>
      </c>
      <c r="F208" s="243" t="s">
        <v>391</v>
      </c>
      <c r="G208" s="241"/>
      <c r="H208" s="244">
        <v>72</v>
      </c>
      <c r="I208" s="245"/>
      <c r="J208" s="241"/>
      <c r="K208" s="241"/>
      <c r="L208" s="246"/>
      <c r="M208" s="247"/>
      <c r="N208" s="248"/>
      <c r="O208" s="248"/>
      <c r="P208" s="248"/>
      <c r="Q208" s="248"/>
      <c r="R208" s="248"/>
      <c r="S208" s="248"/>
      <c r="T208" s="249"/>
      <c r="AT208" s="250" t="s">
        <v>339</v>
      </c>
      <c r="AU208" s="250" t="s">
        <v>86</v>
      </c>
      <c r="AV208" s="16" t="s">
        <v>334</v>
      </c>
      <c r="AW208" s="16" t="s">
        <v>31</v>
      </c>
      <c r="AX208" s="16" t="s">
        <v>84</v>
      </c>
      <c r="AY208" s="250" t="s">
        <v>321</v>
      </c>
    </row>
    <row r="209" spans="1:65" s="2" customFormat="1" ht="16.5" customHeight="1">
      <c r="A209" s="35"/>
      <c r="B209" s="36"/>
      <c r="C209" s="251" t="s">
        <v>453</v>
      </c>
      <c r="D209" s="251" t="s">
        <v>583</v>
      </c>
      <c r="E209" s="252" t="s">
        <v>2118</v>
      </c>
      <c r="F209" s="253" t="s">
        <v>2119</v>
      </c>
      <c r="G209" s="254" t="s">
        <v>542</v>
      </c>
      <c r="H209" s="255">
        <v>146.83699999999999</v>
      </c>
      <c r="I209" s="256"/>
      <c r="J209" s="257">
        <f>ROUND(I209*H209,2)</f>
        <v>0</v>
      </c>
      <c r="K209" s="253" t="s">
        <v>350</v>
      </c>
      <c r="L209" s="258"/>
      <c r="M209" s="259" t="s">
        <v>1</v>
      </c>
      <c r="N209" s="260" t="s">
        <v>42</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364</v>
      </c>
      <c r="AT209" s="205" t="s">
        <v>583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3474</v>
      </c>
    </row>
    <row r="210" spans="1:65" s="15" customFormat="1" ht="22.5">
      <c r="B210" s="230"/>
      <c r="C210" s="231"/>
      <c r="D210" s="209" t="s">
        <v>339</v>
      </c>
      <c r="E210" s="232" t="s">
        <v>1</v>
      </c>
      <c r="F210" s="233" t="s">
        <v>2121</v>
      </c>
      <c r="G210" s="231"/>
      <c r="H210" s="232" t="s">
        <v>1</v>
      </c>
      <c r="I210" s="234"/>
      <c r="J210" s="231"/>
      <c r="K210" s="231"/>
      <c r="L210" s="235"/>
      <c r="M210" s="236"/>
      <c r="N210" s="237"/>
      <c r="O210" s="237"/>
      <c r="P210" s="237"/>
      <c r="Q210" s="237"/>
      <c r="R210" s="237"/>
      <c r="S210" s="237"/>
      <c r="T210" s="238"/>
      <c r="AT210" s="239" t="s">
        <v>339</v>
      </c>
      <c r="AU210" s="239" t="s">
        <v>86</v>
      </c>
      <c r="AV210" s="15" t="s">
        <v>84</v>
      </c>
      <c r="AW210" s="15" t="s">
        <v>31</v>
      </c>
      <c r="AX210" s="15" t="s">
        <v>77</v>
      </c>
      <c r="AY210" s="239" t="s">
        <v>321</v>
      </c>
    </row>
    <row r="211" spans="1:65" s="15" customFormat="1" ht="22.5">
      <c r="B211" s="230"/>
      <c r="C211" s="231"/>
      <c r="D211" s="209" t="s">
        <v>339</v>
      </c>
      <c r="E211" s="232" t="s">
        <v>1</v>
      </c>
      <c r="F211" s="233" t="s">
        <v>3475</v>
      </c>
      <c r="G211" s="231"/>
      <c r="H211" s="232" t="s">
        <v>1</v>
      </c>
      <c r="I211" s="234"/>
      <c r="J211" s="231"/>
      <c r="K211" s="231"/>
      <c r="L211" s="235"/>
      <c r="M211" s="236"/>
      <c r="N211" s="237"/>
      <c r="O211" s="237"/>
      <c r="P211" s="237"/>
      <c r="Q211" s="237"/>
      <c r="R211" s="237"/>
      <c r="S211" s="237"/>
      <c r="T211" s="238"/>
      <c r="AT211" s="239" t="s">
        <v>339</v>
      </c>
      <c r="AU211" s="239" t="s">
        <v>86</v>
      </c>
      <c r="AV211" s="15" t="s">
        <v>84</v>
      </c>
      <c r="AW211" s="15" t="s">
        <v>31</v>
      </c>
      <c r="AX211" s="15" t="s">
        <v>77</v>
      </c>
      <c r="AY211" s="239" t="s">
        <v>321</v>
      </c>
    </row>
    <row r="212" spans="1:65" s="15" customFormat="1" ht="11.25">
      <c r="B212" s="230"/>
      <c r="C212" s="231"/>
      <c r="D212" s="209" t="s">
        <v>339</v>
      </c>
      <c r="E212" s="232" t="s">
        <v>1</v>
      </c>
      <c r="F212" s="233" t="s">
        <v>2123</v>
      </c>
      <c r="G212" s="231"/>
      <c r="H212" s="232" t="s">
        <v>1</v>
      </c>
      <c r="I212" s="234"/>
      <c r="J212" s="231"/>
      <c r="K212" s="231"/>
      <c r="L212" s="235"/>
      <c r="M212" s="236"/>
      <c r="N212" s="237"/>
      <c r="O212" s="237"/>
      <c r="P212" s="237"/>
      <c r="Q212" s="237"/>
      <c r="R212" s="237"/>
      <c r="S212" s="237"/>
      <c r="T212" s="238"/>
      <c r="AT212" s="239" t="s">
        <v>339</v>
      </c>
      <c r="AU212" s="239" t="s">
        <v>86</v>
      </c>
      <c r="AV212" s="15" t="s">
        <v>84</v>
      </c>
      <c r="AW212" s="15" t="s">
        <v>31</v>
      </c>
      <c r="AX212" s="15" t="s">
        <v>77</v>
      </c>
      <c r="AY212" s="239" t="s">
        <v>321</v>
      </c>
    </row>
    <row r="213" spans="1:65" s="13" customFormat="1" ht="11.25">
      <c r="B213" s="207"/>
      <c r="C213" s="208"/>
      <c r="D213" s="209" t="s">
        <v>339</v>
      </c>
      <c r="E213" s="210" t="s">
        <v>1</v>
      </c>
      <c r="F213" s="211" t="s">
        <v>3476</v>
      </c>
      <c r="G213" s="208"/>
      <c r="H213" s="212">
        <v>146.83699999999999</v>
      </c>
      <c r="I213" s="213"/>
      <c r="J213" s="208"/>
      <c r="K213" s="208"/>
      <c r="L213" s="214"/>
      <c r="M213" s="215"/>
      <c r="N213" s="216"/>
      <c r="O213" s="216"/>
      <c r="P213" s="216"/>
      <c r="Q213" s="216"/>
      <c r="R213" s="216"/>
      <c r="S213" s="216"/>
      <c r="T213" s="217"/>
      <c r="AT213" s="218" t="s">
        <v>339</v>
      </c>
      <c r="AU213" s="218" t="s">
        <v>86</v>
      </c>
      <c r="AV213" s="13" t="s">
        <v>86</v>
      </c>
      <c r="AW213" s="13" t="s">
        <v>31</v>
      </c>
      <c r="AX213" s="13" t="s">
        <v>84</v>
      </c>
      <c r="AY213" s="218" t="s">
        <v>321</v>
      </c>
    </row>
    <row r="214" spans="1:65" s="2" customFormat="1" ht="37.9" customHeight="1">
      <c r="A214" s="35"/>
      <c r="B214" s="36"/>
      <c r="C214" s="194" t="s">
        <v>459</v>
      </c>
      <c r="D214" s="194" t="s">
        <v>323</v>
      </c>
      <c r="E214" s="195" t="s">
        <v>1739</v>
      </c>
      <c r="F214" s="196" t="s">
        <v>1740</v>
      </c>
      <c r="G214" s="197" t="s">
        <v>355</v>
      </c>
      <c r="H214" s="198">
        <v>72</v>
      </c>
      <c r="I214" s="199"/>
      <c r="J214" s="200">
        <f>ROUND(I214*H214,2)</f>
        <v>0</v>
      </c>
      <c r="K214" s="196" t="s">
        <v>350</v>
      </c>
      <c r="L214" s="40"/>
      <c r="M214" s="201" t="s">
        <v>1</v>
      </c>
      <c r="N214" s="202" t="s">
        <v>42</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328</v>
      </c>
      <c r="AT214" s="205" t="s">
        <v>323</v>
      </c>
      <c r="AU214" s="205" t="s">
        <v>86</v>
      </c>
      <c r="AY214" s="18" t="s">
        <v>321</v>
      </c>
      <c r="BE214" s="206">
        <f>IF(N214="základní",J214,0)</f>
        <v>0</v>
      </c>
      <c r="BF214" s="206">
        <f>IF(N214="snížená",J214,0)</f>
        <v>0</v>
      </c>
      <c r="BG214" s="206">
        <f>IF(N214="zákl. přenesená",J214,0)</f>
        <v>0</v>
      </c>
      <c r="BH214" s="206">
        <f>IF(N214="sníž. přenesená",J214,0)</f>
        <v>0</v>
      </c>
      <c r="BI214" s="206">
        <f>IF(N214="nulová",J214,0)</f>
        <v>0</v>
      </c>
      <c r="BJ214" s="18" t="s">
        <v>84</v>
      </c>
      <c r="BK214" s="206">
        <f>ROUND(I214*H214,2)</f>
        <v>0</v>
      </c>
      <c r="BL214" s="18" t="s">
        <v>328</v>
      </c>
      <c r="BM214" s="205" t="s">
        <v>3477</v>
      </c>
    </row>
    <row r="215" spans="1:65" s="15" customFormat="1" ht="22.5">
      <c r="B215" s="230"/>
      <c r="C215" s="231"/>
      <c r="D215" s="209" t="s">
        <v>339</v>
      </c>
      <c r="E215" s="232" t="s">
        <v>1</v>
      </c>
      <c r="F215" s="233" t="s">
        <v>2133</v>
      </c>
      <c r="G215" s="231"/>
      <c r="H215" s="232" t="s">
        <v>1</v>
      </c>
      <c r="I215" s="234"/>
      <c r="J215" s="231"/>
      <c r="K215" s="231"/>
      <c r="L215" s="235"/>
      <c r="M215" s="236"/>
      <c r="N215" s="237"/>
      <c r="O215" s="237"/>
      <c r="P215" s="237"/>
      <c r="Q215" s="237"/>
      <c r="R215" s="237"/>
      <c r="S215" s="237"/>
      <c r="T215" s="238"/>
      <c r="AT215" s="239" t="s">
        <v>339</v>
      </c>
      <c r="AU215" s="239" t="s">
        <v>86</v>
      </c>
      <c r="AV215" s="15" t="s">
        <v>84</v>
      </c>
      <c r="AW215" s="15" t="s">
        <v>31</v>
      </c>
      <c r="AX215" s="15" t="s">
        <v>77</v>
      </c>
      <c r="AY215" s="239" t="s">
        <v>321</v>
      </c>
    </row>
    <row r="216" spans="1:65" s="13" customFormat="1" ht="11.25">
      <c r="B216" s="207"/>
      <c r="C216" s="208"/>
      <c r="D216" s="209" t="s">
        <v>339</v>
      </c>
      <c r="E216" s="210" t="s">
        <v>1</v>
      </c>
      <c r="F216" s="211" t="s">
        <v>3409</v>
      </c>
      <c r="G216" s="208"/>
      <c r="H216" s="212">
        <v>72</v>
      </c>
      <c r="I216" s="213"/>
      <c r="J216" s="208"/>
      <c r="K216" s="208"/>
      <c r="L216" s="214"/>
      <c r="M216" s="215"/>
      <c r="N216" s="216"/>
      <c r="O216" s="216"/>
      <c r="P216" s="216"/>
      <c r="Q216" s="216"/>
      <c r="R216" s="216"/>
      <c r="S216" s="216"/>
      <c r="T216" s="217"/>
      <c r="AT216" s="218" t="s">
        <v>339</v>
      </c>
      <c r="AU216" s="218" t="s">
        <v>86</v>
      </c>
      <c r="AV216" s="13" t="s">
        <v>86</v>
      </c>
      <c r="AW216" s="13" t="s">
        <v>31</v>
      </c>
      <c r="AX216" s="13" t="s">
        <v>84</v>
      </c>
      <c r="AY216" s="218" t="s">
        <v>321</v>
      </c>
    </row>
    <row r="217" spans="1:65" s="2" customFormat="1" ht="24.2" customHeight="1">
      <c r="A217" s="35"/>
      <c r="B217" s="36"/>
      <c r="C217" s="194" t="s">
        <v>466</v>
      </c>
      <c r="D217" s="194" t="s">
        <v>323</v>
      </c>
      <c r="E217" s="195" t="s">
        <v>1721</v>
      </c>
      <c r="F217" s="196" t="s">
        <v>1722</v>
      </c>
      <c r="G217" s="197" t="s">
        <v>355</v>
      </c>
      <c r="H217" s="198">
        <v>72</v>
      </c>
      <c r="I217" s="199"/>
      <c r="J217" s="200">
        <f>ROUND(I217*H217,2)</f>
        <v>0</v>
      </c>
      <c r="K217" s="196" t="s">
        <v>350</v>
      </c>
      <c r="L217" s="40"/>
      <c r="M217" s="201" t="s">
        <v>1</v>
      </c>
      <c r="N217" s="202" t="s">
        <v>42</v>
      </c>
      <c r="O217" s="72"/>
      <c r="P217" s="203">
        <f>O217*H217</f>
        <v>0</v>
      </c>
      <c r="Q217" s="203">
        <v>0</v>
      </c>
      <c r="R217" s="203">
        <f>Q217*H217</f>
        <v>0</v>
      </c>
      <c r="S217" s="203">
        <v>0</v>
      </c>
      <c r="T217" s="204">
        <f>S217*H217</f>
        <v>0</v>
      </c>
      <c r="U217" s="35"/>
      <c r="V217" s="35"/>
      <c r="W217" s="35"/>
      <c r="X217" s="35"/>
      <c r="Y217" s="35"/>
      <c r="Z217" s="35"/>
      <c r="AA217" s="35"/>
      <c r="AB217" s="35"/>
      <c r="AC217" s="35"/>
      <c r="AD217" s="35"/>
      <c r="AE217" s="35"/>
      <c r="AR217" s="205" t="s">
        <v>328</v>
      </c>
      <c r="AT217" s="205" t="s">
        <v>323</v>
      </c>
      <c r="AU217" s="205" t="s">
        <v>86</v>
      </c>
      <c r="AY217" s="18" t="s">
        <v>321</v>
      </c>
      <c r="BE217" s="206">
        <f>IF(N217="základní",J217,0)</f>
        <v>0</v>
      </c>
      <c r="BF217" s="206">
        <f>IF(N217="snížená",J217,0)</f>
        <v>0</v>
      </c>
      <c r="BG217" s="206">
        <f>IF(N217="zákl. přenesená",J217,0)</f>
        <v>0</v>
      </c>
      <c r="BH217" s="206">
        <f>IF(N217="sníž. přenesená",J217,0)</f>
        <v>0</v>
      </c>
      <c r="BI217" s="206">
        <f>IF(N217="nulová",J217,0)</f>
        <v>0</v>
      </c>
      <c r="BJ217" s="18" t="s">
        <v>84</v>
      </c>
      <c r="BK217" s="206">
        <f>ROUND(I217*H217,2)</f>
        <v>0</v>
      </c>
      <c r="BL217" s="18" t="s">
        <v>328</v>
      </c>
      <c r="BM217" s="205" t="s">
        <v>3478</v>
      </c>
    </row>
    <row r="218" spans="1:65" s="15" customFormat="1" ht="22.5">
      <c r="B218" s="230"/>
      <c r="C218" s="231"/>
      <c r="D218" s="209" t="s">
        <v>339</v>
      </c>
      <c r="E218" s="232" t="s">
        <v>1</v>
      </c>
      <c r="F218" s="233" t="s">
        <v>2135</v>
      </c>
      <c r="G218" s="231"/>
      <c r="H218" s="232" t="s">
        <v>1</v>
      </c>
      <c r="I218" s="234"/>
      <c r="J218" s="231"/>
      <c r="K218" s="231"/>
      <c r="L218" s="235"/>
      <c r="M218" s="236"/>
      <c r="N218" s="237"/>
      <c r="O218" s="237"/>
      <c r="P218" s="237"/>
      <c r="Q218" s="237"/>
      <c r="R218" s="237"/>
      <c r="S218" s="237"/>
      <c r="T218" s="238"/>
      <c r="AT218" s="239" t="s">
        <v>339</v>
      </c>
      <c r="AU218" s="239" t="s">
        <v>86</v>
      </c>
      <c r="AV218" s="15" t="s">
        <v>84</v>
      </c>
      <c r="AW218" s="15" t="s">
        <v>31</v>
      </c>
      <c r="AX218" s="15" t="s">
        <v>77</v>
      </c>
      <c r="AY218" s="239" t="s">
        <v>321</v>
      </c>
    </row>
    <row r="219" spans="1:65" s="13" customFormat="1" ht="11.25">
      <c r="B219" s="207"/>
      <c r="C219" s="208"/>
      <c r="D219" s="209" t="s">
        <v>339</v>
      </c>
      <c r="E219" s="210" t="s">
        <v>1</v>
      </c>
      <c r="F219" s="211" t="s">
        <v>3409</v>
      </c>
      <c r="G219" s="208"/>
      <c r="H219" s="212">
        <v>72</v>
      </c>
      <c r="I219" s="213"/>
      <c r="J219" s="208"/>
      <c r="K219" s="208"/>
      <c r="L219" s="214"/>
      <c r="M219" s="215"/>
      <c r="N219" s="216"/>
      <c r="O219" s="216"/>
      <c r="P219" s="216"/>
      <c r="Q219" s="216"/>
      <c r="R219" s="216"/>
      <c r="S219" s="216"/>
      <c r="T219" s="217"/>
      <c r="AT219" s="218" t="s">
        <v>339</v>
      </c>
      <c r="AU219" s="218" t="s">
        <v>86</v>
      </c>
      <c r="AV219" s="13" t="s">
        <v>86</v>
      </c>
      <c r="AW219" s="13" t="s">
        <v>31</v>
      </c>
      <c r="AX219" s="13" t="s">
        <v>84</v>
      </c>
      <c r="AY219" s="218" t="s">
        <v>321</v>
      </c>
    </row>
    <row r="220" spans="1:65" s="2" customFormat="1" ht="66.75" customHeight="1">
      <c r="A220" s="35"/>
      <c r="B220" s="36"/>
      <c r="C220" s="194" t="s">
        <v>471</v>
      </c>
      <c r="D220" s="194" t="s">
        <v>323</v>
      </c>
      <c r="E220" s="195" t="s">
        <v>2142</v>
      </c>
      <c r="F220" s="196" t="s">
        <v>2143</v>
      </c>
      <c r="G220" s="197" t="s">
        <v>337</v>
      </c>
      <c r="H220" s="198">
        <v>1607</v>
      </c>
      <c r="I220" s="199"/>
      <c r="J220" s="200">
        <f>ROUND(I220*H220,2)</f>
        <v>0</v>
      </c>
      <c r="K220" s="196" t="s">
        <v>1996</v>
      </c>
      <c r="L220" s="40"/>
      <c r="M220" s="201" t="s">
        <v>1</v>
      </c>
      <c r="N220" s="202" t="s">
        <v>42</v>
      </c>
      <c r="O220" s="72"/>
      <c r="P220" s="203">
        <f>O220*H220</f>
        <v>0</v>
      </c>
      <c r="Q220" s="203">
        <v>0</v>
      </c>
      <c r="R220" s="203">
        <f>Q220*H220</f>
        <v>0</v>
      </c>
      <c r="S220" s="203">
        <v>0</v>
      </c>
      <c r="T220" s="204">
        <f>S220*H220</f>
        <v>0</v>
      </c>
      <c r="U220" s="35"/>
      <c r="V220" s="35"/>
      <c r="W220" s="35"/>
      <c r="X220" s="35"/>
      <c r="Y220" s="35"/>
      <c r="Z220" s="35"/>
      <c r="AA220" s="35"/>
      <c r="AB220" s="35"/>
      <c r="AC220" s="35"/>
      <c r="AD220" s="35"/>
      <c r="AE220" s="35"/>
      <c r="AR220" s="205" t="s">
        <v>328</v>
      </c>
      <c r="AT220" s="205" t="s">
        <v>323</v>
      </c>
      <c r="AU220" s="205" t="s">
        <v>86</v>
      </c>
      <c r="AY220" s="18" t="s">
        <v>321</v>
      </c>
      <c r="BE220" s="206">
        <f>IF(N220="základní",J220,0)</f>
        <v>0</v>
      </c>
      <c r="BF220" s="206">
        <f>IF(N220="snížená",J220,0)</f>
        <v>0</v>
      </c>
      <c r="BG220" s="206">
        <f>IF(N220="zákl. přenesená",J220,0)</f>
        <v>0</v>
      </c>
      <c r="BH220" s="206">
        <f>IF(N220="sníž. přenesená",J220,0)</f>
        <v>0</v>
      </c>
      <c r="BI220" s="206">
        <f>IF(N220="nulová",J220,0)</f>
        <v>0</v>
      </c>
      <c r="BJ220" s="18" t="s">
        <v>84</v>
      </c>
      <c r="BK220" s="206">
        <f>ROUND(I220*H220,2)</f>
        <v>0</v>
      </c>
      <c r="BL220" s="18" t="s">
        <v>328</v>
      </c>
      <c r="BM220" s="205" t="s">
        <v>3479</v>
      </c>
    </row>
    <row r="221" spans="1:65" s="15" customFormat="1" ht="22.5">
      <c r="B221" s="230"/>
      <c r="C221" s="231"/>
      <c r="D221" s="209" t="s">
        <v>339</v>
      </c>
      <c r="E221" s="232" t="s">
        <v>1</v>
      </c>
      <c r="F221" s="233" t="s">
        <v>2145</v>
      </c>
      <c r="G221" s="231"/>
      <c r="H221" s="232" t="s">
        <v>1</v>
      </c>
      <c r="I221" s="234"/>
      <c r="J221" s="231"/>
      <c r="K221" s="231"/>
      <c r="L221" s="235"/>
      <c r="M221" s="236"/>
      <c r="N221" s="237"/>
      <c r="O221" s="237"/>
      <c r="P221" s="237"/>
      <c r="Q221" s="237"/>
      <c r="R221" s="237"/>
      <c r="S221" s="237"/>
      <c r="T221" s="238"/>
      <c r="AT221" s="239" t="s">
        <v>339</v>
      </c>
      <c r="AU221" s="239" t="s">
        <v>86</v>
      </c>
      <c r="AV221" s="15" t="s">
        <v>84</v>
      </c>
      <c r="AW221" s="15" t="s">
        <v>31</v>
      </c>
      <c r="AX221" s="15" t="s">
        <v>77</v>
      </c>
      <c r="AY221" s="239" t="s">
        <v>321</v>
      </c>
    </row>
    <row r="222" spans="1:65" s="15" customFormat="1" ht="22.5">
      <c r="B222" s="230"/>
      <c r="C222" s="231"/>
      <c r="D222" s="209" t="s">
        <v>339</v>
      </c>
      <c r="E222" s="232" t="s">
        <v>1</v>
      </c>
      <c r="F222" s="233" t="s">
        <v>3480</v>
      </c>
      <c r="G222" s="231"/>
      <c r="H222" s="232" t="s">
        <v>1</v>
      </c>
      <c r="I222" s="234"/>
      <c r="J222" s="231"/>
      <c r="K222" s="231"/>
      <c r="L222" s="235"/>
      <c r="M222" s="236"/>
      <c r="N222" s="237"/>
      <c r="O222" s="237"/>
      <c r="P222" s="237"/>
      <c r="Q222" s="237"/>
      <c r="R222" s="237"/>
      <c r="S222" s="237"/>
      <c r="T222" s="238"/>
      <c r="AT222" s="239" t="s">
        <v>339</v>
      </c>
      <c r="AU222" s="239" t="s">
        <v>86</v>
      </c>
      <c r="AV222" s="15" t="s">
        <v>84</v>
      </c>
      <c r="AW222" s="15" t="s">
        <v>31</v>
      </c>
      <c r="AX222" s="15" t="s">
        <v>77</v>
      </c>
      <c r="AY222" s="239" t="s">
        <v>321</v>
      </c>
    </row>
    <row r="223" spans="1:65" s="13" customFormat="1" ht="11.25">
      <c r="B223" s="207"/>
      <c r="C223" s="208"/>
      <c r="D223" s="209" t="s">
        <v>339</v>
      </c>
      <c r="E223" s="210" t="s">
        <v>1</v>
      </c>
      <c r="F223" s="211" t="s">
        <v>3481</v>
      </c>
      <c r="G223" s="208"/>
      <c r="H223" s="212">
        <v>1574</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1:65" s="13" customFormat="1" ht="11.25">
      <c r="B224" s="207"/>
      <c r="C224" s="208"/>
      <c r="D224" s="209" t="s">
        <v>339</v>
      </c>
      <c r="E224" s="210" t="s">
        <v>1</v>
      </c>
      <c r="F224" s="211" t="s">
        <v>3482</v>
      </c>
      <c r="G224" s="208"/>
      <c r="H224" s="212">
        <v>33</v>
      </c>
      <c r="I224" s="213"/>
      <c r="J224" s="208"/>
      <c r="K224" s="208"/>
      <c r="L224" s="214"/>
      <c r="M224" s="215"/>
      <c r="N224" s="216"/>
      <c r="O224" s="216"/>
      <c r="P224" s="216"/>
      <c r="Q224" s="216"/>
      <c r="R224" s="216"/>
      <c r="S224" s="216"/>
      <c r="T224" s="217"/>
      <c r="AT224" s="218" t="s">
        <v>339</v>
      </c>
      <c r="AU224" s="218" t="s">
        <v>86</v>
      </c>
      <c r="AV224" s="13" t="s">
        <v>86</v>
      </c>
      <c r="AW224" s="13" t="s">
        <v>31</v>
      </c>
      <c r="AX224" s="13" t="s">
        <v>77</v>
      </c>
      <c r="AY224" s="218" t="s">
        <v>321</v>
      </c>
    </row>
    <row r="225" spans="1:65" s="14" customFormat="1" ht="11.25">
      <c r="B225" s="219"/>
      <c r="C225" s="220"/>
      <c r="D225" s="209" t="s">
        <v>339</v>
      </c>
      <c r="E225" s="221" t="s">
        <v>1</v>
      </c>
      <c r="F225" s="222" t="s">
        <v>346</v>
      </c>
      <c r="G225" s="220"/>
      <c r="H225" s="223">
        <v>1607</v>
      </c>
      <c r="I225" s="224"/>
      <c r="J225" s="220"/>
      <c r="K225" s="220"/>
      <c r="L225" s="225"/>
      <c r="M225" s="226"/>
      <c r="N225" s="227"/>
      <c r="O225" s="227"/>
      <c r="P225" s="227"/>
      <c r="Q225" s="227"/>
      <c r="R225" s="227"/>
      <c r="S225" s="227"/>
      <c r="T225" s="228"/>
      <c r="AT225" s="229" t="s">
        <v>339</v>
      </c>
      <c r="AU225" s="229" t="s">
        <v>86</v>
      </c>
      <c r="AV225" s="14" t="s">
        <v>328</v>
      </c>
      <c r="AW225" s="14" t="s">
        <v>31</v>
      </c>
      <c r="AX225" s="14" t="s">
        <v>84</v>
      </c>
      <c r="AY225" s="229" t="s">
        <v>321</v>
      </c>
    </row>
    <row r="226" spans="1:65" s="12" customFormat="1" ht="22.9" customHeight="1">
      <c r="B226" s="178"/>
      <c r="C226" s="179"/>
      <c r="D226" s="180" t="s">
        <v>76</v>
      </c>
      <c r="E226" s="192" t="s">
        <v>2149</v>
      </c>
      <c r="F226" s="192" t="s">
        <v>2150</v>
      </c>
      <c r="G226" s="179"/>
      <c r="H226" s="179"/>
      <c r="I226" s="182"/>
      <c r="J226" s="193">
        <f>BK226</f>
        <v>0</v>
      </c>
      <c r="K226" s="179"/>
      <c r="L226" s="184"/>
      <c r="M226" s="185"/>
      <c r="N226" s="186"/>
      <c r="O226" s="186"/>
      <c r="P226" s="187">
        <f>SUM(P227:P257)</f>
        <v>0</v>
      </c>
      <c r="Q226" s="186"/>
      <c r="R226" s="187">
        <f>SUM(R227:R257)</f>
        <v>0</v>
      </c>
      <c r="S226" s="186"/>
      <c r="T226" s="188">
        <f>SUM(T227:T257)</f>
        <v>0</v>
      </c>
      <c r="AR226" s="189" t="s">
        <v>84</v>
      </c>
      <c r="AT226" s="190" t="s">
        <v>76</v>
      </c>
      <c r="AU226" s="190" t="s">
        <v>84</v>
      </c>
      <c r="AY226" s="189" t="s">
        <v>321</v>
      </c>
      <c r="BK226" s="191">
        <f>SUM(BK227:BK257)</f>
        <v>0</v>
      </c>
    </row>
    <row r="227" spans="1:65" s="2" customFormat="1" ht="37.9" customHeight="1">
      <c r="A227" s="35"/>
      <c r="B227" s="36"/>
      <c r="C227" s="194" t="s">
        <v>476</v>
      </c>
      <c r="D227" s="194" t="s">
        <v>323</v>
      </c>
      <c r="E227" s="195" t="s">
        <v>1987</v>
      </c>
      <c r="F227" s="196" t="s">
        <v>1988</v>
      </c>
      <c r="G227" s="197" t="s">
        <v>355</v>
      </c>
      <c r="H227" s="198">
        <v>723.15</v>
      </c>
      <c r="I227" s="199"/>
      <c r="J227" s="200">
        <f>ROUND(I227*H227,2)</f>
        <v>0</v>
      </c>
      <c r="K227" s="196" t="s">
        <v>350</v>
      </c>
      <c r="L227" s="40"/>
      <c r="M227" s="201" t="s">
        <v>1</v>
      </c>
      <c r="N227" s="202" t="s">
        <v>42</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3483</v>
      </c>
    </row>
    <row r="228" spans="1:65" s="15" customFormat="1" ht="11.25">
      <c r="B228" s="230"/>
      <c r="C228" s="231"/>
      <c r="D228" s="209" t="s">
        <v>339</v>
      </c>
      <c r="E228" s="232" t="s">
        <v>1</v>
      </c>
      <c r="F228" s="233" t="s">
        <v>2152</v>
      </c>
      <c r="G228" s="231"/>
      <c r="H228" s="232" t="s">
        <v>1</v>
      </c>
      <c r="I228" s="234"/>
      <c r="J228" s="231"/>
      <c r="K228" s="231"/>
      <c r="L228" s="235"/>
      <c r="M228" s="236"/>
      <c r="N228" s="237"/>
      <c r="O228" s="237"/>
      <c r="P228" s="237"/>
      <c r="Q228" s="237"/>
      <c r="R228" s="237"/>
      <c r="S228" s="237"/>
      <c r="T228" s="238"/>
      <c r="AT228" s="239" t="s">
        <v>339</v>
      </c>
      <c r="AU228" s="239" t="s">
        <v>86</v>
      </c>
      <c r="AV228" s="15" t="s">
        <v>84</v>
      </c>
      <c r="AW228" s="15" t="s">
        <v>31</v>
      </c>
      <c r="AX228" s="15" t="s">
        <v>77</v>
      </c>
      <c r="AY228" s="239" t="s">
        <v>321</v>
      </c>
    </row>
    <row r="229" spans="1:65" s="15" customFormat="1" ht="11.25">
      <c r="B229" s="230"/>
      <c r="C229" s="231"/>
      <c r="D229" s="209" t="s">
        <v>339</v>
      </c>
      <c r="E229" s="232" t="s">
        <v>1</v>
      </c>
      <c r="F229" s="233" t="s">
        <v>2153</v>
      </c>
      <c r="G229" s="231"/>
      <c r="H229" s="232" t="s">
        <v>1</v>
      </c>
      <c r="I229" s="234"/>
      <c r="J229" s="231"/>
      <c r="K229" s="231"/>
      <c r="L229" s="235"/>
      <c r="M229" s="236"/>
      <c r="N229" s="237"/>
      <c r="O229" s="237"/>
      <c r="P229" s="237"/>
      <c r="Q229" s="237"/>
      <c r="R229" s="237"/>
      <c r="S229" s="237"/>
      <c r="T229" s="238"/>
      <c r="AT229" s="239" t="s">
        <v>339</v>
      </c>
      <c r="AU229" s="239" t="s">
        <v>86</v>
      </c>
      <c r="AV229" s="15" t="s">
        <v>84</v>
      </c>
      <c r="AW229" s="15" t="s">
        <v>31</v>
      </c>
      <c r="AX229" s="15" t="s">
        <v>77</v>
      </c>
      <c r="AY229" s="239" t="s">
        <v>321</v>
      </c>
    </row>
    <row r="230" spans="1:65" s="15" customFormat="1" ht="11.25">
      <c r="B230" s="230"/>
      <c r="C230" s="231"/>
      <c r="D230" s="209" t="s">
        <v>339</v>
      </c>
      <c r="E230" s="232" t="s">
        <v>1</v>
      </c>
      <c r="F230" s="233" t="s">
        <v>2154</v>
      </c>
      <c r="G230" s="231"/>
      <c r="H230" s="232" t="s">
        <v>1</v>
      </c>
      <c r="I230" s="234"/>
      <c r="J230" s="231"/>
      <c r="K230" s="231"/>
      <c r="L230" s="235"/>
      <c r="M230" s="236"/>
      <c r="N230" s="237"/>
      <c r="O230" s="237"/>
      <c r="P230" s="237"/>
      <c r="Q230" s="237"/>
      <c r="R230" s="237"/>
      <c r="S230" s="237"/>
      <c r="T230" s="238"/>
      <c r="AT230" s="239" t="s">
        <v>339</v>
      </c>
      <c r="AU230" s="239" t="s">
        <v>86</v>
      </c>
      <c r="AV230" s="15" t="s">
        <v>84</v>
      </c>
      <c r="AW230" s="15" t="s">
        <v>31</v>
      </c>
      <c r="AX230" s="15" t="s">
        <v>77</v>
      </c>
      <c r="AY230" s="239" t="s">
        <v>321</v>
      </c>
    </row>
    <row r="231" spans="1:65" s="15" customFormat="1" ht="11.25">
      <c r="B231" s="230"/>
      <c r="C231" s="231"/>
      <c r="D231" s="209" t="s">
        <v>339</v>
      </c>
      <c r="E231" s="232" t="s">
        <v>1</v>
      </c>
      <c r="F231" s="233" t="s">
        <v>2155</v>
      </c>
      <c r="G231" s="231"/>
      <c r="H231" s="232" t="s">
        <v>1</v>
      </c>
      <c r="I231" s="234"/>
      <c r="J231" s="231"/>
      <c r="K231" s="231"/>
      <c r="L231" s="235"/>
      <c r="M231" s="236"/>
      <c r="N231" s="237"/>
      <c r="O231" s="237"/>
      <c r="P231" s="237"/>
      <c r="Q231" s="237"/>
      <c r="R231" s="237"/>
      <c r="S231" s="237"/>
      <c r="T231" s="238"/>
      <c r="AT231" s="239" t="s">
        <v>339</v>
      </c>
      <c r="AU231" s="239" t="s">
        <v>86</v>
      </c>
      <c r="AV231" s="15" t="s">
        <v>84</v>
      </c>
      <c r="AW231" s="15" t="s">
        <v>31</v>
      </c>
      <c r="AX231" s="15" t="s">
        <v>77</v>
      </c>
      <c r="AY231" s="239" t="s">
        <v>321</v>
      </c>
    </row>
    <row r="232" spans="1:65" s="15" customFormat="1" ht="22.5">
      <c r="B232" s="230"/>
      <c r="C232" s="231"/>
      <c r="D232" s="209" t="s">
        <v>339</v>
      </c>
      <c r="E232" s="232" t="s">
        <v>1</v>
      </c>
      <c r="F232" s="233" t="s">
        <v>2156</v>
      </c>
      <c r="G232" s="231"/>
      <c r="H232" s="232" t="s">
        <v>1</v>
      </c>
      <c r="I232" s="234"/>
      <c r="J232" s="231"/>
      <c r="K232" s="231"/>
      <c r="L232" s="235"/>
      <c r="M232" s="236"/>
      <c r="N232" s="237"/>
      <c r="O232" s="237"/>
      <c r="P232" s="237"/>
      <c r="Q232" s="237"/>
      <c r="R232" s="237"/>
      <c r="S232" s="237"/>
      <c r="T232" s="238"/>
      <c r="AT232" s="239" t="s">
        <v>339</v>
      </c>
      <c r="AU232" s="239" t="s">
        <v>86</v>
      </c>
      <c r="AV232" s="15" t="s">
        <v>84</v>
      </c>
      <c r="AW232" s="15" t="s">
        <v>31</v>
      </c>
      <c r="AX232" s="15" t="s">
        <v>77</v>
      </c>
      <c r="AY232" s="239" t="s">
        <v>321</v>
      </c>
    </row>
    <row r="233" spans="1:65" s="16" customFormat="1" ht="11.25">
      <c r="B233" s="240"/>
      <c r="C233" s="241"/>
      <c r="D233" s="209" t="s">
        <v>339</v>
      </c>
      <c r="E233" s="242" t="s">
        <v>1</v>
      </c>
      <c r="F233" s="243" t="s">
        <v>391</v>
      </c>
      <c r="G233" s="241"/>
      <c r="H233" s="244">
        <v>0</v>
      </c>
      <c r="I233" s="245"/>
      <c r="J233" s="241"/>
      <c r="K233" s="241"/>
      <c r="L233" s="246"/>
      <c r="M233" s="247"/>
      <c r="N233" s="248"/>
      <c r="O233" s="248"/>
      <c r="P233" s="248"/>
      <c r="Q233" s="248"/>
      <c r="R233" s="248"/>
      <c r="S233" s="248"/>
      <c r="T233" s="249"/>
      <c r="AT233" s="250" t="s">
        <v>339</v>
      </c>
      <c r="AU233" s="250" t="s">
        <v>86</v>
      </c>
      <c r="AV233" s="16" t="s">
        <v>334</v>
      </c>
      <c r="AW233" s="16" t="s">
        <v>31</v>
      </c>
      <c r="AX233" s="16" t="s">
        <v>77</v>
      </c>
      <c r="AY233" s="250" t="s">
        <v>321</v>
      </c>
    </row>
    <row r="234" spans="1:65" s="15" customFormat="1" ht="11.25">
      <c r="B234" s="230"/>
      <c r="C234" s="231"/>
      <c r="D234" s="209" t="s">
        <v>339</v>
      </c>
      <c r="E234" s="232" t="s">
        <v>1</v>
      </c>
      <c r="F234" s="233" t="s">
        <v>3484</v>
      </c>
      <c r="G234" s="231"/>
      <c r="H234" s="232" t="s">
        <v>1</v>
      </c>
      <c r="I234" s="234"/>
      <c r="J234" s="231"/>
      <c r="K234" s="231"/>
      <c r="L234" s="235"/>
      <c r="M234" s="236"/>
      <c r="N234" s="237"/>
      <c r="O234" s="237"/>
      <c r="P234" s="237"/>
      <c r="Q234" s="237"/>
      <c r="R234" s="237"/>
      <c r="S234" s="237"/>
      <c r="T234" s="238"/>
      <c r="AT234" s="239" t="s">
        <v>339</v>
      </c>
      <c r="AU234" s="239" t="s">
        <v>86</v>
      </c>
      <c r="AV234" s="15" t="s">
        <v>84</v>
      </c>
      <c r="AW234" s="15" t="s">
        <v>31</v>
      </c>
      <c r="AX234" s="15" t="s">
        <v>77</v>
      </c>
      <c r="AY234" s="239" t="s">
        <v>321</v>
      </c>
    </row>
    <row r="235" spans="1:65" s="15" customFormat="1" ht="22.5">
      <c r="B235" s="230"/>
      <c r="C235" s="231"/>
      <c r="D235" s="209" t="s">
        <v>339</v>
      </c>
      <c r="E235" s="232" t="s">
        <v>1</v>
      </c>
      <c r="F235" s="233" t="s">
        <v>3485</v>
      </c>
      <c r="G235" s="231"/>
      <c r="H235" s="232" t="s">
        <v>1</v>
      </c>
      <c r="I235" s="234"/>
      <c r="J235" s="231"/>
      <c r="K235" s="231"/>
      <c r="L235" s="235"/>
      <c r="M235" s="236"/>
      <c r="N235" s="237"/>
      <c r="O235" s="237"/>
      <c r="P235" s="237"/>
      <c r="Q235" s="237"/>
      <c r="R235" s="237"/>
      <c r="S235" s="237"/>
      <c r="T235" s="238"/>
      <c r="AT235" s="239" t="s">
        <v>339</v>
      </c>
      <c r="AU235" s="239" t="s">
        <v>86</v>
      </c>
      <c r="AV235" s="15" t="s">
        <v>84</v>
      </c>
      <c r="AW235" s="15" t="s">
        <v>31</v>
      </c>
      <c r="AX235" s="15" t="s">
        <v>77</v>
      </c>
      <c r="AY235" s="239" t="s">
        <v>321</v>
      </c>
    </row>
    <row r="236" spans="1:65" s="13" customFormat="1" ht="22.5">
      <c r="B236" s="207"/>
      <c r="C236" s="208"/>
      <c r="D236" s="209" t="s">
        <v>339</v>
      </c>
      <c r="E236" s="210" t="s">
        <v>1</v>
      </c>
      <c r="F236" s="211" t="s">
        <v>3486</v>
      </c>
      <c r="G236" s="208"/>
      <c r="H236" s="212">
        <v>723.15</v>
      </c>
      <c r="I236" s="213"/>
      <c r="J236" s="208"/>
      <c r="K236" s="208"/>
      <c r="L236" s="214"/>
      <c r="M236" s="215"/>
      <c r="N236" s="216"/>
      <c r="O236" s="216"/>
      <c r="P236" s="216"/>
      <c r="Q236" s="216"/>
      <c r="R236" s="216"/>
      <c r="S236" s="216"/>
      <c r="T236" s="217"/>
      <c r="AT236" s="218" t="s">
        <v>339</v>
      </c>
      <c r="AU236" s="218" t="s">
        <v>86</v>
      </c>
      <c r="AV236" s="13" t="s">
        <v>86</v>
      </c>
      <c r="AW236" s="13" t="s">
        <v>31</v>
      </c>
      <c r="AX236" s="13" t="s">
        <v>77</v>
      </c>
      <c r="AY236" s="218" t="s">
        <v>321</v>
      </c>
    </row>
    <row r="237" spans="1:65" s="14" customFormat="1" ht="11.25">
      <c r="B237" s="219"/>
      <c r="C237" s="220"/>
      <c r="D237" s="209" t="s">
        <v>339</v>
      </c>
      <c r="E237" s="221" t="s">
        <v>3426</v>
      </c>
      <c r="F237" s="222" t="s">
        <v>2160</v>
      </c>
      <c r="G237" s="220"/>
      <c r="H237" s="223">
        <v>723.15</v>
      </c>
      <c r="I237" s="224"/>
      <c r="J237" s="220"/>
      <c r="K237" s="220"/>
      <c r="L237" s="225"/>
      <c r="M237" s="226"/>
      <c r="N237" s="227"/>
      <c r="O237" s="227"/>
      <c r="P237" s="227"/>
      <c r="Q237" s="227"/>
      <c r="R237" s="227"/>
      <c r="S237" s="227"/>
      <c r="T237" s="228"/>
      <c r="AT237" s="229" t="s">
        <v>339</v>
      </c>
      <c r="AU237" s="229" t="s">
        <v>86</v>
      </c>
      <c r="AV237" s="14" t="s">
        <v>328</v>
      </c>
      <c r="AW237" s="14" t="s">
        <v>31</v>
      </c>
      <c r="AX237" s="14" t="s">
        <v>84</v>
      </c>
      <c r="AY237" s="229" t="s">
        <v>321</v>
      </c>
    </row>
    <row r="238" spans="1:65" s="2" customFormat="1" ht="37.9" customHeight="1">
      <c r="A238" s="35"/>
      <c r="B238" s="36"/>
      <c r="C238" s="194" t="s">
        <v>7</v>
      </c>
      <c r="D238" s="194" t="s">
        <v>323</v>
      </c>
      <c r="E238" s="195" t="s">
        <v>486</v>
      </c>
      <c r="F238" s="196" t="s">
        <v>487</v>
      </c>
      <c r="G238" s="197" t="s">
        <v>355</v>
      </c>
      <c r="H238" s="198">
        <v>723.15</v>
      </c>
      <c r="I238" s="199"/>
      <c r="J238" s="200">
        <f>ROUND(I238*H238,2)</f>
        <v>0</v>
      </c>
      <c r="K238" s="196" t="s">
        <v>350</v>
      </c>
      <c r="L238" s="40"/>
      <c r="M238" s="201" t="s">
        <v>1</v>
      </c>
      <c r="N238" s="202" t="s">
        <v>42</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3487</v>
      </c>
    </row>
    <row r="239" spans="1:65" s="15" customFormat="1" ht="11.25">
      <c r="B239" s="230"/>
      <c r="C239" s="231"/>
      <c r="D239" s="209" t="s">
        <v>339</v>
      </c>
      <c r="E239" s="232" t="s">
        <v>1</v>
      </c>
      <c r="F239" s="233" t="s">
        <v>2162</v>
      </c>
      <c r="G239" s="231"/>
      <c r="H239" s="232" t="s">
        <v>1</v>
      </c>
      <c r="I239" s="234"/>
      <c r="J239" s="231"/>
      <c r="K239" s="231"/>
      <c r="L239" s="235"/>
      <c r="M239" s="236"/>
      <c r="N239" s="237"/>
      <c r="O239" s="237"/>
      <c r="P239" s="237"/>
      <c r="Q239" s="237"/>
      <c r="R239" s="237"/>
      <c r="S239" s="237"/>
      <c r="T239" s="238"/>
      <c r="AT239" s="239" t="s">
        <v>339</v>
      </c>
      <c r="AU239" s="239" t="s">
        <v>86</v>
      </c>
      <c r="AV239" s="15" t="s">
        <v>84</v>
      </c>
      <c r="AW239" s="15" t="s">
        <v>31</v>
      </c>
      <c r="AX239" s="15" t="s">
        <v>77</v>
      </c>
      <c r="AY239" s="239" t="s">
        <v>321</v>
      </c>
    </row>
    <row r="240" spans="1:65" s="13" customFormat="1" ht="11.25">
      <c r="B240" s="207"/>
      <c r="C240" s="208"/>
      <c r="D240" s="209" t="s">
        <v>339</v>
      </c>
      <c r="E240" s="210" t="s">
        <v>1</v>
      </c>
      <c r="F240" s="211" t="s">
        <v>3426</v>
      </c>
      <c r="G240" s="208"/>
      <c r="H240" s="212">
        <v>723.15</v>
      </c>
      <c r="I240" s="213"/>
      <c r="J240" s="208"/>
      <c r="K240" s="208"/>
      <c r="L240" s="214"/>
      <c r="M240" s="215"/>
      <c r="N240" s="216"/>
      <c r="O240" s="216"/>
      <c r="P240" s="216"/>
      <c r="Q240" s="216"/>
      <c r="R240" s="216"/>
      <c r="S240" s="216"/>
      <c r="T240" s="217"/>
      <c r="AT240" s="218" t="s">
        <v>339</v>
      </c>
      <c r="AU240" s="218" t="s">
        <v>86</v>
      </c>
      <c r="AV240" s="13" t="s">
        <v>86</v>
      </c>
      <c r="AW240" s="13" t="s">
        <v>31</v>
      </c>
      <c r="AX240" s="13" t="s">
        <v>77</v>
      </c>
      <c r="AY240" s="218" t="s">
        <v>321</v>
      </c>
    </row>
    <row r="241" spans="1:65" s="14" customFormat="1" ht="11.25">
      <c r="B241" s="219"/>
      <c r="C241" s="220"/>
      <c r="D241" s="209" t="s">
        <v>339</v>
      </c>
      <c r="E241" s="221" t="s">
        <v>3420</v>
      </c>
      <c r="F241" s="222" t="s">
        <v>346</v>
      </c>
      <c r="G241" s="220"/>
      <c r="H241" s="223">
        <v>723.15</v>
      </c>
      <c r="I241" s="224"/>
      <c r="J241" s="220"/>
      <c r="K241" s="220"/>
      <c r="L241" s="225"/>
      <c r="M241" s="226"/>
      <c r="N241" s="227"/>
      <c r="O241" s="227"/>
      <c r="P241" s="227"/>
      <c r="Q241" s="227"/>
      <c r="R241" s="227"/>
      <c r="S241" s="227"/>
      <c r="T241" s="228"/>
      <c r="AT241" s="229" t="s">
        <v>339</v>
      </c>
      <c r="AU241" s="229" t="s">
        <v>86</v>
      </c>
      <c r="AV241" s="14" t="s">
        <v>328</v>
      </c>
      <c r="AW241" s="14" t="s">
        <v>31</v>
      </c>
      <c r="AX241" s="14" t="s">
        <v>84</v>
      </c>
      <c r="AY241" s="229" t="s">
        <v>321</v>
      </c>
    </row>
    <row r="242" spans="1:65" s="2" customFormat="1" ht="37.9" customHeight="1">
      <c r="A242" s="35"/>
      <c r="B242" s="36"/>
      <c r="C242" s="194" t="s">
        <v>485</v>
      </c>
      <c r="D242" s="194" t="s">
        <v>323</v>
      </c>
      <c r="E242" s="195" t="s">
        <v>516</v>
      </c>
      <c r="F242" s="196" t="s">
        <v>517</v>
      </c>
      <c r="G242" s="197" t="s">
        <v>355</v>
      </c>
      <c r="H242" s="198">
        <v>7231.5</v>
      </c>
      <c r="I242" s="199"/>
      <c r="J242" s="200">
        <f>ROUND(I242*H242,2)</f>
        <v>0</v>
      </c>
      <c r="K242" s="196" t="s">
        <v>350</v>
      </c>
      <c r="L242" s="40"/>
      <c r="M242" s="201" t="s">
        <v>1</v>
      </c>
      <c r="N242" s="202" t="s">
        <v>42</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328</v>
      </c>
      <c r="AT242" s="205" t="s">
        <v>323</v>
      </c>
      <c r="AU242" s="205" t="s">
        <v>86</v>
      </c>
      <c r="AY242" s="18" t="s">
        <v>321</v>
      </c>
      <c r="BE242" s="206">
        <f>IF(N242="základní",J242,0)</f>
        <v>0</v>
      </c>
      <c r="BF242" s="206">
        <f>IF(N242="snížená",J242,0)</f>
        <v>0</v>
      </c>
      <c r="BG242" s="206">
        <f>IF(N242="zákl. přenesená",J242,0)</f>
        <v>0</v>
      </c>
      <c r="BH242" s="206">
        <f>IF(N242="sníž. přenesená",J242,0)</f>
        <v>0</v>
      </c>
      <c r="BI242" s="206">
        <f>IF(N242="nulová",J242,0)</f>
        <v>0</v>
      </c>
      <c r="BJ242" s="18" t="s">
        <v>84</v>
      </c>
      <c r="BK242" s="206">
        <f>ROUND(I242*H242,2)</f>
        <v>0</v>
      </c>
      <c r="BL242" s="18" t="s">
        <v>328</v>
      </c>
      <c r="BM242" s="205" t="s">
        <v>3488</v>
      </c>
    </row>
    <row r="243" spans="1:65" s="13" customFormat="1" ht="11.25">
      <c r="B243" s="207"/>
      <c r="C243" s="208"/>
      <c r="D243" s="209" t="s">
        <v>339</v>
      </c>
      <c r="E243" s="210" t="s">
        <v>1</v>
      </c>
      <c r="F243" s="211" t="s">
        <v>3489</v>
      </c>
      <c r="G243" s="208"/>
      <c r="H243" s="212">
        <v>7231.5</v>
      </c>
      <c r="I243" s="213"/>
      <c r="J243" s="208"/>
      <c r="K243" s="208"/>
      <c r="L243" s="214"/>
      <c r="M243" s="215"/>
      <c r="N243" s="216"/>
      <c r="O243" s="216"/>
      <c r="P243" s="216"/>
      <c r="Q243" s="216"/>
      <c r="R243" s="216"/>
      <c r="S243" s="216"/>
      <c r="T243" s="217"/>
      <c r="AT243" s="218" t="s">
        <v>339</v>
      </c>
      <c r="AU243" s="218" t="s">
        <v>86</v>
      </c>
      <c r="AV243" s="13" t="s">
        <v>86</v>
      </c>
      <c r="AW243" s="13" t="s">
        <v>31</v>
      </c>
      <c r="AX243" s="13" t="s">
        <v>84</v>
      </c>
      <c r="AY243" s="218" t="s">
        <v>321</v>
      </c>
    </row>
    <row r="244" spans="1:65" s="2" customFormat="1" ht="33" customHeight="1">
      <c r="A244" s="35"/>
      <c r="B244" s="36"/>
      <c r="C244" s="194" t="s">
        <v>515</v>
      </c>
      <c r="D244" s="194" t="s">
        <v>323</v>
      </c>
      <c r="E244" s="195" t="s">
        <v>2165</v>
      </c>
      <c r="F244" s="196" t="s">
        <v>2166</v>
      </c>
      <c r="G244" s="197" t="s">
        <v>355</v>
      </c>
      <c r="H244" s="198">
        <v>723.15</v>
      </c>
      <c r="I244" s="199"/>
      <c r="J244" s="200">
        <f>ROUND(I244*H244,2)</f>
        <v>0</v>
      </c>
      <c r="K244" s="196" t="s">
        <v>350</v>
      </c>
      <c r="L244" s="40"/>
      <c r="M244" s="201" t="s">
        <v>1</v>
      </c>
      <c r="N244" s="202" t="s">
        <v>42</v>
      </c>
      <c r="O244" s="72"/>
      <c r="P244" s="203">
        <f>O244*H244</f>
        <v>0</v>
      </c>
      <c r="Q244" s="203">
        <v>0</v>
      </c>
      <c r="R244" s="203">
        <f>Q244*H244</f>
        <v>0</v>
      </c>
      <c r="S244" s="203">
        <v>0</v>
      </c>
      <c r="T244" s="204">
        <f>S244*H244</f>
        <v>0</v>
      </c>
      <c r="U244" s="35"/>
      <c r="V244" s="35"/>
      <c r="W244" s="35"/>
      <c r="X244" s="35"/>
      <c r="Y244" s="35"/>
      <c r="Z244" s="35"/>
      <c r="AA244" s="35"/>
      <c r="AB244" s="35"/>
      <c r="AC244" s="35"/>
      <c r="AD244" s="35"/>
      <c r="AE244" s="35"/>
      <c r="AR244" s="205" t="s">
        <v>328</v>
      </c>
      <c r="AT244" s="205" t="s">
        <v>323</v>
      </c>
      <c r="AU244" s="205" t="s">
        <v>86</v>
      </c>
      <c r="AY244" s="18" t="s">
        <v>321</v>
      </c>
      <c r="BE244" s="206">
        <f>IF(N244="základní",J244,0)</f>
        <v>0</v>
      </c>
      <c r="BF244" s="206">
        <f>IF(N244="snížená",J244,0)</f>
        <v>0</v>
      </c>
      <c r="BG244" s="206">
        <f>IF(N244="zákl. přenesená",J244,0)</f>
        <v>0</v>
      </c>
      <c r="BH244" s="206">
        <f>IF(N244="sníž. přenesená",J244,0)</f>
        <v>0</v>
      </c>
      <c r="BI244" s="206">
        <f>IF(N244="nulová",J244,0)</f>
        <v>0</v>
      </c>
      <c r="BJ244" s="18" t="s">
        <v>84</v>
      </c>
      <c r="BK244" s="206">
        <f>ROUND(I244*H244,2)</f>
        <v>0</v>
      </c>
      <c r="BL244" s="18" t="s">
        <v>328</v>
      </c>
      <c r="BM244" s="205" t="s">
        <v>3490</v>
      </c>
    </row>
    <row r="245" spans="1:65" s="15" customFormat="1" ht="22.5">
      <c r="B245" s="230"/>
      <c r="C245" s="231"/>
      <c r="D245" s="209" t="s">
        <v>339</v>
      </c>
      <c r="E245" s="232" t="s">
        <v>1</v>
      </c>
      <c r="F245" s="233" t="s">
        <v>2168</v>
      </c>
      <c r="G245" s="231"/>
      <c r="H245" s="232" t="s">
        <v>1</v>
      </c>
      <c r="I245" s="234"/>
      <c r="J245" s="231"/>
      <c r="K245" s="231"/>
      <c r="L245" s="235"/>
      <c r="M245" s="236"/>
      <c r="N245" s="237"/>
      <c r="O245" s="237"/>
      <c r="P245" s="237"/>
      <c r="Q245" s="237"/>
      <c r="R245" s="237"/>
      <c r="S245" s="237"/>
      <c r="T245" s="238"/>
      <c r="AT245" s="239" t="s">
        <v>339</v>
      </c>
      <c r="AU245" s="239" t="s">
        <v>86</v>
      </c>
      <c r="AV245" s="15" t="s">
        <v>84</v>
      </c>
      <c r="AW245" s="15" t="s">
        <v>31</v>
      </c>
      <c r="AX245" s="15" t="s">
        <v>77</v>
      </c>
      <c r="AY245" s="239" t="s">
        <v>321</v>
      </c>
    </row>
    <row r="246" spans="1:65" s="15" customFormat="1" ht="22.5">
      <c r="B246" s="230"/>
      <c r="C246" s="231"/>
      <c r="D246" s="209" t="s">
        <v>339</v>
      </c>
      <c r="E246" s="232" t="s">
        <v>1</v>
      </c>
      <c r="F246" s="233" t="s">
        <v>3491</v>
      </c>
      <c r="G246" s="231"/>
      <c r="H246" s="232" t="s">
        <v>1</v>
      </c>
      <c r="I246" s="234"/>
      <c r="J246" s="231"/>
      <c r="K246" s="231"/>
      <c r="L246" s="235"/>
      <c r="M246" s="236"/>
      <c r="N246" s="237"/>
      <c r="O246" s="237"/>
      <c r="P246" s="237"/>
      <c r="Q246" s="237"/>
      <c r="R246" s="237"/>
      <c r="S246" s="237"/>
      <c r="T246" s="238"/>
      <c r="AT246" s="239" t="s">
        <v>339</v>
      </c>
      <c r="AU246" s="239" t="s">
        <v>86</v>
      </c>
      <c r="AV246" s="15" t="s">
        <v>84</v>
      </c>
      <c r="AW246" s="15" t="s">
        <v>31</v>
      </c>
      <c r="AX246" s="15" t="s">
        <v>77</v>
      </c>
      <c r="AY246" s="239" t="s">
        <v>321</v>
      </c>
    </row>
    <row r="247" spans="1:65" s="13" customFormat="1" ht="11.25">
      <c r="B247" s="207"/>
      <c r="C247" s="208"/>
      <c r="D247" s="209" t="s">
        <v>339</v>
      </c>
      <c r="E247" s="210" t="s">
        <v>1</v>
      </c>
      <c r="F247" s="211" t="s">
        <v>3492</v>
      </c>
      <c r="G247" s="208"/>
      <c r="H247" s="212">
        <v>723.15</v>
      </c>
      <c r="I247" s="213"/>
      <c r="J247" s="208"/>
      <c r="K247" s="208"/>
      <c r="L247" s="214"/>
      <c r="M247" s="215"/>
      <c r="N247" s="216"/>
      <c r="O247" s="216"/>
      <c r="P247" s="216"/>
      <c r="Q247" s="216"/>
      <c r="R247" s="216"/>
      <c r="S247" s="216"/>
      <c r="T247" s="217"/>
      <c r="AT247" s="218" t="s">
        <v>339</v>
      </c>
      <c r="AU247" s="218" t="s">
        <v>86</v>
      </c>
      <c r="AV247" s="13" t="s">
        <v>86</v>
      </c>
      <c r="AW247" s="13" t="s">
        <v>31</v>
      </c>
      <c r="AX247" s="13" t="s">
        <v>77</v>
      </c>
      <c r="AY247" s="218" t="s">
        <v>321</v>
      </c>
    </row>
    <row r="248" spans="1:65" s="14" customFormat="1" ht="11.25">
      <c r="B248" s="219"/>
      <c r="C248" s="220"/>
      <c r="D248" s="209" t="s">
        <v>339</v>
      </c>
      <c r="E248" s="221" t="s">
        <v>3418</v>
      </c>
      <c r="F248" s="222" t="s">
        <v>346</v>
      </c>
      <c r="G248" s="220"/>
      <c r="H248" s="223">
        <v>723.15</v>
      </c>
      <c r="I248" s="224"/>
      <c r="J248" s="220"/>
      <c r="K248" s="220"/>
      <c r="L248" s="225"/>
      <c r="M248" s="226"/>
      <c r="N248" s="227"/>
      <c r="O248" s="227"/>
      <c r="P248" s="227"/>
      <c r="Q248" s="227"/>
      <c r="R248" s="227"/>
      <c r="S248" s="227"/>
      <c r="T248" s="228"/>
      <c r="AT248" s="229" t="s">
        <v>339</v>
      </c>
      <c r="AU248" s="229" t="s">
        <v>86</v>
      </c>
      <c r="AV248" s="14" t="s">
        <v>328</v>
      </c>
      <c r="AW248" s="14" t="s">
        <v>31</v>
      </c>
      <c r="AX248" s="14" t="s">
        <v>84</v>
      </c>
      <c r="AY248" s="229" t="s">
        <v>321</v>
      </c>
    </row>
    <row r="249" spans="1:65" s="2" customFormat="1" ht="55.5" customHeight="1">
      <c r="A249" s="35"/>
      <c r="B249" s="36"/>
      <c r="C249" s="251" t="s">
        <v>520</v>
      </c>
      <c r="D249" s="251" t="s">
        <v>583</v>
      </c>
      <c r="E249" s="252" t="s">
        <v>2171</v>
      </c>
      <c r="F249" s="253" t="s">
        <v>2172</v>
      </c>
      <c r="G249" s="254" t="s">
        <v>542</v>
      </c>
      <c r="H249" s="255">
        <v>1663.2449999999999</v>
      </c>
      <c r="I249" s="256"/>
      <c r="J249" s="257">
        <f>ROUND(I249*H249,2)</f>
        <v>0</v>
      </c>
      <c r="K249" s="253" t="s">
        <v>1996</v>
      </c>
      <c r="L249" s="258"/>
      <c r="M249" s="259" t="s">
        <v>1</v>
      </c>
      <c r="N249" s="260" t="s">
        <v>42</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364</v>
      </c>
      <c r="AT249" s="205" t="s">
        <v>583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3493</v>
      </c>
    </row>
    <row r="250" spans="1:65" s="2" customFormat="1" ht="19.5">
      <c r="A250" s="35"/>
      <c r="B250" s="36"/>
      <c r="C250" s="37"/>
      <c r="D250" s="209" t="s">
        <v>1136</v>
      </c>
      <c r="E250" s="37"/>
      <c r="F250" s="261" t="s">
        <v>2174</v>
      </c>
      <c r="G250" s="37"/>
      <c r="H250" s="37"/>
      <c r="I250" s="262"/>
      <c r="J250" s="37"/>
      <c r="K250" s="37"/>
      <c r="L250" s="40"/>
      <c r="M250" s="263"/>
      <c r="N250" s="264"/>
      <c r="O250" s="72"/>
      <c r="P250" s="72"/>
      <c r="Q250" s="72"/>
      <c r="R250" s="72"/>
      <c r="S250" s="72"/>
      <c r="T250" s="73"/>
      <c r="U250" s="35"/>
      <c r="V250" s="35"/>
      <c r="W250" s="35"/>
      <c r="X250" s="35"/>
      <c r="Y250" s="35"/>
      <c r="Z250" s="35"/>
      <c r="AA250" s="35"/>
      <c r="AB250" s="35"/>
      <c r="AC250" s="35"/>
      <c r="AD250" s="35"/>
      <c r="AE250" s="35"/>
      <c r="AT250" s="18" t="s">
        <v>1136</v>
      </c>
      <c r="AU250" s="18" t="s">
        <v>86</v>
      </c>
    </row>
    <row r="251" spans="1:65" s="15" customFormat="1" ht="22.5">
      <c r="B251" s="230"/>
      <c r="C251" s="231"/>
      <c r="D251" s="209" t="s">
        <v>339</v>
      </c>
      <c r="E251" s="232" t="s">
        <v>1</v>
      </c>
      <c r="F251" s="233" t="s">
        <v>3494</v>
      </c>
      <c r="G251" s="231"/>
      <c r="H251" s="232" t="s">
        <v>1</v>
      </c>
      <c r="I251" s="234"/>
      <c r="J251" s="231"/>
      <c r="K251" s="231"/>
      <c r="L251" s="235"/>
      <c r="M251" s="236"/>
      <c r="N251" s="237"/>
      <c r="O251" s="237"/>
      <c r="P251" s="237"/>
      <c r="Q251" s="237"/>
      <c r="R251" s="237"/>
      <c r="S251" s="237"/>
      <c r="T251" s="238"/>
      <c r="AT251" s="239" t="s">
        <v>339</v>
      </c>
      <c r="AU251" s="239" t="s">
        <v>86</v>
      </c>
      <c r="AV251" s="15" t="s">
        <v>84</v>
      </c>
      <c r="AW251" s="15" t="s">
        <v>31</v>
      </c>
      <c r="AX251" s="15" t="s">
        <v>77</v>
      </c>
      <c r="AY251" s="239" t="s">
        <v>321</v>
      </c>
    </row>
    <row r="252" spans="1:65" s="13" customFormat="1" ht="11.25">
      <c r="B252" s="207"/>
      <c r="C252" s="208"/>
      <c r="D252" s="209" t="s">
        <v>339</v>
      </c>
      <c r="E252" s="210" t="s">
        <v>1</v>
      </c>
      <c r="F252" s="211" t="s">
        <v>3495</v>
      </c>
      <c r="G252" s="208"/>
      <c r="H252" s="212">
        <v>1663.2449999999999</v>
      </c>
      <c r="I252" s="213"/>
      <c r="J252" s="208"/>
      <c r="K252" s="208"/>
      <c r="L252" s="214"/>
      <c r="M252" s="215"/>
      <c r="N252" s="216"/>
      <c r="O252" s="216"/>
      <c r="P252" s="216"/>
      <c r="Q252" s="216"/>
      <c r="R252" s="216"/>
      <c r="S252" s="216"/>
      <c r="T252" s="217"/>
      <c r="AT252" s="218" t="s">
        <v>339</v>
      </c>
      <c r="AU252" s="218" t="s">
        <v>86</v>
      </c>
      <c r="AV252" s="13" t="s">
        <v>86</v>
      </c>
      <c r="AW252" s="13" t="s">
        <v>31</v>
      </c>
      <c r="AX252" s="13" t="s">
        <v>84</v>
      </c>
      <c r="AY252" s="218" t="s">
        <v>321</v>
      </c>
    </row>
    <row r="253" spans="1:65" s="2" customFormat="1" ht="33" customHeight="1">
      <c r="A253" s="35"/>
      <c r="B253" s="36"/>
      <c r="C253" s="194" t="s">
        <v>528</v>
      </c>
      <c r="D253" s="194" t="s">
        <v>323</v>
      </c>
      <c r="E253" s="195" t="s">
        <v>2097</v>
      </c>
      <c r="F253" s="196" t="s">
        <v>2098</v>
      </c>
      <c r="G253" s="197" t="s">
        <v>542</v>
      </c>
      <c r="H253" s="198">
        <v>1265.5129999999999</v>
      </c>
      <c r="I253" s="199"/>
      <c r="J253" s="200">
        <f>ROUND(I253*H253,2)</f>
        <v>0</v>
      </c>
      <c r="K253" s="196" t="s">
        <v>350</v>
      </c>
      <c r="L253" s="40"/>
      <c r="M253" s="201" t="s">
        <v>1</v>
      </c>
      <c r="N253" s="202" t="s">
        <v>42</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328</v>
      </c>
      <c r="AT253" s="205" t="s">
        <v>323</v>
      </c>
      <c r="AU253" s="205" t="s">
        <v>86</v>
      </c>
      <c r="AY253" s="18" t="s">
        <v>321</v>
      </c>
      <c r="BE253" s="206">
        <f>IF(N253="základní",J253,0)</f>
        <v>0</v>
      </c>
      <c r="BF253" s="206">
        <f>IF(N253="snížená",J253,0)</f>
        <v>0</v>
      </c>
      <c r="BG253" s="206">
        <f>IF(N253="zákl. přenesená",J253,0)</f>
        <v>0</v>
      </c>
      <c r="BH253" s="206">
        <f>IF(N253="sníž. přenesená",J253,0)</f>
        <v>0</v>
      </c>
      <c r="BI253" s="206">
        <f>IF(N253="nulová",J253,0)</f>
        <v>0</v>
      </c>
      <c r="BJ253" s="18" t="s">
        <v>84</v>
      </c>
      <c r="BK253" s="206">
        <f>ROUND(I253*H253,2)</f>
        <v>0</v>
      </c>
      <c r="BL253" s="18" t="s">
        <v>328</v>
      </c>
      <c r="BM253" s="205" t="s">
        <v>3496</v>
      </c>
    </row>
    <row r="254" spans="1:65" s="13" customFormat="1" ht="11.25">
      <c r="B254" s="207"/>
      <c r="C254" s="208"/>
      <c r="D254" s="209" t="s">
        <v>339</v>
      </c>
      <c r="E254" s="210" t="s">
        <v>1</v>
      </c>
      <c r="F254" s="211" t="s">
        <v>3497</v>
      </c>
      <c r="G254" s="208"/>
      <c r="H254" s="212">
        <v>1265.5129999999999</v>
      </c>
      <c r="I254" s="213"/>
      <c r="J254" s="208"/>
      <c r="K254" s="208"/>
      <c r="L254" s="214"/>
      <c r="M254" s="215"/>
      <c r="N254" s="216"/>
      <c r="O254" s="216"/>
      <c r="P254" s="216"/>
      <c r="Q254" s="216"/>
      <c r="R254" s="216"/>
      <c r="S254" s="216"/>
      <c r="T254" s="217"/>
      <c r="AT254" s="218" t="s">
        <v>339</v>
      </c>
      <c r="AU254" s="218" t="s">
        <v>86</v>
      </c>
      <c r="AV254" s="13" t="s">
        <v>86</v>
      </c>
      <c r="AW254" s="13" t="s">
        <v>31</v>
      </c>
      <c r="AX254" s="13" t="s">
        <v>84</v>
      </c>
      <c r="AY254" s="218" t="s">
        <v>321</v>
      </c>
    </row>
    <row r="255" spans="1:65" s="2" customFormat="1" ht="24.2" customHeight="1">
      <c r="A255" s="35"/>
      <c r="B255" s="36"/>
      <c r="C255" s="194" t="s">
        <v>533</v>
      </c>
      <c r="D255" s="194" t="s">
        <v>323</v>
      </c>
      <c r="E255" s="195" t="s">
        <v>2179</v>
      </c>
      <c r="F255" s="196" t="s">
        <v>2180</v>
      </c>
      <c r="G255" s="197" t="s">
        <v>337</v>
      </c>
      <c r="H255" s="198">
        <v>1607</v>
      </c>
      <c r="I255" s="199"/>
      <c r="J255" s="200">
        <f>ROUND(I255*H255,2)</f>
        <v>0</v>
      </c>
      <c r="K255" s="196" t="s">
        <v>350</v>
      </c>
      <c r="L255" s="40"/>
      <c r="M255" s="201" t="s">
        <v>1</v>
      </c>
      <c r="N255" s="202" t="s">
        <v>42</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328</v>
      </c>
      <c r="AT255" s="205" t="s">
        <v>323</v>
      </c>
      <c r="AU255" s="205" t="s">
        <v>86</v>
      </c>
      <c r="AY255" s="18" t="s">
        <v>321</v>
      </c>
      <c r="BE255" s="206">
        <f>IF(N255="základní",J255,0)</f>
        <v>0</v>
      </c>
      <c r="BF255" s="206">
        <f>IF(N255="snížená",J255,0)</f>
        <v>0</v>
      </c>
      <c r="BG255" s="206">
        <f>IF(N255="zákl. přenesená",J255,0)</f>
        <v>0</v>
      </c>
      <c r="BH255" s="206">
        <f>IF(N255="sníž. přenesená",J255,0)</f>
        <v>0</v>
      </c>
      <c r="BI255" s="206">
        <f>IF(N255="nulová",J255,0)</f>
        <v>0</v>
      </c>
      <c r="BJ255" s="18" t="s">
        <v>84</v>
      </c>
      <c r="BK255" s="206">
        <f>ROUND(I255*H255,2)</f>
        <v>0</v>
      </c>
      <c r="BL255" s="18" t="s">
        <v>328</v>
      </c>
      <c r="BM255" s="205" t="s">
        <v>3498</v>
      </c>
    </row>
    <row r="256" spans="1:65" s="15" customFormat="1" ht="11.25">
      <c r="B256" s="230"/>
      <c r="C256" s="231"/>
      <c r="D256" s="209" t="s">
        <v>339</v>
      </c>
      <c r="E256" s="232" t="s">
        <v>1</v>
      </c>
      <c r="F256" s="233" t="s">
        <v>3499</v>
      </c>
      <c r="G256" s="231"/>
      <c r="H256" s="232" t="s">
        <v>1</v>
      </c>
      <c r="I256" s="234"/>
      <c r="J256" s="231"/>
      <c r="K256" s="231"/>
      <c r="L256" s="235"/>
      <c r="M256" s="236"/>
      <c r="N256" s="237"/>
      <c r="O256" s="237"/>
      <c r="P256" s="237"/>
      <c r="Q256" s="237"/>
      <c r="R256" s="237"/>
      <c r="S256" s="237"/>
      <c r="T256" s="238"/>
      <c r="AT256" s="239" t="s">
        <v>339</v>
      </c>
      <c r="AU256" s="239" t="s">
        <v>86</v>
      </c>
      <c r="AV256" s="15" t="s">
        <v>84</v>
      </c>
      <c r="AW256" s="15" t="s">
        <v>31</v>
      </c>
      <c r="AX256" s="15" t="s">
        <v>77</v>
      </c>
      <c r="AY256" s="239" t="s">
        <v>321</v>
      </c>
    </row>
    <row r="257" spans="1:65" s="13" customFormat="1" ht="11.25">
      <c r="B257" s="207"/>
      <c r="C257" s="208"/>
      <c r="D257" s="209" t="s">
        <v>339</v>
      </c>
      <c r="E257" s="210" t="s">
        <v>1</v>
      </c>
      <c r="F257" s="211" t="s">
        <v>3500</v>
      </c>
      <c r="G257" s="208"/>
      <c r="H257" s="212">
        <v>1607</v>
      </c>
      <c r="I257" s="213"/>
      <c r="J257" s="208"/>
      <c r="K257" s="208"/>
      <c r="L257" s="214"/>
      <c r="M257" s="215"/>
      <c r="N257" s="216"/>
      <c r="O257" s="216"/>
      <c r="P257" s="216"/>
      <c r="Q257" s="216"/>
      <c r="R257" s="216"/>
      <c r="S257" s="216"/>
      <c r="T257" s="217"/>
      <c r="AT257" s="218" t="s">
        <v>339</v>
      </c>
      <c r="AU257" s="218" t="s">
        <v>86</v>
      </c>
      <c r="AV257" s="13" t="s">
        <v>86</v>
      </c>
      <c r="AW257" s="13" t="s">
        <v>31</v>
      </c>
      <c r="AX257" s="13" t="s">
        <v>84</v>
      </c>
      <c r="AY257" s="218" t="s">
        <v>321</v>
      </c>
    </row>
    <row r="258" spans="1:65" s="12" customFormat="1" ht="22.9" customHeight="1">
      <c r="B258" s="178"/>
      <c r="C258" s="179"/>
      <c r="D258" s="180" t="s">
        <v>76</v>
      </c>
      <c r="E258" s="192" t="s">
        <v>466</v>
      </c>
      <c r="F258" s="192" t="s">
        <v>2184</v>
      </c>
      <c r="G258" s="179"/>
      <c r="H258" s="179"/>
      <c r="I258" s="182"/>
      <c r="J258" s="193">
        <f>BK258</f>
        <v>0</v>
      </c>
      <c r="K258" s="179"/>
      <c r="L258" s="184"/>
      <c r="M258" s="185"/>
      <c r="N258" s="186"/>
      <c r="O258" s="186"/>
      <c r="P258" s="187">
        <f>SUM(P259:P297)</f>
        <v>0</v>
      </c>
      <c r="Q258" s="186"/>
      <c r="R258" s="187">
        <f>SUM(R259:R297)</f>
        <v>5.2529999999999999E-3</v>
      </c>
      <c r="S258" s="186"/>
      <c r="T258" s="188">
        <f>SUM(T259:T297)</f>
        <v>0</v>
      </c>
      <c r="AR258" s="189" t="s">
        <v>84</v>
      </c>
      <c r="AT258" s="190" t="s">
        <v>76</v>
      </c>
      <c r="AU258" s="190" t="s">
        <v>84</v>
      </c>
      <c r="AY258" s="189" t="s">
        <v>321</v>
      </c>
      <c r="BK258" s="191">
        <f>SUM(BK259:BK297)</f>
        <v>0</v>
      </c>
    </row>
    <row r="259" spans="1:65" s="2" customFormat="1" ht="37.9" customHeight="1">
      <c r="A259" s="35"/>
      <c r="B259" s="36"/>
      <c r="C259" s="194" t="s">
        <v>539</v>
      </c>
      <c r="D259" s="194" t="s">
        <v>323</v>
      </c>
      <c r="E259" s="195" t="s">
        <v>3501</v>
      </c>
      <c r="F259" s="196" t="s">
        <v>3502</v>
      </c>
      <c r="G259" s="197" t="s">
        <v>337</v>
      </c>
      <c r="H259" s="198">
        <v>100</v>
      </c>
      <c r="I259" s="199"/>
      <c r="J259" s="200">
        <f>ROUND(I259*H259,2)</f>
        <v>0</v>
      </c>
      <c r="K259" s="196" t="s">
        <v>350</v>
      </c>
      <c r="L259" s="40"/>
      <c r="M259" s="201" t="s">
        <v>1</v>
      </c>
      <c r="N259" s="202" t="s">
        <v>42</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328</v>
      </c>
      <c r="AT259" s="205" t="s">
        <v>323</v>
      </c>
      <c r="AU259" s="205" t="s">
        <v>86</v>
      </c>
      <c r="AY259" s="18" t="s">
        <v>321</v>
      </c>
      <c r="BE259" s="206">
        <f>IF(N259="základní",J259,0)</f>
        <v>0</v>
      </c>
      <c r="BF259" s="206">
        <f>IF(N259="snížená",J259,0)</f>
        <v>0</v>
      </c>
      <c r="BG259" s="206">
        <f>IF(N259="zákl. přenesená",J259,0)</f>
        <v>0</v>
      </c>
      <c r="BH259" s="206">
        <f>IF(N259="sníž. přenesená",J259,0)</f>
        <v>0</v>
      </c>
      <c r="BI259" s="206">
        <f>IF(N259="nulová",J259,0)</f>
        <v>0</v>
      </c>
      <c r="BJ259" s="18" t="s">
        <v>84</v>
      </c>
      <c r="BK259" s="206">
        <f>ROUND(I259*H259,2)</f>
        <v>0</v>
      </c>
      <c r="BL259" s="18" t="s">
        <v>328</v>
      </c>
      <c r="BM259" s="205" t="s">
        <v>3503</v>
      </c>
    </row>
    <row r="260" spans="1:65" s="15" customFormat="1" ht="11.25">
      <c r="B260" s="230"/>
      <c r="C260" s="231"/>
      <c r="D260" s="209" t="s">
        <v>339</v>
      </c>
      <c r="E260" s="232" t="s">
        <v>1</v>
      </c>
      <c r="F260" s="233" t="s">
        <v>2188</v>
      </c>
      <c r="G260" s="231"/>
      <c r="H260" s="232" t="s">
        <v>1</v>
      </c>
      <c r="I260" s="234"/>
      <c r="J260" s="231"/>
      <c r="K260" s="231"/>
      <c r="L260" s="235"/>
      <c r="M260" s="236"/>
      <c r="N260" s="237"/>
      <c r="O260" s="237"/>
      <c r="P260" s="237"/>
      <c r="Q260" s="237"/>
      <c r="R260" s="237"/>
      <c r="S260" s="237"/>
      <c r="T260" s="238"/>
      <c r="AT260" s="239" t="s">
        <v>339</v>
      </c>
      <c r="AU260" s="239" t="s">
        <v>86</v>
      </c>
      <c r="AV260" s="15" t="s">
        <v>84</v>
      </c>
      <c r="AW260" s="15" t="s">
        <v>31</v>
      </c>
      <c r="AX260" s="15" t="s">
        <v>77</v>
      </c>
      <c r="AY260" s="239" t="s">
        <v>321</v>
      </c>
    </row>
    <row r="261" spans="1:65" s="13" customFormat="1" ht="11.25">
      <c r="B261" s="207"/>
      <c r="C261" s="208"/>
      <c r="D261" s="209" t="s">
        <v>339</v>
      </c>
      <c r="E261" s="210" t="s">
        <v>1</v>
      </c>
      <c r="F261" s="211" t="s">
        <v>3430</v>
      </c>
      <c r="G261" s="208"/>
      <c r="H261" s="212">
        <v>100</v>
      </c>
      <c r="I261" s="213"/>
      <c r="J261" s="208"/>
      <c r="K261" s="208"/>
      <c r="L261" s="214"/>
      <c r="M261" s="215"/>
      <c r="N261" s="216"/>
      <c r="O261" s="216"/>
      <c r="P261" s="216"/>
      <c r="Q261" s="216"/>
      <c r="R261" s="216"/>
      <c r="S261" s="216"/>
      <c r="T261" s="217"/>
      <c r="AT261" s="218" t="s">
        <v>339</v>
      </c>
      <c r="AU261" s="218" t="s">
        <v>86</v>
      </c>
      <c r="AV261" s="13" t="s">
        <v>86</v>
      </c>
      <c r="AW261" s="13" t="s">
        <v>31</v>
      </c>
      <c r="AX261" s="13" t="s">
        <v>84</v>
      </c>
      <c r="AY261" s="218" t="s">
        <v>321</v>
      </c>
    </row>
    <row r="262" spans="1:65" s="2" customFormat="1" ht="37.9" customHeight="1">
      <c r="A262" s="35"/>
      <c r="B262" s="36"/>
      <c r="C262" s="194" t="s">
        <v>545</v>
      </c>
      <c r="D262" s="194" t="s">
        <v>323</v>
      </c>
      <c r="E262" s="195" t="s">
        <v>3504</v>
      </c>
      <c r="F262" s="196" t="s">
        <v>3505</v>
      </c>
      <c r="G262" s="197" t="s">
        <v>337</v>
      </c>
      <c r="H262" s="198">
        <v>70</v>
      </c>
      <c r="I262" s="199"/>
      <c r="J262" s="200">
        <f>ROUND(I262*H262,2)</f>
        <v>0</v>
      </c>
      <c r="K262" s="196" t="s">
        <v>350</v>
      </c>
      <c r="L262" s="40"/>
      <c r="M262" s="201" t="s">
        <v>1</v>
      </c>
      <c r="N262" s="202" t="s">
        <v>42</v>
      </c>
      <c r="O262" s="72"/>
      <c r="P262" s="203">
        <f>O262*H262</f>
        <v>0</v>
      </c>
      <c r="Q262" s="203">
        <v>0</v>
      </c>
      <c r="R262" s="203">
        <f>Q262*H262</f>
        <v>0</v>
      </c>
      <c r="S262" s="203">
        <v>0</v>
      </c>
      <c r="T262" s="204">
        <f>S262*H262</f>
        <v>0</v>
      </c>
      <c r="U262" s="35"/>
      <c r="V262" s="35"/>
      <c r="W262" s="35"/>
      <c r="X262" s="35"/>
      <c r="Y262" s="35"/>
      <c r="Z262" s="35"/>
      <c r="AA262" s="35"/>
      <c r="AB262" s="35"/>
      <c r="AC262" s="35"/>
      <c r="AD262" s="35"/>
      <c r="AE262" s="35"/>
      <c r="AR262" s="205" t="s">
        <v>328</v>
      </c>
      <c r="AT262" s="205" t="s">
        <v>323</v>
      </c>
      <c r="AU262" s="205" t="s">
        <v>86</v>
      </c>
      <c r="AY262" s="18" t="s">
        <v>321</v>
      </c>
      <c r="BE262" s="206">
        <f>IF(N262="základní",J262,0)</f>
        <v>0</v>
      </c>
      <c r="BF262" s="206">
        <f>IF(N262="snížená",J262,0)</f>
        <v>0</v>
      </c>
      <c r="BG262" s="206">
        <f>IF(N262="zákl. přenesená",J262,0)</f>
        <v>0</v>
      </c>
      <c r="BH262" s="206">
        <f>IF(N262="sníž. přenesená",J262,0)</f>
        <v>0</v>
      </c>
      <c r="BI262" s="206">
        <f>IF(N262="nulová",J262,0)</f>
        <v>0</v>
      </c>
      <c r="BJ262" s="18" t="s">
        <v>84</v>
      </c>
      <c r="BK262" s="206">
        <f>ROUND(I262*H262,2)</f>
        <v>0</v>
      </c>
      <c r="BL262" s="18" t="s">
        <v>328</v>
      </c>
      <c r="BM262" s="205" t="s">
        <v>3506</v>
      </c>
    </row>
    <row r="263" spans="1:65" s="15" customFormat="1" ht="11.25">
      <c r="B263" s="230"/>
      <c r="C263" s="231"/>
      <c r="D263" s="209" t="s">
        <v>339</v>
      </c>
      <c r="E263" s="232" t="s">
        <v>1</v>
      </c>
      <c r="F263" s="233" t="s">
        <v>2188</v>
      </c>
      <c r="G263" s="231"/>
      <c r="H263" s="232" t="s">
        <v>1</v>
      </c>
      <c r="I263" s="234"/>
      <c r="J263" s="231"/>
      <c r="K263" s="231"/>
      <c r="L263" s="235"/>
      <c r="M263" s="236"/>
      <c r="N263" s="237"/>
      <c r="O263" s="237"/>
      <c r="P263" s="237"/>
      <c r="Q263" s="237"/>
      <c r="R263" s="237"/>
      <c r="S263" s="237"/>
      <c r="T263" s="238"/>
      <c r="AT263" s="239" t="s">
        <v>339</v>
      </c>
      <c r="AU263" s="239" t="s">
        <v>86</v>
      </c>
      <c r="AV263" s="15" t="s">
        <v>84</v>
      </c>
      <c r="AW263" s="15" t="s">
        <v>31</v>
      </c>
      <c r="AX263" s="15" t="s">
        <v>77</v>
      </c>
      <c r="AY263" s="239" t="s">
        <v>321</v>
      </c>
    </row>
    <row r="264" spans="1:65" s="13" customFormat="1" ht="11.25">
      <c r="B264" s="207"/>
      <c r="C264" s="208"/>
      <c r="D264" s="209" t="s">
        <v>339</v>
      </c>
      <c r="E264" s="210" t="s">
        <v>1</v>
      </c>
      <c r="F264" s="211" t="s">
        <v>3431</v>
      </c>
      <c r="G264" s="208"/>
      <c r="H264" s="212">
        <v>70</v>
      </c>
      <c r="I264" s="213"/>
      <c r="J264" s="208"/>
      <c r="K264" s="208"/>
      <c r="L264" s="214"/>
      <c r="M264" s="215"/>
      <c r="N264" s="216"/>
      <c r="O264" s="216"/>
      <c r="P264" s="216"/>
      <c r="Q264" s="216"/>
      <c r="R264" s="216"/>
      <c r="S264" s="216"/>
      <c r="T264" s="217"/>
      <c r="AT264" s="218" t="s">
        <v>339</v>
      </c>
      <c r="AU264" s="218" t="s">
        <v>86</v>
      </c>
      <c r="AV264" s="13" t="s">
        <v>86</v>
      </c>
      <c r="AW264" s="13" t="s">
        <v>31</v>
      </c>
      <c r="AX264" s="13" t="s">
        <v>84</v>
      </c>
      <c r="AY264" s="218" t="s">
        <v>321</v>
      </c>
    </row>
    <row r="265" spans="1:65" s="2" customFormat="1" ht="24.2" customHeight="1">
      <c r="A265" s="35"/>
      <c r="B265" s="36"/>
      <c r="C265" s="194" t="s">
        <v>558</v>
      </c>
      <c r="D265" s="194" t="s">
        <v>323</v>
      </c>
      <c r="E265" s="195" t="s">
        <v>3507</v>
      </c>
      <c r="F265" s="196" t="s">
        <v>3508</v>
      </c>
      <c r="G265" s="197" t="s">
        <v>337</v>
      </c>
      <c r="H265" s="198">
        <v>170</v>
      </c>
      <c r="I265" s="199"/>
      <c r="J265" s="200">
        <f>ROUND(I265*H265,2)</f>
        <v>0</v>
      </c>
      <c r="K265" s="196" t="s">
        <v>350</v>
      </c>
      <c r="L265" s="40"/>
      <c r="M265" s="201" t="s">
        <v>1</v>
      </c>
      <c r="N265" s="202" t="s">
        <v>42</v>
      </c>
      <c r="O265" s="72"/>
      <c r="P265" s="203">
        <f>O265*H265</f>
        <v>0</v>
      </c>
      <c r="Q265" s="203">
        <v>0</v>
      </c>
      <c r="R265" s="203">
        <f>Q265*H265</f>
        <v>0</v>
      </c>
      <c r="S265" s="203">
        <v>0</v>
      </c>
      <c r="T265" s="204">
        <f>S265*H265</f>
        <v>0</v>
      </c>
      <c r="U265" s="35"/>
      <c r="V265" s="35"/>
      <c r="W265" s="35"/>
      <c r="X265" s="35"/>
      <c r="Y265" s="35"/>
      <c r="Z265" s="35"/>
      <c r="AA265" s="35"/>
      <c r="AB265" s="35"/>
      <c r="AC265" s="35"/>
      <c r="AD265" s="35"/>
      <c r="AE265" s="35"/>
      <c r="AR265" s="205" t="s">
        <v>328</v>
      </c>
      <c r="AT265" s="205" t="s">
        <v>323</v>
      </c>
      <c r="AU265" s="205" t="s">
        <v>86</v>
      </c>
      <c r="AY265" s="18" t="s">
        <v>321</v>
      </c>
      <c r="BE265" s="206">
        <f>IF(N265="základní",J265,0)</f>
        <v>0</v>
      </c>
      <c r="BF265" s="206">
        <f>IF(N265="snížená",J265,0)</f>
        <v>0</v>
      </c>
      <c r="BG265" s="206">
        <f>IF(N265="zákl. přenesená",J265,0)</f>
        <v>0</v>
      </c>
      <c r="BH265" s="206">
        <f>IF(N265="sníž. přenesená",J265,0)</f>
        <v>0</v>
      </c>
      <c r="BI265" s="206">
        <f>IF(N265="nulová",J265,0)</f>
        <v>0</v>
      </c>
      <c r="BJ265" s="18" t="s">
        <v>84</v>
      </c>
      <c r="BK265" s="206">
        <f>ROUND(I265*H265,2)</f>
        <v>0</v>
      </c>
      <c r="BL265" s="18" t="s">
        <v>328</v>
      </c>
      <c r="BM265" s="205" t="s">
        <v>3509</v>
      </c>
    </row>
    <row r="266" spans="1:65" s="15" customFormat="1" ht="11.25">
      <c r="B266" s="230"/>
      <c r="C266" s="231"/>
      <c r="D266" s="209" t="s">
        <v>339</v>
      </c>
      <c r="E266" s="232" t="s">
        <v>1</v>
      </c>
      <c r="F266" s="233" t="s">
        <v>2217</v>
      </c>
      <c r="G266" s="231"/>
      <c r="H266" s="232" t="s">
        <v>1</v>
      </c>
      <c r="I266" s="234"/>
      <c r="J266" s="231"/>
      <c r="K266" s="231"/>
      <c r="L266" s="235"/>
      <c r="M266" s="236"/>
      <c r="N266" s="237"/>
      <c r="O266" s="237"/>
      <c r="P266" s="237"/>
      <c r="Q266" s="237"/>
      <c r="R266" s="237"/>
      <c r="S266" s="237"/>
      <c r="T266" s="238"/>
      <c r="AT266" s="239" t="s">
        <v>339</v>
      </c>
      <c r="AU266" s="239" t="s">
        <v>86</v>
      </c>
      <c r="AV266" s="15" t="s">
        <v>84</v>
      </c>
      <c r="AW266" s="15" t="s">
        <v>31</v>
      </c>
      <c r="AX266" s="15" t="s">
        <v>77</v>
      </c>
      <c r="AY266" s="239" t="s">
        <v>321</v>
      </c>
    </row>
    <row r="267" spans="1:65" s="15" customFormat="1" ht="33.75">
      <c r="B267" s="230"/>
      <c r="C267" s="231"/>
      <c r="D267" s="209" t="s">
        <v>339</v>
      </c>
      <c r="E267" s="232" t="s">
        <v>1</v>
      </c>
      <c r="F267" s="233" t="s">
        <v>3510</v>
      </c>
      <c r="G267" s="231"/>
      <c r="H267" s="232" t="s">
        <v>1</v>
      </c>
      <c r="I267" s="234"/>
      <c r="J267" s="231"/>
      <c r="K267" s="231"/>
      <c r="L267" s="235"/>
      <c r="M267" s="236"/>
      <c r="N267" s="237"/>
      <c r="O267" s="237"/>
      <c r="P267" s="237"/>
      <c r="Q267" s="237"/>
      <c r="R267" s="237"/>
      <c r="S267" s="237"/>
      <c r="T267" s="238"/>
      <c r="AT267" s="239" t="s">
        <v>339</v>
      </c>
      <c r="AU267" s="239" t="s">
        <v>86</v>
      </c>
      <c r="AV267" s="15" t="s">
        <v>84</v>
      </c>
      <c r="AW267" s="15" t="s">
        <v>31</v>
      </c>
      <c r="AX267" s="15" t="s">
        <v>77</v>
      </c>
      <c r="AY267" s="239" t="s">
        <v>321</v>
      </c>
    </row>
    <row r="268" spans="1:65" s="15" customFormat="1" ht="11.25">
      <c r="B268" s="230"/>
      <c r="C268" s="231"/>
      <c r="D268" s="209" t="s">
        <v>339</v>
      </c>
      <c r="E268" s="232" t="s">
        <v>1</v>
      </c>
      <c r="F268" s="233" t="s">
        <v>2219</v>
      </c>
      <c r="G268" s="231"/>
      <c r="H268" s="232" t="s">
        <v>1</v>
      </c>
      <c r="I268" s="234"/>
      <c r="J268" s="231"/>
      <c r="K268" s="231"/>
      <c r="L268" s="235"/>
      <c r="M268" s="236"/>
      <c r="N268" s="237"/>
      <c r="O268" s="237"/>
      <c r="P268" s="237"/>
      <c r="Q268" s="237"/>
      <c r="R268" s="237"/>
      <c r="S268" s="237"/>
      <c r="T268" s="238"/>
      <c r="AT268" s="239" t="s">
        <v>339</v>
      </c>
      <c r="AU268" s="239" t="s">
        <v>86</v>
      </c>
      <c r="AV268" s="15" t="s">
        <v>84</v>
      </c>
      <c r="AW268" s="15" t="s">
        <v>31</v>
      </c>
      <c r="AX268" s="15" t="s">
        <v>77</v>
      </c>
      <c r="AY268" s="239" t="s">
        <v>321</v>
      </c>
    </row>
    <row r="269" spans="1:65" s="13" customFormat="1" ht="11.25">
      <c r="B269" s="207"/>
      <c r="C269" s="208"/>
      <c r="D269" s="209" t="s">
        <v>339</v>
      </c>
      <c r="E269" s="210" t="s">
        <v>1</v>
      </c>
      <c r="F269" s="211" t="s">
        <v>3430</v>
      </c>
      <c r="G269" s="208"/>
      <c r="H269" s="212">
        <v>100</v>
      </c>
      <c r="I269" s="213"/>
      <c r="J269" s="208"/>
      <c r="K269" s="208"/>
      <c r="L269" s="214"/>
      <c r="M269" s="215"/>
      <c r="N269" s="216"/>
      <c r="O269" s="216"/>
      <c r="P269" s="216"/>
      <c r="Q269" s="216"/>
      <c r="R269" s="216"/>
      <c r="S269" s="216"/>
      <c r="T269" s="217"/>
      <c r="AT269" s="218" t="s">
        <v>339</v>
      </c>
      <c r="AU269" s="218" t="s">
        <v>86</v>
      </c>
      <c r="AV269" s="13" t="s">
        <v>86</v>
      </c>
      <c r="AW269" s="13" t="s">
        <v>31</v>
      </c>
      <c r="AX269" s="13" t="s">
        <v>77</v>
      </c>
      <c r="AY269" s="218" t="s">
        <v>321</v>
      </c>
    </row>
    <row r="270" spans="1:65" s="15" customFormat="1" ht="11.25">
      <c r="B270" s="230"/>
      <c r="C270" s="231"/>
      <c r="D270" s="209" t="s">
        <v>339</v>
      </c>
      <c r="E270" s="232" t="s">
        <v>1</v>
      </c>
      <c r="F270" s="233" t="s">
        <v>3511</v>
      </c>
      <c r="G270" s="231"/>
      <c r="H270" s="232" t="s">
        <v>1</v>
      </c>
      <c r="I270" s="234"/>
      <c r="J270" s="231"/>
      <c r="K270" s="231"/>
      <c r="L270" s="235"/>
      <c r="M270" s="236"/>
      <c r="N270" s="237"/>
      <c r="O270" s="237"/>
      <c r="P270" s="237"/>
      <c r="Q270" s="237"/>
      <c r="R270" s="237"/>
      <c r="S270" s="237"/>
      <c r="T270" s="238"/>
      <c r="AT270" s="239" t="s">
        <v>339</v>
      </c>
      <c r="AU270" s="239" t="s">
        <v>86</v>
      </c>
      <c r="AV270" s="15" t="s">
        <v>84</v>
      </c>
      <c r="AW270" s="15" t="s">
        <v>31</v>
      </c>
      <c r="AX270" s="15" t="s">
        <v>77</v>
      </c>
      <c r="AY270" s="239" t="s">
        <v>321</v>
      </c>
    </row>
    <row r="271" spans="1:65" s="13" customFormat="1" ht="11.25">
      <c r="B271" s="207"/>
      <c r="C271" s="208"/>
      <c r="D271" s="209" t="s">
        <v>339</v>
      </c>
      <c r="E271" s="210" t="s">
        <v>1</v>
      </c>
      <c r="F271" s="211" t="s">
        <v>3431</v>
      </c>
      <c r="G271" s="208"/>
      <c r="H271" s="212">
        <v>70</v>
      </c>
      <c r="I271" s="213"/>
      <c r="J271" s="208"/>
      <c r="K271" s="208"/>
      <c r="L271" s="214"/>
      <c r="M271" s="215"/>
      <c r="N271" s="216"/>
      <c r="O271" s="216"/>
      <c r="P271" s="216"/>
      <c r="Q271" s="216"/>
      <c r="R271" s="216"/>
      <c r="S271" s="216"/>
      <c r="T271" s="217"/>
      <c r="AT271" s="218" t="s">
        <v>339</v>
      </c>
      <c r="AU271" s="218" t="s">
        <v>86</v>
      </c>
      <c r="AV271" s="13" t="s">
        <v>86</v>
      </c>
      <c r="AW271" s="13" t="s">
        <v>31</v>
      </c>
      <c r="AX271" s="13" t="s">
        <v>77</v>
      </c>
      <c r="AY271" s="218" t="s">
        <v>321</v>
      </c>
    </row>
    <row r="272" spans="1:65" s="14" customFormat="1" ht="11.25">
      <c r="B272" s="219"/>
      <c r="C272" s="220"/>
      <c r="D272" s="209" t="s">
        <v>339</v>
      </c>
      <c r="E272" s="221" t="s">
        <v>1</v>
      </c>
      <c r="F272" s="222" t="s">
        <v>346</v>
      </c>
      <c r="G272" s="220"/>
      <c r="H272" s="223">
        <v>170</v>
      </c>
      <c r="I272" s="224"/>
      <c r="J272" s="220"/>
      <c r="K272" s="220"/>
      <c r="L272" s="225"/>
      <c r="M272" s="226"/>
      <c r="N272" s="227"/>
      <c r="O272" s="227"/>
      <c r="P272" s="227"/>
      <c r="Q272" s="227"/>
      <c r="R272" s="227"/>
      <c r="S272" s="227"/>
      <c r="T272" s="228"/>
      <c r="AT272" s="229" t="s">
        <v>339</v>
      </c>
      <c r="AU272" s="229" t="s">
        <v>86</v>
      </c>
      <c r="AV272" s="14" t="s">
        <v>328</v>
      </c>
      <c r="AW272" s="14" t="s">
        <v>31</v>
      </c>
      <c r="AX272" s="14" t="s">
        <v>84</v>
      </c>
      <c r="AY272" s="229" t="s">
        <v>321</v>
      </c>
    </row>
    <row r="273" spans="1:65" s="2" customFormat="1" ht="44.25" customHeight="1">
      <c r="A273" s="35"/>
      <c r="B273" s="36"/>
      <c r="C273" s="194" t="s">
        <v>582</v>
      </c>
      <c r="D273" s="194" t="s">
        <v>323</v>
      </c>
      <c r="E273" s="195" t="s">
        <v>2193</v>
      </c>
      <c r="F273" s="196" t="s">
        <v>2194</v>
      </c>
      <c r="G273" s="197" t="s">
        <v>337</v>
      </c>
      <c r="H273" s="198">
        <v>100</v>
      </c>
      <c r="I273" s="199"/>
      <c r="J273" s="200">
        <f>ROUND(I273*H273,2)</f>
        <v>0</v>
      </c>
      <c r="K273" s="196" t="s">
        <v>1996</v>
      </c>
      <c r="L273" s="40"/>
      <c r="M273" s="201" t="s">
        <v>1</v>
      </c>
      <c r="N273" s="202" t="s">
        <v>42</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328</v>
      </c>
      <c r="AT273" s="205" t="s">
        <v>323</v>
      </c>
      <c r="AU273" s="205" t="s">
        <v>86</v>
      </c>
      <c r="AY273" s="18" t="s">
        <v>321</v>
      </c>
      <c r="BE273" s="206">
        <f>IF(N273="základní",J273,0)</f>
        <v>0</v>
      </c>
      <c r="BF273" s="206">
        <f>IF(N273="snížená",J273,0)</f>
        <v>0</v>
      </c>
      <c r="BG273" s="206">
        <f>IF(N273="zákl. přenesená",J273,0)</f>
        <v>0</v>
      </c>
      <c r="BH273" s="206">
        <f>IF(N273="sníž. přenesená",J273,0)</f>
        <v>0</v>
      </c>
      <c r="BI273" s="206">
        <f>IF(N273="nulová",J273,0)</f>
        <v>0</v>
      </c>
      <c r="BJ273" s="18" t="s">
        <v>84</v>
      </c>
      <c r="BK273" s="206">
        <f>ROUND(I273*H273,2)</f>
        <v>0</v>
      </c>
      <c r="BL273" s="18" t="s">
        <v>328</v>
      </c>
      <c r="BM273" s="205" t="s">
        <v>3512</v>
      </c>
    </row>
    <row r="274" spans="1:65" s="15" customFormat="1" ht="22.5">
      <c r="B274" s="230"/>
      <c r="C274" s="231"/>
      <c r="D274" s="209" t="s">
        <v>339</v>
      </c>
      <c r="E274" s="232" t="s">
        <v>1</v>
      </c>
      <c r="F274" s="233" t="s">
        <v>2196</v>
      </c>
      <c r="G274" s="231"/>
      <c r="H274" s="232" t="s">
        <v>1</v>
      </c>
      <c r="I274" s="234"/>
      <c r="J274" s="231"/>
      <c r="K274" s="231"/>
      <c r="L274" s="235"/>
      <c r="M274" s="236"/>
      <c r="N274" s="237"/>
      <c r="O274" s="237"/>
      <c r="P274" s="237"/>
      <c r="Q274" s="237"/>
      <c r="R274" s="237"/>
      <c r="S274" s="237"/>
      <c r="T274" s="238"/>
      <c r="AT274" s="239" t="s">
        <v>339</v>
      </c>
      <c r="AU274" s="239" t="s">
        <v>86</v>
      </c>
      <c r="AV274" s="15" t="s">
        <v>84</v>
      </c>
      <c r="AW274" s="15" t="s">
        <v>31</v>
      </c>
      <c r="AX274" s="15" t="s">
        <v>77</v>
      </c>
      <c r="AY274" s="239" t="s">
        <v>321</v>
      </c>
    </row>
    <row r="275" spans="1:65" s="13" customFormat="1" ht="22.5">
      <c r="B275" s="207"/>
      <c r="C275" s="208"/>
      <c r="D275" s="209" t="s">
        <v>339</v>
      </c>
      <c r="E275" s="210" t="s">
        <v>1</v>
      </c>
      <c r="F275" s="211" t="s">
        <v>3513</v>
      </c>
      <c r="G275" s="208"/>
      <c r="H275" s="212">
        <v>100</v>
      </c>
      <c r="I275" s="213"/>
      <c r="J275" s="208"/>
      <c r="K275" s="208"/>
      <c r="L275" s="214"/>
      <c r="M275" s="215"/>
      <c r="N275" s="216"/>
      <c r="O275" s="216"/>
      <c r="P275" s="216"/>
      <c r="Q275" s="216"/>
      <c r="R275" s="216"/>
      <c r="S275" s="216"/>
      <c r="T275" s="217"/>
      <c r="AT275" s="218" t="s">
        <v>339</v>
      </c>
      <c r="AU275" s="218" t="s">
        <v>86</v>
      </c>
      <c r="AV275" s="13" t="s">
        <v>86</v>
      </c>
      <c r="AW275" s="13" t="s">
        <v>31</v>
      </c>
      <c r="AX275" s="13" t="s">
        <v>77</v>
      </c>
      <c r="AY275" s="218" t="s">
        <v>321</v>
      </c>
    </row>
    <row r="276" spans="1:65" s="14" customFormat="1" ht="11.25">
      <c r="B276" s="219"/>
      <c r="C276" s="220"/>
      <c r="D276" s="209" t="s">
        <v>339</v>
      </c>
      <c r="E276" s="221" t="s">
        <v>3430</v>
      </c>
      <c r="F276" s="222" t="s">
        <v>346</v>
      </c>
      <c r="G276" s="220"/>
      <c r="H276" s="223">
        <v>100</v>
      </c>
      <c r="I276" s="224"/>
      <c r="J276" s="220"/>
      <c r="K276" s="220"/>
      <c r="L276" s="225"/>
      <c r="M276" s="226"/>
      <c r="N276" s="227"/>
      <c r="O276" s="227"/>
      <c r="P276" s="227"/>
      <c r="Q276" s="227"/>
      <c r="R276" s="227"/>
      <c r="S276" s="227"/>
      <c r="T276" s="228"/>
      <c r="AT276" s="229" t="s">
        <v>339</v>
      </c>
      <c r="AU276" s="229" t="s">
        <v>86</v>
      </c>
      <c r="AV276" s="14" t="s">
        <v>328</v>
      </c>
      <c r="AW276" s="14" t="s">
        <v>31</v>
      </c>
      <c r="AX276" s="14" t="s">
        <v>84</v>
      </c>
      <c r="AY276" s="229" t="s">
        <v>321</v>
      </c>
    </row>
    <row r="277" spans="1:65" s="2" customFormat="1" ht="16.5" customHeight="1">
      <c r="A277" s="35"/>
      <c r="B277" s="36"/>
      <c r="C277" s="251" t="s">
        <v>589</v>
      </c>
      <c r="D277" s="251" t="s">
        <v>583</v>
      </c>
      <c r="E277" s="252" t="s">
        <v>2198</v>
      </c>
      <c r="F277" s="253" t="s">
        <v>2199</v>
      </c>
      <c r="G277" s="254" t="s">
        <v>1253</v>
      </c>
      <c r="H277" s="255">
        <v>3.09</v>
      </c>
      <c r="I277" s="256"/>
      <c r="J277" s="257">
        <f>ROUND(I277*H277,2)</f>
        <v>0</v>
      </c>
      <c r="K277" s="253" t="s">
        <v>350</v>
      </c>
      <c r="L277" s="258"/>
      <c r="M277" s="259" t="s">
        <v>1</v>
      </c>
      <c r="N277" s="260" t="s">
        <v>42</v>
      </c>
      <c r="O277" s="72"/>
      <c r="P277" s="203">
        <f>O277*H277</f>
        <v>0</v>
      </c>
      <c r="Q277" s="203">
        <v>1E-3</v>
      </c>
      <c r="R277" s="203">
        <f>Q277*H277</f>
        <v>3.0899999999999999E-3</v>
      </c>
      <c r="S277" s="203">
        <v>0</v>
      </c>
      <c r="T277" s="204">
        <f>S277*H277</f>
        <v>0</v>
      </c>
      <c r="U277" s="35"/>
      <c r="V277" s="35"/>
      <c r="W277" s="35"/>
      <c r="X277" s="35"/>
      <c r="Y277" s="35"/>
      <c r="Z277" s="35"/>
      <c r="AA277" s="35"/>
      <c r="AB277" s="35"/>
      <c r="AC277" s="35"/>
      <c r="AD277" s="35"/>
      <c r="AE277" s="35"/>
      <c r="AR277" s="205" t="s">
        <v>364</v>
      </c>
      <c r="AT277" s="205" t="s">
        <v>583</v>
      </c>
      <c r="AU277" s="205" t="s">
        <v>86</v>
      </c>
      <c r="AY277" s="18" t="s">
        <v>321</v>
      </c>
      <c r="BE277" s="206">
        <f>IF(N277="základní",J277,0)</f>
        <v>0</v>
      </c>
      <c r="BF277" s="206">
        <f>IF(N277="snížená",J277,0)</f>
        <v>0</v>
      </c>
      <c r="BG277" s="206">
        <f>IF(N277="zákl. přenesená",J277,0)</f>
        <v>0</v>
      </c>
      <c r="BH277" s="206">
        <f>IF(N277="sníž. přenesená",J277,0)</f>
        <v>0</v>
      </c>
      <c r="BI277" s="206">
        <f>IF(N277="nulová",J277,0)</f>
        <v>0</v>
      </c>
      <c r="BJ277" s="18" t="s">
        <v>84</v>
      </c>
      <c r="BK277" s="206">
        <f>ROUND(I277*H277,2)</f>
        <v>0</v>
      </c>
      <c r="BL277" s="18" t="s">
        <v>328</v>
      </c>
      <c r="BM277" s="205" t="s">
        <v>3514</v>
      </c>
    </row>
    <row r="278" spans="1:65" s="15" customFormat="1" ht="11.25">
      <c r="B278" s="230"/>
      <c r="C278" s="231"/>
      <c r="D278" s="209" t="s">
        <v>339</v>
      </c>
      <c r="E278" s="232" t="s">
        <v>1</v>
      </c>
      <c r="F278" s="233" t="s">
        <v>2201</v>
      </c>
      <c r="G278" s="231"/>
      <c r="H278" s="232" t="s">
        <v>1</v>
      </c>
      <c r="I278" s="234"/>
      <c r="J278" s="231"/>
      <c r="K278" s="231"/>
      <c r="L278" s="235"/>
      <c r="M278" s="236"/>
      <c r="N278" s="237"/>
      <c r="O278" s="237"/>
      <c r="P278" s="237"/>
      <c r="Q278" s="237"/>
      <c r="R278" s="237"/>
      <c r="S278" s="237"/>
      <c r="T278" s="238"/>
      <c r="AT278" s="239" t="s">
        <v>339</v>
      </c>
      <c r="AU278" s="239" t="s">
        <v>86</v>
      </c>
      <c r="AV278" s="15" t="s">
        <v>84</v>
      </c>
      <c r="AW278" s="15" t="s">
        <v>31</v>
      </c>
      <c r="AX278" s="15" t="s">
        <v>77</v>
      </c>
      <c r="AY278" s="239" t="s">
        <v>321</v>
      </c>
    </row>
    <row r="279" spans="1:65" s="13" customFormat="1" ht="11.25">
      <c r="B279" s="207"/>
      <c r="C279" s="208"/>
      <c r="D279" s="209" t="s">
        <v>339</v>
      </c>
      <c r="E279" s="210" t="s">
        <v>1</v>
      </c>
      <c r="F279" s="211" t="s">
        <v>3515</v>
      </c>
      <c r="G279" s="208"/>
      <c r="H279" s="212">
        <v>3.09</v>
      </c>
      <c r="I279" s="213"/>
      <c r="J279" s="208"/>
      <c r="K279" s="208"/>
      <c r="L279" s="214"/>
      <c r="M279" s="215"/>
      <c r="N279" s="216"/>
      <c r="O279" s="216"/>
      <c r="P279" s="216"/>
      <c r="Q279" s="216"/>
      <c r="R279" s="216"/>
      <c r="S279" s="216"/>
      <c r="T279" s="217"/>
      <c r="AT279" s="218" t="s">
        <v>339</v>
      </c>
      <c r="AU279" s="218" t="s">
        <v>86</v>
      </c>
      <c r="AV279" s="13" t="s">
        <v>86</v>
      </c>
      <c r="AW279" s="13" t="s">
        <v>31</v>
      </c>
      <c r="AX279" s="13" t="s">
        <v>84</v>
      </c>
      <c r="AY279" s="218" t="s">
        <v>321</v>
      </c>
    </row>
    <row r="280" spans="1:65" s="2" customFormat="1" ht="44.25" customHeight="1">
      <c r="A280" s="35"/>
      <c r="B280" s="36"/>
      <c r="C280" s="194" t="s">
        <v>595</v>
      </c>
      <c r="D280" s="194" t="s">
        <v>323</v>
      </c>
      <c r="E280" s="195" t="s">
        <v>2203</v>
      </c>
      <c r="F280" s="196" t="s">
        <v>2204</v>
      </c>
      <c r="G280" s="197" t="s">
        <v>337</v>
      </c>
      <c r="H280" s="198">
        <v>70</v>
      </c>
      <c r="I280" s="199"/>
      <c r="J280" s="200">
        <f>ROUND(I280*H280,2)</f>
        <v>0</v>
      </c>
      <c r="K280" s="196" t="s">
        <v>1996</v>
      </c>
      <c r="L280" s="40"/>
      <c r="M280" s="201" t="s">
        <v>1</v>
      </c>
      <c r="N280" s="202" t="s">
        <v>42</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328</v>
      </c>
      <c r="AT280" s="205" t="s">
        <v>323</v>
      </c>
      <c r="AU280" s="205" t="s">
        <v>86</v>
      </c>
      <c r="AY280" s="18" t="s">
        <v>321</v>
      </c>
      <c r="BE280" s="206">
        <f>IF(N280="základní",J280,0)</f>
        <v>0</v>
      </c>
      <c r="BF280" s="206">
        <f>IF(N280="snížená",J280,0)</f>
        <v>0</v>
      </c>
      <c r="BG280" s="206">
        <f>IF(N280="zákl. přenesená",J280,0)</f>
        <v>0</v>
      </c>
      <c r="BH280" s="206">
        <f>IF(N280="sníž. přenesená",J280,0)</f>
        <v>0</v>
      </c>
      <c r="BI280" s="206">
        <f>IF(N280="nulová",J280,0)</f>
        <v>0</v>
      </c>
      <c r="BJ280" s="18" t="s">
        <v>84</v>
      </c>
      <c r="BK280" s="206">
        <f>ROUND(I280*H280,2)</f>
        <v>0</v>
      </c>
      <c r="BL280" s="18" t="s">
        <v>328</v>
      </c>
      <c r="BM280" s="205" t="s">
        <v>3516</v>
      </c>
    </row>
    <row r="281" spans="1:65" s="15" customFormat="1" ht="22.5">
      <c r="B281" s="230"/>
      <c r="C281" s="231"/>
      <c r="D281" s="209" t="s">
        <v>339</v>
      </c>
      <c r="E281" s="232" t="s">
        <v>1</v>
      </c>
      <c r="F281" s="233" t="s">
        <v>2206</v>
      </c>
      <c r="G281" s="231"/>
      <c r="H281" s="232" t="s">
        <v>1</v>
      </c>
      <c r="I281" s="234"/>
      <c r="J281" s="231"/>
      <c r="K281" s="231"/>
      <c r="L281" s="235"/>
      <c r="M281" s="236"/>
      <c r="N281" s="237"/>
      <c r="O281" s="237"/>
      <c r="P281" s="237"/>
      <c r="Q281" s="237"/>
      <c r="R281" s="237"/>
      <c r="S281" s="237"/>
      <c r="T281" s="238"/>
      <c r="AT281" s="239" t="s">
        <v>339</v>
      </c>
      <c r="AU281" s="239" t="s">
        <v>86</v>
      </c>
      <c r="AV281" s="15" t="s">
        <v>84</v>
      </c>
      <c r="AW281" s="15" t="s">
        <v>31</v>
      </c>
      <c r="AX281" s="15" t="s">
        <v>77</v>
      </c>
      <c r="AY281" s="239" t="s">
        <v>321</v>
      </c>
    </row>
    <row r="282" spans="1:65" s="13" customFormat="1" ht="22.5">
      <c r="B282" s="207"/>
      <c r="C282" s="208"/>
      <c r="D282" s="209" t="s">
        <v>339</v>
      </c>
      <c r="E282" s="210" t="s">
        <v>1</v>
      </c>
      <c r="F282" s="211" t="s">
        <v>3517</v>
      </c>
      <c r="G282" s="208"/>
      <c r="H282" s="212">
        <v>70</v>
      </c>
      <c r="I282" s="213"/>
      <c r="J282" s="208"/>
      <c r="K282" s="208"/>
      <c r="L282" s="214"/>
      <c r="M282" s="215"/>
      <c r="N282" s="216"/>
      <c r="O282" s="216"/>
      <c r="P282" s="216"/>
      <c r="Q282" s="216"/>
      <c r="R282" s="216"/>
      <c r="S282" s="216"/>
      <c r="T282" s="217"/>
      <c r="AT282" s="218" t="s">
        <v>339</v>
      </c>
      <c r="AU282" s="218" t="s">
        <v>86</v>
      </c>
      <c r="AV282" s="13" t="s">
        <v>86</v>
      </c>
      <c r="AW282" s="13" t="s">
        <v>31</v>
      </c>
      <c r="AX282" s="13" t="s">
        <v>77</v>
      </c>
      <c r="AY282" s="218" t="s">
        <v>321</v>
      </c>
    </row>
    <row r="283" spans="1:65" s="14" customFormat="1" ht="11.25">
      <c r="B283" s="219"/>
      <c r="C283" s="220"/>
      <c r="D283" s="209" t="s">
        <v>339</v>
      </c>
      <c r="E283" s="221" t="s">
        <v>3431</v>
      </c>
      <c r="F283" s="222" t="s">
        <v>346</v>
      </c>
      <c r="G283" s="220"/>
      <c r="H283" s="223">
        <v>70</v>
      </c>
      <c r="I283" s="224"/>
      <c r="J283" s="220"/>
      <c r="K283" s="220"/>
      <c r="L283" s="225"/>
      <c r="M283" s="226"/>
      <c r="N283" s="227"/>
      <c r="O283" s="227"/>
      <c r="P283" s="227"/>
      <c r="Q283" s="227"/>
      <c r="R283" s="227"/>
      <c r="S283" s="227"/>
      <c r="T283" s="228"/>
      <c r="AT283" s="229" t="s">
        <v>339</v>
      </c>
      <c r="AU283" s="229" t="s">
        <v>86</v>
      </c>
      <c r="AV283" s="14" t="s">
        <v>328</v>
      </c>
      <c r="AW283" s="14" t="s">
        <v>31</v>
      </c>
      <c r="AX283" s="14" t="s">
        <v>84</v>
      </c>
      <c r="AY283" s="229" t="s">
        <v>321</v>
      </c>
    </row>
    <row r="284" spans="1:65" s="2" customFormat="1" ht="16.5" customHeight="1">
      <c r="A284" s="35"/>
      <c r="B284" s="36"/>
      <c r="C284" s="251" t="s">
        <v>597</v>
      </c>
      <c r="D284" s="251" t="s">
        <v>583</v>
      </c>
      <c r="E284" s="252" t="s">
        <v>2198</v>
      </c>
      <c r="F284" s="253" t="s">
        <v>2199</v>
      </c>
      <c r="G284" s="254" t="s">
        <v>1253</v>
      </c>
      <c r="H284" s="255">
        <v>2.1629999999999998</v>
      </c>
      <c r="I284" s="256"/>
      <c r="J284" s="257">
        <f>ROUND(I284*H284,2)</f>
        <v>0</v>
      </c>
      <c r="K284" s="253" t="s">
        <v>350</v>
      </c>
      <c r="L284" s="258"/>
      <c r="M284" s="259" t="s">
        <v>1</v>
      </c>
      <c r="N284" s="260" t="s">
        <v>42</v>
      </c>
      <c r="O284" s="72"/>
      <c r="P284" s="203">
        <f>O284*H284</f>
        <v>0</v>
      </c>
      <c r="Q284" s="203">
        <v>1E-3</v>
      </c>
      <c r="R284" s="203">
        <f>Q284*H284</f>
        <v>2.163E-3</v>
      </c>
      <c r="S284" s="203">
        <v>0</v>
      </c>
      <c r="T284" s="204">
        <f>S284*H284</f>
        <v>0</v>
      </c>
      <c r="U284" s="35"/>
      <c r="V284" s="35"/>
      <c r="W284" s="35"/>
      <c r="X284" s="35"/>
      <c r="Y284" s="35"/>
      <c r="Z284" s="35"/>
      <c r="AA284" s="35"/>
      <c r="AB284" s="35"/>
      <c r="AC284" s="35"/>
      <c r="AD284" s="35"/>
      <c r="AE284" s="35"/>
      <c r="AR284" s="205" t="s">
        <v>364</v>
      </c>
      <c r="AT284" s="205" t="s">
        <v>583</v>
      </c>
      <c r="AU284" s="205" t="s">
        <v>86</v>
      </c>
      <c r="AY284" s="18" t="s">
        <v>321</v>
      </c>
      <c r="BE284" s="206">
        <f>IF(N284="základní",J284,0)</f>
        <v>0</v>
      </c>
      <c r="BF284" s="206">
        <f>IF(N284="snížená",J284,0)</f>
        <v>0</v>
      </c>
      <c r="BG284" s="206">
        <f>IF(N284="zákl. přenesená",J284,0)</f>
        <v>0</v>
      </c>
      <c r="BH284" s="206">
        <f>IF(N284="sníž. přenesená",J284,0)</f>
        <v>0</v>
      </c>
      <c r="BI284" s="206">
        <f>IF(N284="nulová",J284,0)</f>
        <v>0</v>
      </c>
      <c r="BJ284" s="18" t="s">
        <v>84</v>
      </c>
      <c r="BK284" s="206">
        <f>ROUND(I284*H284,2)</f>
        <v>0</v>
      </c>
      <c r="BL284" s="18" t="s">
        <v>328</v>
      </c>
      <c r="BM284" s="205" t="s">
        <v>3518</v>
      </c>
    </row>
    <row r="285" spans="1:65" s="15" customFormat="1" ht="11.25">
      <c r="B285" s="230"/>
      <c r="C285" s="231"/>
      <c r="D285" s="209" t="s">
        <v>339</v>
      </c>
      <c r="E285" s="232" t="s">
        <v>1</v>
      </c>
      <c r="F285" s="233" t="s">
        <v>2201</v>
      </c>
      <c r="G285" s="231"/>
      <c r="H285" s="232" t="s">
        <v>1</v>
      </c>
      <c r="I285" s="234"/>
      <c r="J285" s="231"/>
      <c r="K285" s="231"/>
      <c r="L285" s="235"/>
      <c r="M285" s="236"/>
      <c r="N285" s="237"/>
      <c r="O285" s="237"/>
      <c r="P285" s="237"/>
      <c r="Q285" s="237"/>
      <c r="R285" s="237"/>
      <c r="S285" s="237"/>
      <c r="T285" s="238"/>
      <c r="AT285" s="239" t="s">
        <v>339</v>
      </c>
      <c r="AU285" s="239" t="s">
        <v>86</v>
      </c>
      <c r="AV285" s="15" t="s">
        <v>84</v>
      </c>
      <c r="AW285" s="15" t="s">
        <v>31</v>
      </c>
      <c r="AX285" s="15" t="s">
        <v>77</v>
      </c>
      <c r="AY285" s="239" t="s">
        <v>321</v>
      </c>
    </row>
    <row r="286" spans="1:65" s="13" customFormat="1" ht="11.25">
      <c r="B286" s="207"/>
      <c r="C286" s="208"/>
      <c r="D286" s="209" t="s">
        <v>339</v>
      </c>
      <c r="E286" s="210" t="s">
        <v>1</v>
      </c>
      <c r="F286" s="211" t="s">
        <v>3519</v>
      </c>
      <c r="G286" s="208"/>
      <c r="H286" s="212">
        <v>2.1629999999999998</v>
      </c>
      <c r="I286" s="213"/>
      <c r="J286" s="208"/>
      <c r="K286" s="208"/>
      <c r="L286" s="214"/>
      <c r="M286" s="215"/>
      <c r="N286" s="216"/>
      <c r="O286" s="216"/>
      <c r="P286" s="216"/>
      <c r="Q286" s="216"/>
      <c r="R286" s="216"/>
      <c r="S286" s="216"/>
      <c r="T286" s="217"/>
      <c r="AT286" s="218" t="s">
        <v>339</v>
      </c>
      <c r="AU286" s="218" t="s">
        <v>86</v>
      </c>
      <c r="AV286" s="13" t="s">
        <v>86</v>
      </c>
      <c r="AW286" s="13" t="s">
        <v>31</v>
      </c>
      <c r="AX286" s="13" t="s">
        <v>84</v>
      </c>
      <c r="AY286" s="218" t="s">
        <v>321</v>
      </c>
    </row>
    <row r="287" spans="1:65" s="2" customFormat="1" ht="24.2" customHeight="1">
      <c r="A287" s="35"/>
      <c r="B287" s="36"/>
      <c r="C287" s="194" t="s">
        <v>603</v>
      </c>
      <c r="D287" s="194" t="s">
        <v>323</v>
      </c>
      <c r="E287" s="195" t="s">
        <v>2210</v>
      </c>
      <c r="F287" s="196" t="s">
        <v>2211</v>
      </c>
      <c r="G287" s="197" t="s">
        <v>337</v>
      </c>
      <c r="H287" s="198">
        <v>170</v>
      </c>
      <c r="I287" s="199"/>
      <c r="J287" s="200">
        <f>ROUND(I287*H287,2)</f>
        <v>0</v>
      </c>
      <c r="K287" s="196" t="s">
        <v>3520</v>
      </c>
      <c r="L287" s="40"/>
      <c r="M287" s="201" t="s">
        <v>1</v>
      </c>
      <c r="N287" s="202" t="s">
        <v>42</v>
      </c>
      <c r="O287" s="72"/>
      <c r="P287" s="203">
        <f>O287*H287</f>
        <v>0</v>
      </c>
      <c r="Q287" s="203">
        <v>0</v>
      </c>
      <c r="R287" s="203">
        <f>Q287*H287</f>
        <v>0</v>
      </c>
      <c r="S287" s="203">
        <v>0</v>
      </c>
      <c r="T287" s="204">
        <f>S287*H287</f>
        <v>0</v>
      </c>
      <c r="U287" s="35"/>
      <c r="V287" s="35"/>
      <c r="W287" s="35"/>
      <c r="X287" s="35"/>
      <c r="Y287" s="35"/>
      <c r="Z287" s="35"/>
      <c r="AA287" s="35"/>
      <c r="AB287" s="35"/>
      <c r="AC287" s="35"/>
      <c r="AD287" s="35"/>
      <c r="AE287" s="35"/>
      <c r="AR287" s="205" t="s">
        <v>328</v>
      </c>
      <c r="AT287" s="205" t="s">
        <v>323</v>
      </c>
      <c r="AU287" s="205" t="s">
        <v>86</v>
      </c>
      <c r="AY287" s="18" t="s">
        <v>321</v>
      </c>
      <c r="BE287" s="206">
        <f>IF(N287="základní",J287,0)</f>
        <v>0</v>
      </c>
      <c r="BF287" s="206">
        <f>IF(N287="snížená",J287,0)</f>
        <v>0</v>
      </c>
      <c r="BG287" s="206">
        <f>IF(N287="zákl. přenesená",J287,0)</f>
        <v>0</v>
      </c>
      <c r="BH287" s="206">
        <f>IF(N287="sníž. přenesená",J287,0)</f>
        <v>0</v>
      </c>
      <c r="BI287" s="206">
        <f>IF(N287="nulová",J287,0)</f>
        <v>0</v>
      </c>
      <c r="BJ287" s="18" t="s">
        <v>84</v>
      </c>
      <c r="BK287" s="206">
        <f>ROUND(I287*H287,2)</f>
        <v>0</v>
      </c>
      <c r="BL287" s="18" t="s">
        <v>328</v>
      </c>
      <c r="BM287" s="205" t="s">
        <v>3521</v>
      </c>
    </row>
    <row r="288" spans="1:65" s="15" customFormat="1" ht="11.25">
      <c r="B288" s="230"/>
      <c r="C288" s="231"/>
      <c r="D288" s="209" t="s">
        <v>339</v>
      </c>
      <c r="E288" s="232" t="s">
        <v>1</v>
      </c>
      <c r="F288" s="233" t="s">
        <v>2213</v>
      </c>
      <c r="G288" s="231"/>
      <c r="H288" s="232" t="s">
        <v>1</v>
      </c>
      <c r="I288" s="234"/>
      <c r="J288" s="231"/>
      <c r="K288" s="231"/>
      <c r="L288" s="235"/>
      <c r="M288" s="236"/>
      <c r="N288" s="237"/>
      <c r="O288" s="237"/>
      <c r="P288" s="237"/>
      <c r="Q288" s="237"/>
      <c r="R288" s="237"/>
      <c r="S288" s="237"/>
      <c r="T288" s="238"/>
      <c r="AT288" s="239" t="s">
        <v>339</v>
      </c>
      <c r="AU288" s="239" t="s">
        <v>86</v>
      </c>
      <c r="AV288" s="15" t="s">
        <v>84</v>
      </c>
      <c r="AW288" s="15" t="s">
        <v>31</v>
      </c>
      <c r="AX288" s="15" t="s">
        <v>77</v>
      </c>
      <c r="AY288" s="239" t="s">
        <v>321</v>
      </c>
    </row>
    <row r="289" spans="1:65" s="13" customFormat="1" ht="11.25">
      <c r="B289" s="207"/>
      <c r="C289" s="208"/>
      <c r="D289" s="209" t="s">
        <v>339</v>
      </c>
      <c r="E289" s="210" t="s">
        <v>1</v>
      </c>
      <c r="F289" s="211" t="s">
        <v>3430</v>
      </c>
      <c r="G289" s="208"/>
      <c r="H289" s="212">
        <v>100</v>
      </c>
      <c r="I289" s="213"/>
      <c r="J289" s="208"/>
      <c r="K289" s="208"/>
      <c r="L289" s="214"/>
      <c r="M289" s="215"/>
      <c r="N289" s="216"/>
      <c r="O289" s="216"/>
      <c r="P289" s="216"/>
      <c r="Q289" s="216"/>
      <c r="R289" s="216"/>
      <c r="S289" s="216"/>
      <c r="T289" s="217"/>
      <c r="AT289" s="218" t="s">
        <v>339</v>
      </c>
      <c r="AU289" s="218" t="s">
        <v>86</v>
      </c>
      <c r="AV289" s="13" t="s">
        <v>86</v>
      </c>
      <c r="AW289" s="13" t="s">
        <v>31</v>
      </c>
      <c r="AX289" s="13" t="s">
        <v>77</v>
      </c>
      <c r="AY289" s="218" t="s">
        <v>321</v>
      </c>
    </row>
    <row r="290" spans="1:65" s="13" customFormat="1" ht="11.25">
      <c r="B290" s="207"/>
      <c r="C290" s="208"/>
      <c r="D290" s="209" t="s">
        <v>339</v>
      </c>
      <c r="E290" s="210" t="s">
        <v>1</v>
      </c>
      <c r="F290" s="211" t="s">
        <v>3431</v>
      </c>
      <c r="G290" s="208"/>
      <c r="H290" s="212">
        <v>70</v>
      </c>
      <c r="I290" s="213"/>
      <c r="J290" s="208"/>
      <c r="K290" s="208"/>
      <c r="L290" s="214"/>
      <c r="M290" s="215"/>
      <c r="N290" s="216"/>
      <c r="O290" s="216"/>
      <c r="P290" s="216"/>
      <c r="Q290" s="216"/>
      <c r="R290" s="216"/>
      <c r="S290" s="216"/>
      <c r="T290" s="217"/>
      <c r="AT290" s="218" t="s">
        <v>339</v>
      </c>
      <c r="AU290" s="218" t="s">
        <v>86</v>
      </c>
      <c r="AV290" s="13" t="s">
        <v>86</v>
      </c>
      <c r="AW290" s="13" t="s">
        <v>31</v>
      </c>
      <c r="AX290" s="13" t="s">
        <v>77</v>
      </c>
      <c r="AY290" s="218" t="s">
        <v>321</v>
      </c>
    </row>
    <row r="291" spans="1:65" s="14" customFormat="1" ht="11.25">
      <c r="B291" s="219"/>
      <c r="C291" s="220"/>
      <c r="D291" s="209" t="s">
        <v>339</v>
      </c>
      <c r="E291" s="221" t="s">
        <v>1</v>
      </c>
      <c r="F291" s="222" t="s">
        <v>346</v>
      </c>
      <c r="G291" s="220"/>
      <c r="H291" s="223">
        <v>170</v>
      </c>
      <c r="I291" s="224"/>
      <c r="J291" s="220"/>
      <c r="K291" s="220"/>
      <c r="L291" s="225"/>
      <c r="M291" s="226"/>
      <c r="N291" s="227"/>
      <c r="O291" s="227"/>
      <c r="P291" s="227"/>
      <c r="Q291" s="227"/>
      <c r="R291" s="227"/>
      <c r="S291" s="227"/>
      <c r="T291" s="228"/>
      <c r="AT291" s="229" t="s">
        <v>339</v>
      </c>
      <c r="AU291" s="229" t="s">
        <v>86</v>
      </c>
      <c r="AV291" s="14" t="s">
        <v>328</v>
      </c>
      <c r="AW291" s="14" t="s">
        <v>31</v>
      </c>
      <c r="AX291" s="14" t="s">
        <v>84</v>
      </c>
      <c r="AY291" s="229" t="s">
        <v>321</v>
      </c>
    </row>
    <row r="292" spans="1:65" s="2" customFormat="1" ht="21.75" customHeight="1">
      <c r="A292" s="35"/>
      <c r="B292" s="36"/>
      <c r="C292" s="194" t="s">
        <v>609</v>
      </c>
      <c r="D292" s="194" t="s">
        <v>323</v>
      </c>
      <c r="E292" s="195" t="s">
        <v>2221</v>
      </c>
      <c r="F292" s="196" t="s">
        <v>2222</v>
      </c>
      <c r="G292" s="197" t="s">
        <v>337</v>
      </c>
      <c r="H292" s="198">
        <v>100</v>
      </c>
      <c r="I292" s="199"/>
      <c r="J292" s="200">
        <f>ROUND(I292*H292,2)</f>
        <v>0</v>
      </c>
      <c r="K292" s="196" t="s">
        <v>350</v>
      </c>
      <c r="L292" s="40"/>
      <c r="M292" s="201" t="s">
        <v>1</v>
      </c>
      <c r="N292" s="202" t="s">
        <v>42</v>
      </c>
      <c r="O292" s="72"/>
      <c r="P292" s="203">
        <f>O292*H292</f>
        <v>0</v>
      </c>
      <c r="Q292" s="203">
        <v>0</v>
      </c>
      <c r="R292" s="203">
        <f>Q292*H292</f>
        <v>0</v>
      </c>
      <c r="S292" s="203">
        <v>0</v>
      </c>
      <c r="T292" s="204">
        <f>S292*H292</f>
        <v>0</v>
      </c>
      <c r="U292" s="35"/>
      <c r="V292" s="35"/>
      <c r="W292" s="35"/>
      <c r="X292" s="35"/>
      <c r="Y292" s="35"/>
      <c r="Z292" s="35"/>
      <c r="AA292" s="35"/>
      <c r="AB292" s="35"/>
      <c r="AC292" s="35"/>
      <c r="AD292" s="35"/>
      <c r="AE292" s="35"/>
      <c r="AR292" s="205" t="s">
        <v>328</v>
      </c>
      <c r="AT292" s="205" t="s">
        <v>323</v>
      </c>
      <c r="AU292" s="205" t="s">
        <v>86</v>
      </c>
      <c r="AY292" s="18" t="s">
        <v>321</v>
      </c>
      <c r="BE292" s="206">
        <f>IF(N292="základní",J292,0)</f>
        <v>0</v>
      </c>
      <c r="BF292" s="206">
        <f>IF(N292="snížená",J292,0)</f>
        <v>0</v>
      </c>
      <c r="BG292" s="206">
        <f>IF(N292="zákl. přenesená",J292,0)</f>
        <v>0</v>
      </c>
      <c r="BH292" s="206">
        <f>IF(N292="sníž. přenesená",J292,0)</f>
        <v>0</v>
      </c>
      <c r="BI292" s="206">
        <f>IF(N292="nulová",J292,0)</f>
        <v>0</v>
      </c>
      <c r="BJ292" s="18" t="s">
        <v>84</v>
      </c>
      <c r="BK292" s="206">
        <f>ROUND(I292*H292,2)</f>
        <v>0</v>
      </c>
      <c r="BL292" s="18" t="s">
        <v>328</v>
      </c>
      <c r="BM292" s="205" t="s">
        <v>3522</v>
      </c>
    </row>
    <row r="293" spans="1:65" s="15" customFormat="1" ht="22.5">
      <c r="B293" s="230"/>
      <c r="C293" s="231"/>
      <c r="D293" s="209" t="s">
        <v>339</v>
      </c>
      <c r="E293" s="232" t="s">
        <v>1</v>
      </c>
      <c r="F293" s="233" t="s">
        <v>2224</v>
      </c>
      <c r="G293" s="231"/>
      <c r="H293" s="232" t="s">
        <v>1</v>
      </c>
      <c r="I293" s="234"/>
      <c r="J293" s="231"/>
      <c r="K293" s="231"/>
      <c r="L293" s="235"/>
      <c r="M293" s="236"/>
      <c r="N293" s="237"/>
      <c r="O293" s="237"/>
      <c r="P293" s="237"/>
      <c r="Q293" s="237"/>
      <c r="R293" s="237"/>
      <c r="S293" s="237"/>
      <c r="T293" s="238"/>
      <c r="AT293" s="239" t="s">
        <v>339</v>
      </c>
      <c r="AU293" s="239" t="s">
        <v>86</v>
      </c>
      <c r="AV293" s="15" t="s">
        <v>84</v>
      </c>
      <c r="AW293" s="15" t="s">
        <v>31</v>
      </c>
      <c r="AX293" s="15" t="s">
        <v>77</v>
      </c>
      <c r="AY293" s="239" t="s">
        <v>321</v>
      </c>
    </row>
    <row r="294" spans="1:65" s="13" customFormat="1" ht="11.25">
      <c r="B294" s="207"/>
      <c r="C294" s="208"/>
      <c r="D294" s="209" t="s">
        <v>339</v>
      </c>
      <c r="E294" s="210" t="s">
        <v>1</v>
      </c>
      <c r="F294" s="211" t="s">
        <v>3430</v>
      </c>
      <c r="G294" s="208"/>
      <c r="H294" s="212">
        <v>100</v>
      </c>
      <c r="I294" s="213"/>
      <c r="J294" s="208"/>
      <c r="K294" s="208"/>
      <c r="L294" s="214"/>
      <c r="M294" s="215"/>
      <c r="N294" s="216"/>
      <c r="O294" s="216"/>
      <c r="P294" s="216"/>
      <c r="Q294" s="216"/>
      <c r="R294" s="216"/>
      <c r="S294" s="216"/>
      <c r="T294" s="217"/>
      <c r="AT294" s="218" t="s">
        <v>339</v>
      </c>
      <c r="AU294" s="218" t="s">
        <v>86</v>
      </c>
      <c r="AV294" s="13" t="s">
        <v>86</v>
      </c>
      <c r="AW294" s="13" t="s">
        <v>31</v>
      </c>
      <c r="AX294" s="13" t="s">
        <v>84</v>
      </c>
      <c r="AY294" s="218" t="s">
        <v>321</v>
      </c>
    </row>
    <row r="295" spans="1:65" s="2" customFormat="1" ht="21.75" customHeight="1">
      <c r="A295" s="35"/>
      <c r="B295" s="36"/>
      <c r="C295" s="194" t="s">
        <v>620</v>
      </c>
      <c r="D295" s="194" t="s">
        <v>323</v>
      </c>
      <c r="E295" s="195" t="s">
        <v>2225</v>
      </c>
      <c r="F295" s="196" t="s">
        <v>2226</v>
      </c>
      <c r="G295" s="197" t="s">
        <v>337</v>
      </c>
      <c r="H295" s="198">
        <v>70</v>
      </c>
      <c r="I295" s="199"/>
      <c r="J295" s="200">
        <f>ROUND(I295*H295,2)</f>
        <v>0</v>
      </c>
      <c r="K295" s="196" t="s">
        <v>350</v>
      </c>
      <c r="L295" s="40"/>
      <c r="M295" s="201" t="s">
        <v>1</v>
      </c>
      <c r="N295" s="202" t="s">
        <v>42</v>
      </c>
      <c r="O295" s="72"/>
      <c r="P295" s="203">
        <f>O295*H295</f>
        <v>0</v>
      </c>
      <c r="Q295" s="203">
        <v>0</v>
      </c>
      <c r="R295" s="203">
        <f>Q295*H295</f>
        <v>0</v>
      </c>
      <c r="S295" s="203">
        <v>0</v>
      </c>
      <c r="T295" s="204">
        <f>S295*H295</f>
        <v>0</v>
      </c>
      <c r="U295" s="35"/>
      <c r="V295" s="35"/>
      <c r="W295" s="35"/>
      <c r="X295" s="35"/>
      <c r="Y295" s="35"/>
      <c r="Z295" s="35"/>
      <c r="AA295" s="35"/>
      <c r="AB295" s="35"/>
      <c r="AC295" s="35"/>
      <c r="AD295" s="35"/>
      <c r="AE295" s="35"/>
      <c r="AR295" s="205" t="s">
        <v>328</v>
      </c>
      <c r="AT295" s="205" t="s">
        <v>323</v>
      </c>
      <c r="AU295" s="205" t="s">
        <v>86</v>
      </c>
      <c r="AY295" s="18" t="s">
        <v>321</v>
      </c>
      <c r="BE295" s="206">
        <f>IF(N295="základní",J295,0)</f>
        <v>0</v>
      </c>
      <c r="BF295" s="206">
        <f>IF(N295="snížená",J295,0)</f>
        <v>0</v>
      </c>
      <c r="BG295" s="206">
        <f>IF(N295="zákl. přenesená",J295,0)</f>
        <v>0</v>
      </c>
      <c r="BH295" s="206">
        <f>IF(N295="sníž. přenesená",J295,0)</f>
        <v>0</v>
      </c>
      <c r="BI295" s="206">
        <f>IF(N295="nulová",J295,0)</f>
        <v>0</v>
      </c>
      <c r="BJ295" s="18" t="s">
        <v>84</v>
      </c>
      <c r="BK295" s="206">
        <f>ROUND(I295*H295,2)</f>
        <v>0</v>
      </c>
      <c r="BL295" s="18" t="s">
        <v>328</v>
      </c>
      <c r="BM295" s="205" t="s">
        <v>3523</v>
      </c>
    </row>
    <row r="296" spans="1:65" s="15" customFormat="1" ht="22.5">
      <c r="B296" s="230"/>
      <c r="C296" s="231"/>
      <c r="D296" s="209" t="s">
        <v>339</v>
      </c>
      <c r="E296" s="232" t="s">
        <v>1</v>
      </c>
      <c r="F296" s="233" t="s">
        <v>2224</v>
      </c>
      <c r="G296" s="231"/>
      <c r="H296" s="232" t="s">
        <v>1</v>
      </c>
      <c r="I296" s="234"/>
      <c r="J296" s="231"/>
      <c r="K296" s="231"/>
      <c r="L296" s="235"/>
      <c r="M296" s="236"/>
      <c r="N296" s="237"/>
      <c r="O296" s="237"/>
      <c r="P296" s="237"/>
      <c r="Q296" s="237"/>
      <c r="R296" s="237"/>
      <c r="S296" s="237"/>
      <c r="T296" s="238"/>
      <c r="AT296" s="239" t="s">
        <v>339</v>
      </c>
      <c r="AU296" s="239" t="s">
        <v>86</v>
      </c>
      <c r="AV296" s="15" t="s">
        <v>84</v>
      </c>
      <c r="AW296" s="15" t="s">
        <v>31</v>
      </c>
      <c r="AX296" s="15" t="s">
        <v>77</v>
      </c>
      <c r="AY296" s="239" t="s">
        <v>321</v>
      </c>
    </row>
    <row r="297" spans="1:65" s="13" customFormat="1" ht="11.25">
      <c r="B297" s="207"/>
      <c r="C297" s="208"/>
      <c r="D297" s="209" t="s">
        <v>339</v>
      </c>
      <c r="E297" s="210" t="s">
        <v>1</v>
      </c>
      <c r="F297" s="211" t="s">
        <v>3431</v>
      </c>
      <c r="G297" s="208"/>
      <c r="H297" s="212">
        <v>70</v>
      </c>
      <c r="I297" s="213"/>
      <c r="J297" s="208"/>
      <c r="K297" s="208"/>
      <c r="L297" s="214"/>
      <c r="M297" s="215"/>
      <c r="N297" s="216"/>
      <c r="O297" s="216"/>
      <c r="P297" s="216"/>
      <c r="Q297" s="216"/>
      <c r="R297" s="216"/>
      <c r="S297" s="216"/>
      <c r="T297" s="217"/>
      <c r="AT297" s="218" t="s">
        <v>339</v>
      </c>
      <c r="AU297" s="218" t="s">
        <v>86</v>
      </c>
      <c r="AV297" s="13" t="s">
        <v>86</v>
      </c>
      <c r="AW297" s="13" t="s">
        <v>31</v>
      </c>
      <c r="AX297" s="13" t="s">
        <v>84</v>
      </c>
      <c r="AY297" s="218" t="s">
        <v>321</v>
      </c>
    </row>
    <row r="298" spans="1:65" s="12" customFormat="1" ht="22.9" customHeight="1">
      <c r="B298" s="178"/>
      <c r="C298" s="179"/>
      <c r="D298" s="180" t="s">
        <v>76</v>
      </c>
      <c r="E298" s="192" t="s">
        <v>86</v>
      </c>
      <c r="F298" s="192" t="s">
        <v>608</v>
      </c>
      <c r="G298" s="179"/>
      <c r="H298" s="179"/>
      <c r="I298" s="182"/>
      <c r="J298" s="193">
        <f>BK298</f>
        <v>0</v>
      </c>
      <c r="K298" s="179"/>
      <c r="L298" s="184"/>
      <c r="M298" s="185"/>
      <c r="N298" s="186"/>
      <c r="O298" s="186"/>
      <c r="P298" s="187">
        <f>SUM(P299:P310)</f>
        <v>0</v>
      </c>
      <c r="Q298" s="186"/>
      <c r="R298" s="187">
        <f>SUM(R299:R310)</f>
        <v>201.655475</v>
      </c>
      <c r="S298" s="186"/>
      <c r="T298" s="188">
        <f>SUM(T299:T310)</f>
        <v>0</v>
      </c>
      <c r="AR298" s="189" t="s">
        <v>84</v>
      </c>
      <c r="AT298" s="190" t="s">
        <v>76</v>
      </c>
      <c r="AU298" s="190" t="s">
        <v>84</v>
      </c>
      <c r="AY298" s="189" t="s">
        <v>321</v>
      </c>
      <c r="BK298" s="191">
        <f>SUM(BK299:BK310)</f>
        <v>0</v>
      </c>
    </row>
    <row r="299" spans="1:65" s="2" customFormat="1" ht="33" customHeight="1">
      <c r="A299" s="35"/>
      <c r="B299" s="36"/>
      <c r="C299" s="194" t="s">
        <v>625</v>
      </c>
      <c r="D299" s="194" t="s">
        <v>323</v>
      </c>
      <c r="E299" s="195" t="s">
        <v>640</v>
      </c>
      <c r="F299" s="196" t="s">
        <v>641</v>
      </c>
      <c r="G299" s="197" t="s">
        <v>337</v>
      </c>
      <c r="H299" s="198">
        <v>995.4</v>
      </c>
      <c r="I299" s="199"/>
      <c r="J299" s="200">
        <f>ROUND(I299*H299,2)</f>
        <v>0</v>
      </c>
      <c r="K299" s="196" t="s">
        <v>350</v>
      </c>
      <c r="L299" s="40"/>
      <c r="M299" s="201" t="s">
        <v>1</v>
      </c>
      <c r="N299" s="202" t="s">
        <v>42</v>
      </c>
      <c r="O299" s="72"/>
      <c r="P299" s="203">
        <f>O299*H299</f>
        <v>0</v>
      </c>
      <c r="Q299" s="203">
        <v>3.1E-4</v>
      </c>
      <c r="R299" s="203">
        <f>Q299*H299</f>
        <v>0.30857400000000001</v>
      </c>
      <c r="S299" s="203">
        <v>0</v>
      </c>
      <c r="T299" s="204">
        <f>S299*H299</f>
        <v>0</v>
      </c>
      <c r="U299" s="35"/>
      <c r="V299" s="35"/>
      <c r="W299" s="35"/>
      <c r="X299" s="35"/>
      <c r="Y299" s="35"/>
      <c r="Z299" s="35"/>
      <c r="AA299" s="35"/>
      <c r="AB299" s="35"/>
      <c r="AC299" s="35"/>
      <c r="AD299" s="35"/>
      <c r="AE299" s="35"/>
      <c r="AR299" s="205" t="s">
        <v>328</v>
      </c>
      <c r="AT299" s="205" t="s">
        <v>323</v>
      </c>
      <c r="AU299" s="205" t="s">
        <v>86</v>
      </c>
      <c r="AY299" s="18" t="s">
        <v>321</v>
      </c>
      <c r="BE299" s="206">
        <f>IF(N299="základní",J299,0)</f>
        <v>0</v>
      </c>
      <c r="BF299" s="206">
        <f>IF(N299="snížená",J299,0)</f>
        <v>0</v>
      </c>
      <c r="BG299" s="206">
        <f>IF(N299="zákl. přenesená",J299,0)</f>
        <v>0</v>
      </c>
      <c r="BH299" s="206">
        <f>IF(N299="sníž. přenesená",J299,0)</f>
        <v>0</v>
      </c>
      <c r="BI299" s="206">
        <f>IF(N299="nulová",J299,0)</f>
        <v>0</v>
      </c>
      <c r="BJ299" s="18" t="s">
        <v>84</v>
      </c>
      <c r="BK299" s="206">
        <f>ROUND(I299*H299,2)</f>
        <v>0</v>
      </c>
      <c r="BL299" s="18" t="s">
        <v>328</v>
      </c>
      <c r="BM299" s="205" t="s">
        <v>3524</v>
      </c>
    </row>
    <row r="300" spans="1:65" s="15" customFormat="1" ht="22.5">
      <c r="B300" s="230"/>
      <c r="C300" s="231"/>
      <c r="D300" s="209" t="s">
        <v>339</v>
      </c>
      <c r="E300" s="232" t="s">
        <v>1</v>
      </c>
      <c r="F300" s="233" t="s">
        <v>3525</v>
      </c>
      <c r="G300" s="231"/>
      <c r="H300" s="232" t="s">
        <v>1</v>
      </c>
      <c r="I300" s="234"/>
      <c r="J300" s="231"/>
      <c r="K300" s="231"/>
      <c r="L300" s="235"/>
      <c r="M300" s="236"/>
      <c r="N300" s="237"/>
      <c r="O300" s="237"/>
      <c r="P300" s="237"/>
      <c r="Q300" s="237"/>
      <c r="R300" s="237"/>
      <c r="S300" s="237"/>
      <c r="T300" s="238"/>
      <c r="AT300" s="239" t="s">
        <v>339</v>
      </c>
      <c r="AU300" s="239" t="s">
        <v>86</v>
      </c>
      <c r="AV300" s="15" t="s">
        <v>84</v>
      </c>
      <c r="AW300" s="15" t="s">
        <v>31</v>
      </c>
      <c r="AX300" s="15" t="s">
        <v>77</v>
      </c>
      <c r="AY300" s="239" t="s">
        <v>321</v>
      </c>
    </row>
    <row r="301" spans="1:65" s="15" customFormat="1" ht="22.5">
      <c r="B301" s="230"/>
      <c r="C301" s="231"/>
      <c r="D301" s="209" t="s">
        <v>339</v>
      </c>
      <c r="E301" s="232" t="s">
        <v>1</v>
      </c>
      <c r="F301" s="233" t="s">
        <v>3526</v>
      </c>
      <c r="G301" s="231"/>
      <c r="H301" s="232" t="s">
        <v>1</v>
      </c>
      <c r="I301" s="234"/>
      <c r="J301" s="231"/>
      <c r="K301" s="231"/>
      <c r="L301" s="235"/>
      <c r="M301" s="236"/>
      <c r="N301" s="237"/>
      <c r="O301" s="237"/>
      <c r="P301" s="237"/>
      <c r="Q301" s="237"/>
      <c r="R301" s="237"/>
      <c r="S301" s="237"/>
      <c r="T301" s="238"/>
      <c r="AT301" s="239" t="s">
        <v>339</v>
      </c>
      <c r="AU301" s="239" t="s">
        <v>86</v>
      </c>
      <c r="AV301" s="15" t="s">
        <v>84</v>
      </c>
      <c r="AW301" s="15" t="s">
        <v>31</v>
      </c>
      <c r="AX301" s="15" t="s">
        <v>77</v>
      </c>
      <c r="AY301" s="239" t="s">
        <v>321</v>
      </c>
    </row>
    <row r="302" spans="1:65" s="13" customFormat="1" ht="11.25">
      <c r="B302" s="207"/>
      <c r="C302" s="208"/>
      <c r="D302" s="209" t="s">
        <v>339</v>
      </c>
      <c r="E302" s="210" t="s">
        <v>1</v>
      </c>
      <c r="F302" s="211" t="s">
        <v>3527</v>
      </c>
      <c r="G302" s="208"/>
      <c r="H302" s="212">
        <v>995.4</v>
      </c>
      <c r="I302" s="213"/>
      <c r="J302" s="208"/>
      <c r="K302" s="208"/>
      <c r="L302" s="214"/>
      <c r="M302" s="215"/>
      <c r="N302" s="216"/>
      <c r="O302" s="216"/>
      <c r="P302" s="216"/>
      <c r="Q302" s="216"/>
      <c r="R302" s="216"/>
      <c r="S302" s="216"/>
      <c r="T302" s="217"/>
      <c r="AT302" s="218" t="s">
        <v>339</v>
      </c>
      <c r="AU302" s="218" t="s">
        <v>86</v>
      </c>
      <c r="AV302" s="13" t="s">
        <v>86</v>
      </c>
      <c r="AW302" s="13" t="s">
        <v>31</v>
      </c>
      <c r="AX302" s="13" t="s">
        <v>77</v>
      </c>
      <c r="AY302" s="218" t="s">
        <v>321</v>
      </c>
    </row>
    <row r="303" spans="1:65" s="16" customFormat="1" ht="11.25">
      <c r="B303" s="240"/>
      <c r="C303" s="241"/>
      <c r="D303" s="209" t="s">
        <v>339</v>
      </c>
      <c r="E303" s="242" t="s">
        <v>3410</v>
      </c>
      <c r="F303" s="243" t="s">
        <v>391</v>
      </c>
      <c r="G303" s="241"/>
      <c r="H303" s="244">
        <v>995.4</v>
      </c>
      <c r="I303" s="245"/>
      <c r="J303" s="241"/>
      <c r="K303" s="241"/>
      <c r="L303" s="246"/>
      <c r="M303" s="247"/>
      <c r="N303" s="248"/>
      <c r="O303" s="248"/>
      <c r="P303" s="248"/>
      <c r="Q303" s="248"/>
      <c r="R303" s="248"/>
      <c r="S303" s="248"/>
      <c r="T303" s="249"/>
      <c r="AT303" s="250" t="s">
        <v>339</v>
      </c>
      <c r="AU303" s="250" t="s">
        <v>86</v>
      </c>
      <c r="AV303" s="16" t="s">
        <v>334</v>
      </c>
      <c r="AW303" s="16" t="s">
        <v>31</v>
      </c>
      <c r="AX303" s="16" t="s">
        <v>84</v>
      </c>
      <c r="AY303" s="250" t="s">
        <v>321</v>
      </c>
    </row>
    <row r="304" spans="1:65" s="2" customFormat="1" ht="24.2" customHeight="1">
      <c r="A304" s="35"/>
      <c r="B304" s="36"/>
      <c r="C304" s="251" t="s">
        <v>632</v>
      </c>
      <c r="D304" s="251" t="s">
        <v>583</v>
      </c>
      <c r="E304" s="252" t="s">
        <v>2236</v>
      </c>
      <c r="F304" s="253" t="s">
        <v>2237</v>
      </c>
      <c r="G304" s="254" t="s">
        <v>337</v>
      </c>
      <c r="H304" s="255">
        <v>1167.604</v>
      </c>
      <c r="I304" s="256"/>
      <c r="J304" s="257">
        <f>ROUND(I304*H304,2)</f>
        <v>0</v>
      </c>
      <c r="K304" s="253" t="s">
        <v>350</v>
      </c>
      <c r="L304" s="258"/>
      <c r="M304" s="259" t="s">
        <v>1</v>
      </c>
      <c r="N304" s="260" t="s">
        <v>42</v>
      </c>
      <c r="O304" s="72"/>
      <c r="P304" s="203">
        <f>O304*H304</f>
        <v>0</v>
      </c>
      <c r="Q304" s="203">
        <v>2.5000000000000001E-4</v>
      </c>
      <c r="R304" s="203">
        <f>Q304*H304</f>
        <v>0.29190100000000002</v>
      </c>
      <c r="S304" s="203">
        <v>0</v>
      </c>
      <c r="T304" s="204">
        <f>S304*H304</f>
        <v>0</v>
      </c>
      <c r="U304" s="35"/>
      <c r="V304" s="35"/>
      <c r="W304" s="35"/>
      <c r="X304" s="35"/>
      <c r="Y304" s="35"/>
      <c r="Z304" s="35"/>
      <c r="AA304" s="35"/>
      <c r="AB304" s="35"/>
      <c r="AC304" s="35"/>
      <c r="AD304" s="35"/>
      <c r="AE304" s="35"/>
      <c r="AR304" s="205" t="s">
        <v>364</v>
      </c>
      <c r="AT304" s="205" t="s">
        <v>583</v>
      </c>
      <c r="AU304" s="205" t="s">
        <v>86</v>
      </c>
      <c r="AY304" s="18" t="s">
        <v>321</v>
      </c>
      <c r="BE304" s="206">
        <f>IF(N304="základní",J304,0)</f>
        <v>0</v>
      </c>
      <c r="BF304" s="206">
        <f>IF(N304="snížená",J304,0)</f>
        <v>0</v>
      </c>
      <c r="BG304" s="206">
        <f>IF(N304="zákl. přenesená",J304,0)</f>
        <v>0</v>
      </c>
      <c r="BH304" s="206">
        <f>IF(N304="sníž. přenesená",J304,0)</f>
        <v>0</v>
      </c>
      <c r="BI304" s="206">
        <f>IF(N304="nulová",J304,0)</f>
        <v>0</v>
      </c>
      <c r="BJ304" s="18" t="s">
        <v>84</v>
      </c>
      <c r="BK304" s="206">
        <f>ROUND(I304*H304,2)</f>
        <v>0</v>
      </c>
      <c r="BL304" s="18" t="s">
        <v>328</v>
      </c>
      <c r="BM304" s="205" t="s">
        <v>3528</v>
      </c>
    </row>
    <row r="305" spans="1:65" s="15" customFormat="1" ht="22.5">
      <c r="B305" s="230"/>
      <c r="C305" s="231"/>
      <c r="D305" s="209" t="s">
        <v>339</v>
      </c>
      <c r="E305" s="232" t="s">
        <v>1</v>
      </c>
      <c r="F305" s="233" t="s">
        <v>2239</v>
      </c>
      <c r="G305" s="231"/>
      <c r="H305" s="232" t="s">
        <v>1</v>
      </c>
      <c r="I305" s="234"/>
      <c r="J305" s="231"/>
      <c r="K305" s="231"/>
      <c r="L305" s="235"/>
      <c r="M305" s="236"/>
      <c r="N305" s="237"/>
      <c r="O305" s="237"/>
      <c r="P305" s="237"/>
      <c r="Q305" s="237"/>
      <c r="R305" s="237"/>
      <c r="S305" s="237"/>
      <c r="T305" s="238"/>
      <c r="AT305" s="239" t="s">
        <v>339</v>
      </c>
      <c r="AU305" s="239" t="s">
        <v>86</v>
      </c>
      <c r="AV305" s="15" t="s">
        <v>84</v>
      </c>
      <c r="AW305" s="15" t="s">
        <v>31</v>
      </c>
      <c r="AX305" s="15" t="s">
        <v>77</v>
      </c>
      <c r="AY305" s="239" t="s">
        <v>321</v>
      </c>
    </row>
    <row r="306" spans="1:65" s="13" customFormat="1" ht="11.25">
      <c r="B306" s="207"/>
      <c r="C306" s="208"/>
      <c r="D306" s="209" t="s">
        <v>339</v>
      </c>
      <c r="E306" s="210" t="s">
        <v>1</v>
      </c>
      <c r="F306" s="211" t="s">
        <v>3529</v>
      </c>
      <c r="G306" s="208"/>
      <c r="H306" s="212">
        <v>1167.604</v>
      </c>
      <c r="I306" s="213"/>
      <c r="J306" s="208"/>
      <c r="K306" s="208"/>
      <c r="L306" s="214"/>
      <c r="M306" s="215"/>
      <c r="N306" s="216"/>
      <c r="O306" s="216"/>
      <c r="P306" s="216"/>
      <c r="Q306" s="216"/>
      <c r="R306" s="216"/>
      <c r="S306" s="216"/>
      <c r="T306" s="217"/>
      <c r="AT306" s="218" t="s">
        <v>339</v>
      </c>
      <c r="AU306" s="218" t="s">
        <v>86</v>
      </c>
      <c r="AV306" s="13" t="s">
        <v>86</v>
      </c>
      <c r="AW306" s="13" t="s">
        <v>31</v>
      </c>
      <c r="AX306" s="13" t="s">
        <v>84</v>
      </c>
      <c r="AY306" s="218" t="s">
        <v>321</v>
      </c>
    </row>
    <row r="307" spans="1:65" s="2" customFormat="1" ht="66.75" customHeight="1">
      <c r="A307" s="35"/>
      <c r="B307" s="36"/>
      <c r="C307" s="194" t="s">
        <v>639</v>
      </c>
      <c r="D307" s="194" t="s">
        <v>323</v>
      </c>
      <c r="E307" s="195" t="s">
        <v>2248</v>
      </c>
      <c r="F307" s="196" t="s">
        <v>2249</v>
      </c>
      <c r="G307" s="197" t="s">
        <v>628</v>
      </c>
      <c r="H307" s="198">
        <v>395</v>
      </c>
      <c r="I307" s="199"/>
      <c r="J307" s="200">
        <f>ROUND(I307*H307,2)</f>
        <v>0</v>
      </c>
      <c r="K307" s="196" t="s">
        <v>1996</v>
      </c>
      <c r="L307" s="40"/>
      <c r="M307" s="201" t="s">
        <v>1</v>
      </c>
      <c r="N307" s="202" t="s">
        <v>42</v>
      </c>
      <c r="O307" s="72"/>
      <c r="P307" s="203">
        <f>O307*H307</f>
        <v>0</v>
      </c>
      <c r="Q307" s="203">
        <v>0.50900000000000001</v>
      </c>
      <c r="R307" s="203">
        <f>Q307*H307</f>
        <v>201.05500000000001</v>
      </c>
      <c r="S307" s="203">
        <v>0</v>
      </c>
      <c r="T307" s="204">
        <f>S307*H307</f>
        <v>0</v>
      </c>
      <c r="U307" s="35"/>
      <c r="V307" s="35"/>
      <c r="W307" s="35"/>
      <c r="X307" s="35"/>
      <c r="Y307" s="35"/>
      <c r="Z307" s="35"/>
      <c r="AA307" s="35"/>
      <c r="AB307" s="35"/>
      <c r="AC307" s="35"/>
      <c r="AD307" s="35"/>
      <c r="AE307" s="35"/>
      <c r="AR307" s="205" t="s">
        <v>328</v>
      </c>
      <c r="AT307" s="205" t="s">
        <v>323</v>
      </c>
      <c r="AU307" s="205" t="s">
        <v>86</v>
      </c>
      <c r="AY307" s="18" t="s">
        <v>321</v>
      </c>
      <c r="BE307" s="206">
        <f>IF(N307="základní",J307,0)</f>
        <v>0</v>
      </c>
      <c r="BF307" s="206">
        <f>IF(N307="snížená",J307,0)</f>
        <v>0</v>
      </c>
      <c r="BG307" s="206">
        <f>IF(N307="zákl. přenesená",J307,0)</f>
        <v>0</v>
      </c>
      <c r="BH307" s="206">
        <f>IF(N307="sníž. přenesená",J307,0)</f>
        <v>0</v>
      </c>
      <c r="BI307" s="206">
        <f>IF(N307="nulová",J307,0)</f>
        <v>0</v>
      </c>
      <c r="BJ307" s="18" t="s">
        <v>84</v>
      </c>
      <c r="BK307" s="206">
        <f>ROUND(I307*H307,2)</f>
        <v>0</v>
      </c>
      <c r="BL307" s="18" t="s">
        <v>328</v>
      </c>
      <c r="BM307" s="205" t="s">
        <v>3530</v>
      </c>
    </row>
    <row r="308" spans="1:65" s="15" customFormat="1" ht="22.5">
      <c r="B308" s="230"/>
      <c r="C308" s="231"/>
      <c r="D308" s="209" t="s">
        <v>339</v>
      </c>
      <c r="E308" s="232" t="s">
        <v>1</v>
      </c>
      <c r="F308" s="233" t="s">
        <v>3531</v>
      </c>
      <c r="G308" s="231"/>
      <c r="H308" s="232" t="s">
        <v>1</v>
      </c>
      <c r="I308" s="234"/>
      <c r="J308" s="231"/>
      <c r="K308" s="231"/>
      <c r="L308" s="235"/>
      <c r="M308" s="236"/>
      <c r="N308" s="237"/>
      <c r="O308" s="237"/>
      <c r="P308" s="237"/>
      <c r="Q308" s="237"/>
      <c r="R308" s="237"/>
      <c r="S308" s="237"/>
      <c r="T308" s="238"/>
      <c r="AT308" s="239" t="s">
        <v>339</v>
      </c>
      <c r="AU308" s="239" t="s">
        <v>86</v>
      </c>
      <c r="AV308" s="15" t="s">
        <v>84</v>
      </c>
      <c r="AW308" s="15" t="s">
        <v>31</v>
      </c>
      <c r="AX308" s="15" t="s">
        <v>77</v>
      </c>
      <c r="AY308" s="239" t="s">
        <v>321</v>
      </c>
    </row>
    <row r="309" spans="1:65" s="13" customFormat="1" ht="22.5">
      <c r="B309" s="207"/>
      <c r="C309" s="208"/>
      <c r="D309" s="209" t="s">
        <v>339</v>
      </c>
      <c r="E309" s="210" t="s">
        <v>1</v>
      </c>
      <c r="F309" s="211" t="s">
        <v>3532</v>
      </c>
      <c r="G309" s="208"/>
      <c r="H309" s="212">
        <v>395</v>
      </c>
      <c r="I309" s="213"/>
      <c r="J309" s="208"/>
      <c r="K309" s="208"/>
      <c r="L309" s="214"/>
      <c r="M309" s="215"/>
      <c r="N309" s="216"/>
      <c r="O309" s="216"/>
      <c r="P309" s="216"/>
      <c r="Q309" s="216"/>
      <c r="R309" s="216"/>
      <c r="S309" s="216"/>
      <c r="T309" s="217"/>
      <c r="AT309" s="218" t="s">
        <v>339</v>
      </c>
      <c r="AU309" s="218" t="s">
        <v>86</v>
      </c>
      <c r="AV309" s="13" t="s">
        <v>86</v>
      </c>
      <c r="AW309" s="13" t="s">
        <v>31</v>
      </c>
      <c r="AX309" s="13" t="s">
        <v>77</v>
      </c>
      <c r="AY309" s="218" t="s">
        <v>321</v>
      </c>
    </row>
    <row r="310" spans="1:65" s="16" customFormat="1" ht="11.25">
      <c r="B310" s="240"/>
      <c r="C310" s="241"/>
      <c r="D310" s="209" t="s">
        <v>339</v>
      </c>
      <c r="E310" s="242" t="s">
        <v>3533</v>
      </c>
      <c r="F310" s="243" t="s">
        <v>391</v>
      </c>
      <c r="G310" s="241"/>
      <c r="H310" s="244">
        <v>395</v>
      </c>
      <c r="I310" s="245"/>
      <c r="J310" s="241"/>
      <c r="K310" s="241"/>
      <c r="L310" s="246"/>
      <c r="M310" s="247"/>
      <c r="N310" s="248"/>
      <c r="O310" s="248"/>
      <c r="P310" s="248"/>
      <c r="Q310" s="248"/>
      <c r="R310" s="248"/>
      <c r="S310" s="248"/>
      <c r="T310" s="249"/>
      <c r="AT310" s="250" t="s">
        <v>339</v>
      </c>
      <c r="AU310" s="250" t="s">
        <v>86</v>
      </c>
      <c r="AV310" s="16" t="s">
        <v>334</v>
      </c>
      <c r="AW310" s="16" t="s">
        <v>31</v>
      </c>
      <c r="AX310" s="16" t="s">
        <v>84</v>
      </c>
      <c r="AY310" s="250" t="s">
        <v>321</v>
      </c>
    </row>
    <row r="311" spans="1:65" s="12" customFormat="1" ht="22.9" customHeight="1">
      <c r="B311" s="178"/>
      <c r="C311" s="179"/>
      <c r="D311" s="180" t="s">
        <v>76</v>
      </c>
      <c r="E311" s="192" t="s">
        <v>328</v>
      </c>
      <c r="F311" s="192" t="s">
        <v>1785</v>
      </c>
      <c r="G311" s="179"/>
      <c r="H311" s="179"/>
      <c r="I311" s="182"/>
      <c r="J311" s="193">
        <f>BK311</f>
        <v>0</v>
      </c>
      <c r="K311" s="179"/>
      <c r="L311" s="184"/>
      <c r="M311" s="185"/>
      <c r="N311" s="186"/>
      <c r="O311" s="186"/>
      <c r="P311" s="187">
        <f>SUM(P312:P316)</f>
        <v>0</v>
      </c>
      <c r="Q311" s="186"/>
      <c r="R311" s="187">
        <f>SUM(R312:R316)</f>
        <v>0</v>
      </c>
      <c r="S311" s="186"/>
      <c r="T311" s="188">
        <f>SUM(T312:T316)</f>
        <v>0</v>
      </c>
      <c r="AR311" s="189" t="s">
        <v>84</v>
      </c>
      <c r="AT311" s="190" t="s">
        <v>76</v>
      </c>
      <c r="AU311" s="190" t="s">
        <v>84</v>
      </c>
      <c r="AY311" s="189" t="s">
        <v>321</v>
      </c>
      <c r="BK311" s="191">
        <f>SUM(BK312:BK316)</f>
        <v>0</v>
      </c>
    </row>
    <row r="312" spans="1:65" s="2" customFormat="1" ht="24.2" customHeight="1">
      <c r="A312" s="35"/>
      <c r="B312" s="36"/>
      <c r="C312" s="194" t="s">
        <v>644</v>
      </c>
      <c r="D312" s="194" t="s">
        <v>323</v>
      </c>
      <c r="E312" s="195" t="s">
        <v>2303</v>
      </c>
      <c r="F312" s="196" t="s">
        <v>2304</v>
      </c>
      <c r="G312" s="197" t="s">
        <v>337</v>
      </c>
      <c r="H312" s="198">
        <v>33</v>
      </c>
      <c r="I312" s="199"/>
      <c r="J312" s="200">
        <f>ROUND(I312*H312,2)</f>
        <v>0</v>
      </c>
      <c r="K312" s="196" t="s">
        <v>350</v>
      </c>
      <c r="L312" s="40"/>
      <c r="M312" s="201" t="s">
        <v>1</v>
      </c>
      <c r="N312" s="202" t="s">
        <v>42</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328</v>
      </c>
      <c r="AT312" s="205" t="s">
        <v>323</v>
      </c>
      <c r="AU312" s="205" t="s">
        <v>86</v>
      </c>
      <c r="AY312" s="18" t="s">
        <v>321</v>
      </c>
      <c r="BE312" s="206">
        <f>IF(N312="základní",J312,0)</f>
        <v>0</v>
      </c>
      <c r="BF312" s="206">
        <f>IF(N312="snížená",J312,0)</f>
        <v>0</v>
      </c>
      <c r="BG312" s="206">
        <f>IF(N312="zákl. přenesená",J312,0)</f>
        <v>0</v>
      </c>
      <c r="BH312" s="206">
        <f>IF(N312="sníž. přenesená",J312,0)</f>
        <v>0</v>
      </c>
      <c r="BI312" s="206">
        <f>IF(N312="nulová",J312,0)</f>
        <v>0</v>
      </c>
      <c r="BJ312" s="18" t="s">
        <v>84</v>
      </c>
      <c r="BK312" s="206">
        <f>ROUND(I312*H312,2)</f>
        <v>0</v>
      </c>
      <c r="BL312" s="18" t="s">
        <v>328</v>
      </c>
      <c r="BM312" s="205" t="s">
        <v>3534</v>
      </c>
    </row>
    <row r="313" spans="1:65" s="15" customFormat="1" ht="22.5">
      <c r="B313" s="230"/>
      <c r="C313" s="231"/>
      <c r="D313" s="209" t="s">
        <v>339</v>
      </c>
      <c r="E313" s="232" t="s">
        <v>1</v>
      </c>
      <c r="F313" s="233" t="s">
        <v>3535</v>
      </c>
      <c r="G313" s="231"/>
      <c r="H313" s="232" t="s">
        <v>1</v>
      </c>
      <c r="I313" s="234"/>
      <c r="J313" s="231"/>
      <c r="K313" s="231"/>
      <c r="L313" s="235"/>
      <c r="M313" s="236"/>
      <c r="N313" s="237"/>
      <c r="O313" s="237"/>
      <c r="P313" s="237"/>
      <c r="Q313" s="237"/>
      <c r="R313" s="237"/>
      <c r="S313" s="237"/>
      <c r="T313" s="238"/>
      <c r="AT313" s="239" t="s">
        <v>339</v>
      </c>
      <c r="AU313" s="239" t="s">
        <v>86</v>
      </c>
      <c r="AV313" s="15" t="s">
        <v>84</v>
      </c>
      <c r="AW313" s="15" t="s">
        <v>31</v>
      </c>
      <c r="AX313" s="15" t="s">
        <v>77</v>
      </c>
      <c r="AY313" s="239" t="s">
        <v>321</v>
      </c>
    </row>
    <row r="314" spans="1:65" s="15" customFormat="1" ht="22.5">
      <c r="B314" s="230"/>
      <c r="C314" s="231"/>
      <c r="D314" s="209" t="s">
        <v>339</v>
      </c>
      <c r="E314" s="232" t="s">
        <v>1</v>
      </c>
      <c r="F314" s="233" t="s">
        <v>2307</v>
      </c>
      <c r="G314" s="231"/>
      <c r="H314" s="232" t="s">
        <v>1</v>
      </c>
      <c r="I314" s="234"/>
      <c r="J314" s="231"/>
      <c r="K314" s="231"/>
      <c r="L314" s="235"/>
      <c r="M314" s="236"/>
      <c r="N314" s="237"/>
      <c r="O314" s="237"/>
      <c r="P314" s="237"/>
      <c r="Q314" s="237"/>
      <c r="R314" s="237"/>
      <c r="S314" s="237"/>
      <c r="T314" s="238"/>
      <c r="AT314" s="239" t="s">
        <v>339</v>
      </c>
      <c r="AU314" s="239" t="s">
        <v>86</v>
      </c>
      <c r="AV314" s="15" t="s">
        <v>84</v>
      </c>
      <c r="AW314" s="15" t="s">
        <v>31</v>
      </c>
      <c r="AX314" s="15" t="s">
        <v>77</v>
      </c>
      <c r="AY314" s="239" t="s">
        <v>321</v>
      </c>
    </row>
    <row r="315" spans="1:65" s="13" customFormat="1" ht="11.25">
      <c r="B315" s="207"/>
      <c r="C315" s="208"/>
      <c r="D315" s="209" t="s">
        <v>339</v>
      </c>
      <c r="E315" s="210" t="s">
        <v>1</v>
      </c>
      <c r="F315" s="211" t="s">
        <v>3536</v>
      </c>
      <c r="G315" s="208"/>
      <c r="H315" s="212">
        <v>33</v>
      </c>
      <c r="I315" s="213"/>
      <c r="J315" s="208"/>
      <c r="K315" s="208"/>
      <c r="L315" s="214"/>
      <c r="M315" s="215"/>
      <c r="N315" s="216"/>
      <c r="O315" s="216"/>
      <c r="P315" s="216"/>
      <c r="Q315" s="216"/>
      <c r="R315" s="216"/>
      <c r="S315" s="216"/>
      <c r="T315" s="217"/>
      <c r="AT315" s="218" t="s">
        <v>339</v>
      </c>
      <c r="AU315" s="218" t="s">
        <v>86</v>
      </c>
      <c r="AV315" s="13" t="s">
        <v>86</v>
      </c>
      <c r="AW315" s="13" t="s">
        <v>31</v>
      </c>
      <c r="AX315" s="13" t="s">
        <v>77</v>
      </c>
      <c r="AY315" s="218" t="s">
        <v>321</v>
      </c>
    </row>
    <row r="316" spans="1:65" s="16" customFormat="1" ht="11.25">
      <c r="B316" s="240"/>
      <c r="C316" s="241"/>
      <c r="D316" s="209" t="s">
        <v>339</v>
      </c>
      <c r="E316" s="242" t="s">
        <v>1</v>
      </c>
      <c r="F316" s="243" t="s">
        <v>391</v>
      </c>
      <c r="G316" s="241"/>
      <c r="H316" s="244">
        <v>33</v>
      </c>
      <c r="I316" s="245"/>
      <c r="J316" s="241"/>
      <c r="K316" s="241"/>
      <c r="L316" s="246"/>
      <c r="M316" s="247"/>
      <c r="N316" s="248"/>
      <c r="O316" s="248"/>
      <c r="P316" s="248"/>
      <c r="Q316" s="248"/>
      <c r="R316" s="248"/>
      <c r="S316" s="248"/>
      <c r="T316" s="249"/>
      <c r="AT316" s="250" t="s">
        <v>339</v>
      </c>
      <c r="AU316" s="250" t="s">
        <v>86</v>
      </c>
      <c r="AV316" s="16" t="s">
        <v>334</v>
      </c>
      <c r="AW316" s="16" t="s">
        <v>31</v>
      </c>
      <c r="AX316" s="16" t="s">
        <v>84</v>
      </c>
      <c r="AY316" s="250" t="s">
        <v>321</v>
      </c>
    </row>
    <row r="317" spans="1:65" s="12" customFormat="1" ht="22.9" customHeight="1">
      <c r="B317" s="178"/>
      <c r="C317" s="179"/>
      <c r="D317" s="180" t="s">
        <v>76</v>
      </c>
      <c r="E317" s="192" t="s">
        <v>347</v>
      </c>
      <c r="F317" s="192" t="s">
        <v>2311</v>
      </c>
      <c r="G317" s="179"/>
      <c r="H317" s="179"/>
      <c r="I317" s="182"/>
      <c r="J317" s="193">
        <f>BK317</f>
        <v>0</v>
      </c>
      <c r="K317" s="179"/>
      <c r="L317" s="184"/>
      <c r="M317" s="185"/>
      <c r="N317" s="186"/>
      <c r="O317" s="186"/>
      <c r="P317" s="187">
        <f>SUM(P318:P337)</f>
        <v>0</v>
      </c>
      <c r="Q317" s="186"/>
      <c r="R317" s="187">
        <f>SUM(R318:R337)</f>
        <v>143.50549999999998</v>
      </c>
      <c r="S317" s="186"/>
      <c r="T317" s="188">
        <f>SUM(T318:T337)</f>
        <v>0</v>
      </c>
      <c r="AR317" s="189" t="s">
        <v>84</v>
      </c>
      <c r="AT317" s="190" t="s">
        <v>76</v>
      </c>
      <c r="AU317" s="190" t="s">
        <v>84</v>
      </c>
      <c r="AY317" s="189" t="s">
        <v>321</v>
      </c>
      <c r="BK317" s="191">
        <f>SUM(BK318:BK337)</f>
        <v>0</v>
      </c>
    </row>
    <row r="318" spans="1:65" s="2" customFormat="1" ht="21.75" customHeight="1">
      <c r="A318" s="35"/>
      <c r="B318" s="36"/>
      <c r="C318" s="194" t="s">
        <v>647</v>
      </c>
      <c r="D318" s="194" t="s">
        <v>323</v>
      </c>
      <c r="E318" s="195" t="s">
        <v>2321</v>
      </c>
      <c r="F318" s="196" t="s">
        <v>2322</v>
      </c>
      <c r="G318" s="197" t="s">
        <v>337</v>
      </c>
      <c r="H318" s="198">
        <v>33</v>
      </c>
      <c r="I318" s="199"/>
      <c r="J318" s="200">
        <f>ROUND(I318*H318,2)</f>
        <v>0</v>
      </c>
      <c r="K318" s="196" t="s">
        <v>1996</v>
      </c>
      <c r="L318" s="40"/>
      <c r="M318" s="201" t="s">
        <v>1</v>
      </c>
      <c r="N318" s="202" t="s">
        <v>42</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328</v>
      </c>
      <c r="AT318" s="205" t="s">
        <v>323</v>
      </c>
      <c r="AU318" s="205" t="s">
        <v>86</v>
      </c>
      <c r="AY318" s="18" t="s">
        <v>321</v>
      </c>
      <c r="BE318" s="206">
        <f>IF(N318="základní",J318,0)</f>
        <v>0</v>
      </c>
      <c r="BF318" s="206">
        <f>IF(N318="snížená",J318,0)</f>
        <v>0</v>
      </c>
      <c r="BG318" s="206">
        <f>IF(N318="zákl. přenesená",J318,0)</f>
        <v>0</v>
      </c>
      <c r="BH318" s="206">
        <f>IF(N318="sníž. přenesená",J318,0)</f>
        <v>0</v>
      </c>
      <c r="BI318" s="206">
        <f>IF(N318="nulová",J318,0)</f>
        <v>0</v>
      </c>
      <c r="BJ318" s="18" t="s">
        <v>84</v>
      </c>
      <c r="BK318" s="206">
        <f>ROUND(I318*H318,2)</f>
        <v>0</v>
      </c>
      <c r="BL318" s="18" t="s">
        <v>328</v>
      </c>
      <c r="BM318" s="205" t="s">
        <v>3537</v>
      </c>
    </row>
    <row r="319" spans="1:65" s="13" customFormat="1" ht="22.5">
      <c r="B319" s="207"/>
      <c r="C319" s="208"/>
      <c r="D319" s="209" t="s">
        <v>339</v>
      </c>
      <c r="E319" s="210" t="s">
        <v>1</v>
      </c>
      <c r="F319" s="211" t="s">
        <v>3538</v>
      </c>
      <c r="G319" s="208"/>
      <c r="H319" s="212">
        <v>33</v>
      </c>
      <c r="I319" s="213"/>
      <c r="J319" s="208"/>
      <c r="K319" s="208"/>
      <c r="L319" s="214"/>
      <c r="M319" s="215"/>
      <c r="N319" s="216"/>
      <c r="O319" s="216"/>
      <c r="P319" s="216"/>
      <c r="Q319" s="216"/>
      <c r="R319" s="216"/>
      <c r="S319" s="216"/>
      <c r="T319" s="217"/>
      <c r="AT319" s="218" t="s">
        <v>339</v>
      </c>
      <c r="AU319" s="218" t="s">
        <v>86</v>
      </c>
      <c r="AV319" s="13" t="s">
        <v>86</v>
      </c>
      <c r="AW319" s="13" t="s">
        <v>31</v>
      </c>
      <c r="AX319" s="13" t="s">
        <v>84</v>
      </c>
      <c r="AY319" s="218" t="s">
        <v>321</v>
      </c>
    </row>
    <row r="320" spans="1:65" s="2" customFormat="1" ht="21.75" customHeight="1">
      <c r="A320" s="35"/>
      <c r="B320" s="36"/>
      <c r="C320" s="194" t="s">
        <v>652</v>
      </c>
      <c r="D320" s="194" t="s">
        <v>323</v>
      </c>
      <c r="E320" s="195" t="s">
        <v>2327</v>
      </c>
      <c r="F320" s="196" t="s">
        <v>2328</v>
      </c>
      <c r="G320" s="197" t="s">
        <v>337</v>
      </c>
      <c r="H320" s="198">
        <v>1574</v>
      </c>
      <c r="I320" s="199"/>
      <c r="J320" s="200">
        <f>ROUND(I320*H320,2)</f>
        <v>0</v>
      </c>
      <c r="K320" s="196" t="s">
        <v>1996</v>
      </c>
      <c r="L320" s="40"/>
      <c r="M320" s="201" t="s">
        <v>1</v>
      </c>
      <c r="N320" s="202" t="s">
        <v>42</v>
      </c>
      <c r="O320" s="72"/>
      <c r="P320" s="203">
        <f>O320*H320</f>
        <v>0</v>
      </c>
      <c r="Q320" s="203">
        <v>0</v>
      </c>
      <c r="R320" s="203">
        <f>Q320*H320</f>
        <v>0</v>
      </c>
      <c r="S320" s="203">
        <v>0</v>
      </c>
      <c r="T320" s="204">
        <f>S320*H320</f>
        <v>0</v>
      </c>
      <c r="U320" s="35"/>
      <c r="V320" s="35"/>
      <c r="W320" s="35"/>
      <c r="X320" s="35"/>
      <c r="Y320" s="35"/>
      <c r="Z320" s="35"/>
      <c r="AA320" s="35"/>
      <c r="AB320" s="35"/>
      <c r="AC320" s="35"/>
      <c r="AD320" s="35"/>
      <c r="AE320" s="35"/>
      <c r="AR320" s="205" t="s">
        <v>328</v>
      </c>
      <c r="AT320" s="205" t="s">
        <v>323</v>
      </c>
      <c r="AU320" s="205" t="s">
        <v>86</v>
      </c>
      <c r="AY320" s="18" t="s">
        <v>321</v>
      </c>
      <c r="BE320" s="206">
        <f>IF(N320="základní",J320,0)</f>
        <v>0</v>
      </c>
      <c r="BF320" s="206">
        <f>IF(N320="snížená",J320,0)</f>
        <v>0</v>
      </c>
      <c r="BG320" s="206">
        <f>IF(N320="zákl. přenesená",J320,0)</f>
        <v>0</v>
      </c>
      <c r="BH320" s="206">
        <f>IF(N320="sníž. přenesená",J320,0)</f>
        <v>0</v>
      </c>
      <c r="BI320" s="206">
        <f>IF(N320="nulová",J320,0)</f>
        <v>0</v>
      </c>
      <c r="BJ320" s="18" t="s">
        <v>84</v>
      </c>
      <c r="BK320" s="206">
        <f>ROUND(I320*H320,2)</f>
        <v>0</v>
      </c>
      <c r="BL320" s="18" t="s">
        <v>328</v>
      </c>
      <c r="BM320" s="205" t="s">
        <v>3539</v>
      </c>
    </row>
    <row r="321" spans="1:65" s="13" customFormat="1" ht="22.5">
      <c r="B321" s="207"/>
      <c r="C321" s="208"/>
      <c r="D321" s="209" t="s">
        <v>339</v>
      </c>
      <c r="E321" s="210" t="s">
        <v>1</v>
      </c>
      <c r="F321" s="211" t="s">
        <v>3540</v>
      </c>
      <c r="G321" s="208"/>
      <c r="H321" s="212">
        <v>1574</v>
      </c>
      <c r="I321" s="213"/>
      <c r="J321" s="208"/>
      <c r="K321" s="208"/>
      <c r="L321" s="214"/>
      <c r="M321" s="215"/>
      <c r="N321" s="216"/>
      <c r="O321" s="216"/>
      <c r="P321" s="216"/>
      <c r="Q321" s="216"/>
      <c r="R321" s="216"/>
      <c r="S321" s="216"/>
      <c r="T321" s="217"/>
      <c r="AT321" s="218" t="s">
        <v>339</v>
      </c>
      <c r="AU321" s="218" t="s">
        <v>86</v>
      </c>
      <c r="AV321" s="13" t="s">
        <v>86</v>
      </c>
      <c r="AW321" s="13" t="s">
        <v>31</v>
      </c>
      <c r="AX321" s="13" t="s">
        <v>77</v>
      </c>
      <c r="AY321" s="218" t="s">
        <v>321</v>
      </c>
    </row>
    <row r="322" spans="1:65" s="14" customFormat="1" ht="11.25">
      <c r="B322" s="219"/>
      <c r="C322" s="220"/>
      <c r="D322" s="209" t="s">
        <v>339</v>
      </c>
      <c r="E322" s="221" t="s">
        <v>1</v>
      </c>
      <c r="F322" s="222" t="s">
        <v>346</v>
      </c>
      <c r="G322" s="220"/>
      <c r="H322" s="223">
        <v>1574</v>
      </c>
      <c r="I322" s="224"/>
      <c r="J322" s="220"/>
      <c r="K322" s="220"/>
      <c r="L322" s="225"/>
      <c r="M322" s="226"/>
      <c r="N322" s="227"/>
      <c r="O322" s="227"/>
      <c r="P322" s="227"/>
      <c r="Q322" s="227"/>
      <c r="R322" s="227"/>
      <c r="S322" s="227"/>
      <c r="T322" s="228"/>
      <c r="AT322" s="229" t="s">
        <v>339</v>
      </c>
      <c r="AU322" s="229" t="s">
        <v>86</v>
      </c>
      <c r="AV322" s="14" t="s">
        <v>328</v>
      </c>
      <c r="AW322" s="14" t="s">
        <v>31</v>
      </c>
      <c r="AX322" s="14" t="s">
        <v>84</v>
      </c>
      <c r="AY322" s="229" t="s">
        <v>321</v>
      </c>
    </row>
    <row r="323" spans="1:65" s="2" customFormat="1" ht="24.2" customHeight="1">
      <c r="A323" s="35"/>
      <c r="B323" s="36"/>
      <c r="C323" s="194" t="s">
        <v>657</v>
      </c>
      <c r="D323" s="194" t="s">
        <v>323</v>
      </c>
      <c r="E323" s="195" t="s">
        <v>3541</v>
      </c>
      <c r="F323" s="196" t="s">
        <v>3542</v>
      </c>
      <c r="G323" s="197" t="s">
        <v>337</v>
      </c>
      <c r="H323" s="198">
        <v>1315</v>
      </c>
      <c r="I323" s="199"/>
      <c r="J323" s="200">
        <f>ROUND(I323*H323,2)</f>
        <v>0</v>
      </c>
      <c r="K323" s="196" t="s">
        <v>350</v>
      </c>
      <c r="L323" s="40"/>
      <c r="M323" s="201" t="s">
        <v>1</v>
      </c>
      <c r="N323" s="202" t="s">
        <v>42</v>
      </c>
      <c r="O323" s="72"/>
      <c r="P323" s="203">
        <f>O323*H323</f>
        <v>0</v>
      </c>
      <c r="Q323" s="203">
        <v>0</v>
      </c>
      <c r="R323" s="203">
        <f>Q323*H323</f>
        <v>0</v>
      </c>
      <c r="S323" s="203">
        <v>0</v>
      </c>
      <c r="T323" s="204">
        <f>S323*H323</f>
        <v>0</v>
      </c>
      <c r="U323" s="35"/>
      <c r="V323" s="35"/>
      <c r="W323" s="35"/>
      <c r="X323" s="35"/>
      <c r="Y323" s="35"/>
      <c r="Z323" s="35"/>
      <c r="AA323" s="35"/>
      <c r="AB323" s="35"/>
      <c r="AC323" s="35"/>
      <c r="AD323" s="35"/>
      <c r="AE323" s="35"/>
      <c r="AR323" s="205" t="s">
        <v>328</v>
      </c>
      <c r="AT323" s="205" t="s">
        <v>323</v>
      </c>
      <c r="AU323" s="205" t="s">
        <v>86</v>
      </c>
      <c r="AY323" s="18" t="s">
        <v>321</v>
      </c>
      <c r="BE323" s="206">
        <f>IF(N323="základní",J323,0)</f>
        <v>0</v>
      </c>
      <c r="BF323" s="206">
        <f>IF(N323="snížená",J323,0)</f>
        <v>0</v>
      </c>
      <c r="BG323" s="206">
        <f>IF(N323="zákl. přenesená",J323,0)</f>
        <v>0</v>
      </c>
      <c r="BH323" s="206">
        <f>IF(N323="sníž. přenesená",J323,0)</f>
        <v>0</v>
      </c>
      <c r="BI323" s="206">
        <f>IF(N323="nulová",J323,0)</f>
        <v>0</v>
      </c>
      <c r="BJ323" s="18" t="s">
        <v>84</v>
      </c>
      <c r="BK323" s="206">
        <f>ROUND(I323*H323,2)</f>
        <v>0</v>
      </c>
      <c r="BL323" s="18" t="s">
        <v>328</v>
      </c>
      <c r="BM323" s="205" t="s">
        <v>3543</v>
      </c>
    </row>
    <row r="324" spans="1:65" s="15" customFormat="1" ht="22.5">
      <c r="B324" s="230"/>
      <c r="C324" s="231"/>
      <c r="D324" s="209" t="s">
        <v>339</v>
      </c>
      <c r="E324" s="232" t="s">
        <v>1</v>
      </c>
      <c r="F324" s="233" t="s">
        <v>3544</v>
      </c>
      <c r="G324" s="231"/>
      <c r="H324" s="232" t="s">
        <v>1</v>
      </c>
      <c r="I324" s="234"/>
      <c r="J324" s="231"/>
      <c r="K324" s="231"/>
      <c r="L324" s="235"/>
      <c r="M324" s="236"/>
      <c r="N324" s="237"/>
      <c r="O324" s="237"/>
      <c r="P324" s="237"/>
      <c r="Q324" s="237"/>
      <c r="R324" s="237"/>
      <c r="S324" s="237"/>
      <c r="T324" s="238"/>
      <c r="AT324" s="239" t="s">
        <v>339</v>
      </c>
      <c r="AU324" s="239" t="s">
        <v>86</v>
      </c>
      <c r="AV324" s="15" t="s">
        <v>84</v>
      </c>
      <c r="AW324" s="15" t="s">
        <v>31</v>
      </c>
      <c r="AX324" s="15" t="s">
        <v>77</v>
      </c>
      <c r="AY324" s="239" t="s">
        <v>321</v>
      </c>
    </row>
    <row r="325" spans="1:65" s="13" customFormat="1" ht="11.25">
      <c r="B325" s="207"/>
      <c r="C325" s="208"/>
      <c r="D325" s="209" t="s">
        <v>339</v>
      </c>
      <c r="E325" s="210" t="s">
        <v>1</v>
      </c>
      <c r="F325" s="211" t="s">
        <v>3545</v>
      </c>
      <c r="G325" s="208"/>
      <c r="H325" s="212">
        <v>1315</v>
      </c>
      <c r="I325" s="213"/>
      <c r="J325" s="208"/>
      <c r="K325" s="208"/>
      <c r="L325" s="214"/>
      <c r="M325" s="215"/>
      <c r="N325" s="216"/>
      <c r="O325" s="216"/>
      <c r="P325" s="216"/>
      <c r="Q325" s="216"/>
      <c r="R325" s="216"/>
      <c r="S325" s="216"/>
      <c r="T325" s="217"/>
      <c r="AT325" s="218" t="s">
        <v>339</v>
      </c>
      <c r="AU325" s="218" t="s">
        <v>86</v>
      </c>
      <c r="AV325" s="13" t="s">
        <v>86</v>
      </c>
      <c r="AW325" s="13" t="s">
        <v>31</v>
      </c>
      <c r="AX325" s="13" t="s">
        <v>77</v>
      </c>
      <c r="AY325" s="218" t="s">
        <v>321</v>
      </c>
    </row>
    <row r="326" spans="1:65" s="16" customFormat="1" ht="11.25">
      <c r="B326" s="240"/>
      <c r="C326" s="241"/>
      <c r="D326" s="209" t="s">
        <v>339</v>
      </c>
      <c r="E326" s="242" t="s">
        <v>3546</v>
      </c>
      <c r="F326" s="243" t="s">
        <v>391</v>
      </c>
      <c r="G326" s="241"/>
      <c r="H326" s="244">
        <v>1315</v>
      </c>
      <c r="I326" s="245"/>
      <c r="J326" s="241"/>
      <c r="K326" s="241"/>
      <c r="L326" s="246"/>
      <c r="M326" s="247"/>
      <c r="N326" s="248"/>
      <c r="O326" s="248"/>
      <c r="P326" s="248"/>
      <c r="Q326" s="248"/>
      <c r="R326" s="248"/>
      <c r="S326" s="248"/>
      <c r="T326" s="249"/>
      <c r="AT326" s="250" t="s">
        <v>339</v>
      </c>
      <c r="AU326" s="250" t="s">
        <v>86</v>
      </c>
      <c r="AV326" s="16" t="s">
        <v>334</v>
      </c>
      <c r="AW326" s="16" t="s">
        <v>31</v>
      </c>
      <c r="AX326" s="16" t="s">
        <v>84</v>
      </c>
      <c r="AY326" s="250" t="s">
        <v>321</v>
      </c>
    </row>
    <row r="327" spans="1:65" s="2" customFormat="1" ht="21.75" customHeight="1">
      <c r="A327" s="35"/>
      <c r="B327" s="36"/>
      <c r="C327" s="194" t="s">
        <v>664</v>
      </c>
      <c r="D327" s="194" t="s">
        <v>323</v>
      </c>
      <c r="E327" s="195" t="s">
        <v>2331</v>
      </c>
      <c r="F327" s="196" t="s">
        <v>2332</v>
      </c>
      <c r="G327" s="197" t="s">
        <v>337</v>
      </c>
      <c r="H327" s="198">
        <v>370</v>
      </c>
      <c r="I327" s="199"/>
      <c r="J327" s="200">
        <f>ROUND(I327*H327,2)</f>
        <v>0</v>
      </c>
      <c r="K327" s="196" t="s">
        <v>1996</v>
      </c>
      <c r="L327" s="40"/>
      <c r="M327" s="201" t="s">
        <v>1</v>
      </c>
      <c r="N327" s="202" t="s">
        <v>42</v>
      </c>
      <c r="O327" s="72"/>
      <c r="P327" s="203">
        <f>O327*H327</f>
        <v>0</v>
      </c>
      <c r="Q327" s="203">
        <v>0.34499999999999997</v>
      </c>
      <c r="R327" s="203">
        <f>Q327*H327</f>
        <v>127.64999999999999</v>
      </c>
      <c r="S327" s="203">
        <v>0</v>
      </c>
      <c r="T327" s="204">
        <f>S327*H327</f>
        <v>0</v>
      </c>
      <c r="U327" s="35"/>
      <c r="V327" s="35"/>
      <c r="W327" s="35"/>
      <c r="X327" s="35"/>
      <c r="Y327" s="35"/>
      <c r="Z327" s="35"/>
      <c r="AA327" s="35"/>
      <c r="AB327" s="35"/>
      <c r="AC327" s="35"/>
      <c r="AD327" s="35"/>
      <c r="AE327" s="35"/>
      <c r="AR327" s="205" t="s">
        <v>328</v>
      </c>
      <c r="AT327" s="205" t="s">
        <v>323</v>
      </c>
      <c r="AU327" s="205" t="s">
        <v>86</v>
      </c>
      <c r="AY327" s="18" t="s">
        <v>321</v>
      </c>
      <c r="BE327" s="206">
        <f>IF(N327="základní",J327,0)</f>
        <v>0</v>
      </c>
      <c r="BF327" s="206">
        <f>IF(N327="snížená",J327,0)</f>
        <v>0</v>
      </c>
      <c r="BG327" s="206">
        <f>IF(N327="zákl. přenesená",J327,0)</f>
        <v>0</v>
      </c>
      <c r="BH327" s="206">
        <f>IF(N327="sníž. přenesená",J327,0)</f>
        <v>0</v>
      </c>
      <c r="BI327" s="206">
        <f>IF(N327="nulová",J327,0)</f>
        <v>0</v>
      </c>
      <c r="BJ327" s="18" t="s">
        <v>84</v>
      </c>
      <c r="BK327" s="206">
        <f>ROUND(I327*H327,2)</f>
        <v>0</v>
      </c>
      <c r="BL327" s="18" t="s">
        <v>328</v>
      </c>
      <c r="BM327" s="205" t="s">
        <v>3547</v>
      </c>
    </row>
    <row r="328" spans="1:65" s="13" customFormat="1" ht="11.25">
      <c r="B328" s="207"/>
      <c r="C328" s="208"/>
      <c r="D328" s="209" t="s">
        <v>339</v>
      </c>
      <c r="E328" s="210" t="s">
        <v>1</v>
      </c>
      <c r="F328" s="211" t="s">
        <v>3548</v>
      </c>
      <c r="G328" s="208"/>
      <c r="H328" s="212">
        <v>370</v>
      </c>
      <c r="I328" s="213"/>
      <c r="J328" s="208"/>
      <c r="K328" s="208"/>
      <c r="L328" s="214"/>
      <c r="M328" s="215"/>
      <c r="N328" s="216"/>
      <c r="O328" s="216"/>
      <c r="P328" s="216"/>
      <c r="Q328" s="216"/>
      <c r="R328" s="216"/>
      <c r="S328" s="216"/>
      <c r="T328" s="217"/>
      <c r="AT328" s="218" t="s">
        <v>339</v>
      </c>
      <c r="AU328" s="218" t="s">
        <v>86</v>
      </c>
      <c r="AV328" s="13" t="s">
        <v>86</v>
      </c>
      <c r="AW328" s="13" t="s">
        <v>31</v>
      </c>
      <c r="AX328" s="13" t="s">
        <v>84</v>
      </c>
      <c r="AY328" s="218" t="s">
        <v>321</v>
      </c>
    </row>
    <row r="329" spans="1:65" s="2" customFormat="1" ht="24.2" customHeight="1">
      <c r="A329" s="35"/>
      <c r="B329" s="36"/>
      <c r="C329" s="194" t="s">
        <v>669</v>
      </c>
      <c r="D329" s="194" t="s">
        <v>323</v>
      </c>
      <c r="E329" s="195" t="s">
        <v>3549</v>
      </c>
      <c r="F329" s="196" t="s">
        <v>3550</v>
      </c>
      <c r="G329" s="197" t="s">
        <v>337</v>
      </c>
      <c r="H329" s="198">
        <v>33</v>
      </c>
      <c r="I329" s="199"/>
      <c r="J329" s="200">
        <f>ROUND(I329*H329,2)</f>
        <v>0</v>
      </c>
      <c r="K329" s="196" t="s">
        <v>350</v>
      </c>
      <c r="L329" s="40"/>
      <c r="M329" s="201" t="s">
        <v>1</v>
      </c>
      <c r="N329" s="202" t="s">
        <v>42</v>
      </c>
      <c r="O329" s="72"/>
      <c r="P329" s="203">
        <f>O329*H329</f>
        <v>0</v>
      </c>
      <c r="Q329" s="203">
        <v>8.3500000000000005E-2</v>
      </c>
      <c r="R329" s="203">
        <f>Q329*H329</f>
        <v>2.7555000000000001</v>
      </c>
      <c r="S329" s="203">
        <v>0</v>
      </c>
      <c r="T329" s="204">
        <f>S329*H329</f>
        <v>0</v>
      </c>
      <c r="U329" s="35"/>
      <c r="V329" s="35"/>
      <c r="W329" s="35"/>
      <c r="X329" s="35"/>
      <c r="Y329" s="35"/>
      <c r="Z329" s="35"/>
      <c r="AA329" s="35"/>
      <c r="AB329" s="35"/>
      <c r="AC329" s="35"/>
      <c r="AD329" s="35"/>
      <c r="AE329" s="35"/>
      <c r="AR329" s="205" t="s">
        <v>328</v>
      </c>
      <c r="AT329" s="205" t="s">
        <v>323</v>
      </c>
      <c r="AU329" s="205" t="s">
        <v>86</v>
      </c>
      <c r="AY329" s="18" t="s">
        <v>321</v>
      </c>
      <c r="BE329" s="206">
        <f>IF(N329="základní",J329,0)</f>
        <v>0</v>
      </c>
      <c r="BF329" s="206">
        <f>IF(N329="snížená",J329,0)</f>
        <v>0</v>
      </c>
      <c r="BG329" s="206">
        <f>IF(N329="zákl. přenesená",J329,0)</f>
        <v>0</v>
      </c>
      <c r="BH329" s="206">
        <f>IF(N329="sníž. přenesená",J329,0)</f>
        <v>0</v>
      </c>
      <c r="BI329" s="206">
        <f>IF(N329="nulová",J329,0)</f>
        <v>0</v>
      </c>
      <c r="BJ329" s="18" t="s">
        <v>84</v>
      </c>
      <c r="BK329" s="206">
        <f>ROUND(I329*H329,2)</f>
        <v>0</v>
      </c>
      <c r="BL329" s="18" t="s">
        <v>328</v>
      </c>
      <c r="BM329" s="205" t="s">
        <v>3551</v>
      </c>
    </row>
    <row r="330" spans="1:65" s="15" customFormat="1" ht="22.5">
      <c r="B330" s="230"/>
      <c r="C330" s="231"/>
      <c r="D330" s="209" t="s">
        <v>339</v>
      </c>
      <c r="E330" s="232" t="s">
        <v>1</v>
      </c>
      <c r="F330" s="233" t="s">
        <v>3552</v>
      </c>
      <c r="G330" s="231"/>
      <c r="H330" s="232" t="s">
        <v>1</v>
      </c>
      <c r="I330" s="234"/>
      <c r="J330" s="231"/>
      <c r="K330" s="231"/>
      <c r="L330" s="235"/>
      <c r="M330" s="236"/>
      <c r="N330" s="237"/>
      <c r="O330" s="237"/>
      <c r="P330" s="237"/>
      <c r="Q330" s="237"/>
      <c r="R330" s="237"/>
      <c r="S330" s="237"/>
      <c r="T330" s="238"/>
      <c r="AT330" s="239" t="s">
        <v>339</v>
      </c>
      <c r="AU330" s="239" t="s">
        <v>86</v>
      </c>
      <c r="AV330" s="15" t="s">
        <v>84</v>
      </c>
      <c r="AW330" s="15" t="s">
        <v>31</v>
      </c>
      <c r="AX330" s="15" t="s">
        <v>77</v>
      </c>
      <c r="AY330" s="239" t="s">
        <v>321</v>
      </c>
    </row>
    <row r="331" spans="1:65" s="13" customFormat="1" ht="11.25">
      <c r="B331" s="207"/>
      <c r="C331" s="208"/>
      <c r="D331" s="209" t="s">
        <v>339</v>
      </c>
      <c r="E331" s="210" t="s">
        <v>1</v>
      </c>
      <c r="F331" s="211" t="s">
        <v>3553</v>
      </c>
      <c r="G331" s="208"/>
      <c r="H331" s="212">
        <v>33</v>
      </c>
      <c r="I331" s="213"/>
      <c r="J331" s="208"/>
      <c r="K331" s="208"/>
      <c r="L331" s="214"/>
      <c r="M331" s="215"/>
      <c r="N331" s="216"/>
      <c r="O331" s="216"/>
      <c r="P331" s="216"/>
      <c r="Q331" s="216"/>
      <c r="R331" s="216"/>
      <c r="S331" s="216"/>
      <c r="T331" s="217"/>
      <c r="AT331" s="218" t="s">
        <v>339</v>
      </c>
      <c r="AU331" s="218" t="s">
        <v>86</v>
      </c>
      <c r="AV331" s="13" t="s">
        <v>86</v>
      </c>
      <c r="AW331" s="13" t="s">
        <v>31</v>
      </c>
      <c r="AX331" s="13" t="s">
        <v>77</v>
      </c>
      <c r="AY331" s="218" t="s">
        <v>321</v>
      </c>
    </row>
    <row r="332" spans="1:65" s="16" customFormat="1" ht="11.25">
      <c r="B332" s="240"/>
      <c r="C332" s="241"/>
      <c r="D332" s="209" t="s">
        <v>339</v>
      </c>
      <c r="E332" s="242" t="s">
        <v>3554</v>
      </c>
      <c r="F332" s="243" t="s">
        <v>391</v>
      </c>
      <c r="G332" s="241"/>
      <c r="H332" s="244">
        <v>33</v>
      </c>
      <c r="I332" s="245"/>
      <c r="J332" s="241"/>
      <c r="K332" s="241"/>
      <c r="L332" s="246"/>
      <c r="M332" s="247"/>
      <c r="N332" s="248"/>
      <c r="O332" s="248"/>
      <c r="P332" s="248"/>
      <c r="Q332" s="248"/>
      <c r="R332" s="248"/>
      <c r="S332" s="248"/>
      <c r="T332" s="249"/>
      <c r="AT332" s="250" t="s">
        <v>339</v>
      </c>
      <c r="AU332" s="250" t="s">
        <v>86</v>
      </c>
      <c r="AV332" s="16" t="s">
        <v>334</v>
      </c>
      <c r="AW332" s="16" t="s">
        <v>31</v>
      </c>
      <c r="AX332" s="16" t="s">
        <v>84</v>
      </c>
      <c r="AY332" s="250" t="s">
        <v>321</v>
      </c>
    </row>
    <row r="333" spans="1:65" s="2" customFormat="1" ht="16.5" customHeight="1">
      <c r="A333" s="35"/>
      <c r="B333" s="36"/>
      <c r="C333" s="251" t="s">
        <v>674</v>
      </c>
      <c r="D333" s="251" t="s">
        <v>583</v>
      </c>
      <c r="E333" s="252" t="s">
        <v>2351</v>
      </c>
      <c r="F333" s="253" t="s">
        <v>2352</v>
      </c>
      <c r="G333" s="254" t="s">
        <v>692</v>
      </c>
      <c r="H333" s="255">
        <v>10</v>
      </c>
      <c r="I333" s="256"/>
      <c r="J333" s="257">
        <f>ROUND(I333*H333,2)</f>
        <v>0</v>
      </c>
      <c r="K333" s="253" t="s">
        <v>350</v>
      </c>
      <c r="L333" s="258"/>
      <c r="M333" s="259" t="s">
        <v>1</v>
      </c>
      <c r="N333" s="260" t="s">
        <v>42</v>
      </c>
      <c r="O333" s="72"/>
      <c r="P333" s="203">
        <f>O333*H333</f>
        <v>0</v>
      </c>
      <c r="Q333" s="203">
        <v>1.31</v>
      </c>
      <c r="R333" s="203">
        <f>Q333*H333</f>
        <v>13.100000000000001</v>
      </c>
      <c r="S333" s="203">
        <v>0</v>
      </c>
      <c r="T333" s="204">
        <f>S333*H333</f>
        <v>0</v>
      </c>
      <c r="U333" s="35"/>
      <c r="V333" s="35"/>
      <c r="W333" s="35"/>
      <c r="X333" s="35"/>
      <c r="Y333" s="35"/>
      <c r="Z333" s="35"/>
      <c r="AA333" s="35"/>
      <c r="AB333" s="35"/>
      <c r="AC333" s="35"/>
      <c r="AD333" s="35"/>
      <c r="AE333" s="35"/>
      <c r="AR333" s="205" t="s">
        <v>364</v>
      </c>
      <c r="AT333" s="205" t="s">
        <v>583</v>
      </c>
      <c r="AU333" s="205" t="s">
        <v>86</v>
      </c>
      <c r="AY333" s="18" t="s">
        <v>321</v>
      </c>
      <c r="BE333" s="206">
        <f>IF(N333="základní",J333,0)</f>
        <v>0</v>
      </c>
      <c r="BF333" s="206">
        <f>IF(N333="snížená",J333,0)</f>
        <v>0</v>
      </c>
      <c r="BG333" s="206">
        <f>IF(N333="zákl. přenesená",J333,0)</f>
        <v>0</v>
      </c>
      <c r="BH333" s="206">
        <f>IF(N333="sníž. přenesená",J333,0)</f>
        <v>0</v>
      </c>
      <c r="BI333" s="206">
        <f>IF(N333="nulová",J333,0)</f>
        <v>0</v>
      </c>
      <c r="BJ333" s="18" t="s">
        <v>84</v>
      </c>
      <c r="BK333" s="206">
        <f>ROUND(I333*H333,2)</f>
        <v>0</v>
      </c>
      <c r="BL333" s="18" t="s">
        <v>328</v>
      </c>
      <c r="BM333" s="205" t="s">
        <v>3555</v>
      </c>
    </row>
    <row r="334" spans="1:65" s="15" customFormat="1" ht="22.5">
      <c r="B334" s="230"/>
      <c r="C334" s="231"/>
      <c r="D334" s="209" t="s">
        <v>339</v>
      </c>
      <c r="E334" s="232" t="s">
        <v>1</v>
      </c>
      <c r="F334" s="233" t="s">
        <v>3556</v>
      </c>
      <c r="G334" s="231"/>
      <c r="H334" s="232" t="s">
        <v>1</v>
      </c>
      <c r="I334" s="234"/>
      <c r="J334" s="231"/>
      <c r="K334" s="231"/>
      <c r="L334" s="235"/>
      <c r="M334" s="236"/>
      <c r="N334" s="237"/>
      <c r="O334" s="237"/>
      <c r="P334" s="237"/>
      <c r="Q334" s="237"/>
      <c r="R334" s="237"/>
      <c r="S334" s="237"/>
      <c r="T334" s="238"/>
      <c r="AT334" s="239" t="s">
        <v>339</v>
      </c>
      <c r="AU334" s="239" t="s">
        <v>86</v>
      </c>
      <c r="AV334" s="15" t="s">
        <v>84</v>
      </c>
      <c r="AW334" s="15" t="s">
        <v>31</v>
      </c>
      <c r="AX334" s="15" t="s">
        <v>77</v>
      </c>
      <c r="AY334" s="239" t="s">
        <v>321</v>
      </c>
    </row>
    <row r="335" spans="1:65" s="13" customFormat="1" ht="11.25">
      <c r="B335" s="207"/>
      <c r="C335" s="208"/>
      <c r="D335" s="209" t="s">
        <v>339</v>
      </c>
      <c r="E335" s="210" t="s">
        <v>1</v>
      </c>
      <c r="F335" s="211" t="s">
        <v>3557</v>
      </c>
      <c r="G335" s="208"/>
      <c r="H335" s="212">
        <v>9.1669999999999998</v>
      </c>
      <c r="I335" s="213"/>
      <c r="J335" s="208"/>
      <c r="K335" s="208"/>
      <c r="L335" s="214"/>
      <c r="M335" s="215"/>
      <c r="N335" s="216"/>
      <c r="O335" s="216"/>
      <c r="P335" s="216"/>
      <c r="Q335" s="216"/>
      <c r="R335" s="216"/>
      <c r="S335" s="216"/>
      <c r="T335" s="217"/>
      <c r="AT335" s="218" t="s">
        <v>339</v>
      </c>
      <c r="AU335" s="218" t="s">
        <v>86</v>
      </c>
      <c r="AV335" s="13" t="s">
        <v>86</v>
      </c>
      <c r="AW335" s="13" t="s">
        <v>31</v>
      </c>
      <c r="AX335" s="13" t="s">
        <v>77</v>
      </c>
      <c r="AY335" s="218" t="s">
        <v>321</v>
      </c>
    </row>
    <row r="336" spans="1:65" s="13" customFormat="1" ht="11.25">
      <c r="B336" s="207"/>
      <c r="C336" s="208"/>
      <c r="D336" s="209" t="s">
        <v>339</v>
      </c>
      <c r="E336" s="210" t="s">
        <v>1</v>
      </c>
      <c r="F336" s="211" t="s">
        <v>3558</v>
      </c>
      <c r="G336" s="208"/>
      <c r="H336" s="212">
        <v>0.83299999999999996</v>
      </c>
      <c r="I336" s="213"/>
      <c r="J336" s="208"/>
      <c r="K336" s="208"/>
      <c r="L336" s="214"/>
      <c r="M336" s="215"/>
      <c r="N336" s="216"/>
      <c r="O336" s="216"/>
      <c r="P336" s="216"/>
      <c r="Q336" s="216"/>
      <c r="R336" s="216"/>
      <c r="S336" s="216"/>
      <c r="T336" s="217"/>
      <c r="AT336" s="218" t="s">
        <v>339</v>
      </c>
      <c r="AU336" s="218" t="s">
        <v>86</v>
      </c>
      <c r="AV336" s="13" t="s">
        <v>86</v>
      </c>
      <c r="AW336" s="13" t="s">
        <v>31</v>
      </c>
      <c r="AX336" s="13" t="s">
        <v>77</v>
      </c>
      <c r="AY336" s="218" t="s">
        <v>321</v>
      </c>
    </row>
    <row r="337" spans="1:65" s="14" customFormat="1" ht="11.25">
      <c r="B337" s="219"/>
      <c r="C337" s="220"/>
      <c r="D337" s="209" t="s">
        <v>339</v>
      </c>
      <c r="E337" s="221" t="s">
        <v>1</v>
      </c>
      <c r="F337" s="222" t="s">
        <v>346</v>
      </c>
      <c r="G337" s="220"/>
      <c r="H337" s="223">
        <v>10</v>
      </c>
      <c r="I337" s="224"/>
      <c r="J337" s="220"/>
      <c r="K337" s="220"/>
      <c r="L337" s="225"/>
      <c r="M337" s="226"/>
      <c r="N337" s="227"/>
      <c r="O337" s="227"/>
      <c r="P337" s="227"/>
      <c r="Q337" s="227"/>
      <c r="R337" s="227"/>
      <c r="S337" s="227"/>
      <c r="T337" s="228"/>
      <c r="AT337" s="229" t="s">
        <v>339</v>
      </c>
      <c r="AU337" s="229" t="s">
        <v>86</v>
      </c>
      <c r="AV337" s="14" t="s">
        <v>328</v>
      </c>
      <c r="AW337" s="14" t="s">
        <v>31</v>
      </c>
      <c r="AX337" s="14" t="s">
        <v>84</v>
      </c>
      <c r="AY337" s="229" t="s">
        <v>321</v>
      </c>
    </row>
    <row r="338" spans="1:65" s="12" customFormat="1" ht="22.9" customHeight="1">
      <c r="B338" s="178"/>
      <c r="C338" s="179"/>
      <c r="D338" s="180" t="s">
        <v>76</v>
      </c>
      <c r="E338" s="192" t="s">
        <v>1163</v>
      </c>
      <c r="F338" s="192" t="s">
        <v>1164</v>
      </c>
      <c r="G338" s="179"/>
      <c r="H338" s="179"/>
      <c r="I338" s="182"/>
      <c r="J338" s="193">
        <f>BK338</f>
        <v>0</v>
      </c>
      <c r="K338" s="179"/>
      <c r="L338" s="184"/>
      <c r="M338" s="185"/>
      <c r="N338" s="186"/>
      <c r="O338" s="186"/>
      <c r="P338" s="187">
        <f>SUM(P339:P347)</f>
        <v>0</v>
      </c>
      <c r="Q338" s="186"/>
      <c r="R338" s="187">
        <f>SUM(R339:R347)</f>
        <v>0</v>
      </c>
      <c r="S338" s="186"/>
      <c r="T338" s="188">
        <f>SUM(T339:T347)</f>
        <v>0</v>
      </c>
      <c r="AR338" s="189" t="s">
        <v>84</v>
      </c>
      <c r="AT338" s="190" t="s">
        <v>76</v>
      </c>
      <c r="AU338" s="190" t="s">
        <v>84</v>
      </c>
      <c r="AY338" s="189" t="s">
        <v>321</v>
      </c>
      <c r="BK338" s="191">
        <f>SUM(BK339:BK347)</f>
        <v>0</v>
      </c>
    </row>
    <row r="339" spans="1:65" s="2" customFormat="1" ht="33" customHeight="1">
      <c r="A339" s="35"/>
      <c r="B339" s="36"/>
      <c r="C339" s="194" t="s">
        <v>680</v>
      </c>
      <c r="D339" s="194" t="s">
        <v>323</v>
      </c>
      <c r="E339" s="195" t="s">
        <v>2470</v>
      </c>
      <c r="F339" s="196" t="s">
        <v>2471</v>
      </c>
      <c r="G339" s="197" t="s">
        <v>542</v>
      </c>
      <c r="H339" s="198">
        <v>328.70499999999998</v>
      </c>
      <c r="I339" s="199"/>
      <c r="J339" s="200">
        <f>ROUND(I339*H339,2)</f>
        <v>0</v>
      </c>
      <c r="K339" s="196" t="s">
        <v>350</v>
      </c>
      <c r="L339" s="40"/>
      <c r="M339" s="201" t="s">
        <v>1</v>
      </c>
      <c r="N339" s="202" t="s">
        <v>42</v>
      </c>
      <c r="O339" s="72"/>
      <c r="P339" s="203">
        <f>O339*H339</f>
        <v>0</v>
      </c>
      <c r="Q339" s="203">
        <v>0</v>
      </c>
      <c r="R339" s="203">
        <f>Q339*H339</f>
        <v>0</v>
      </c>
      <c r="S339" s="203">
        <v>0</v>
      </c>
      <c r="T339" s="204">
        <f>S339*H339</f>
        <v>0</v>
      </c>
      <c r="U339" s="35"/>
      <c r="V339" s="35"/>
      <c r="W339" s="35"/>
      <c r="X339" s="35"/>
      <c r="Y339" s="35"/>
      <c r="Z339" s="35"/>
      <c r="AA339" s="35"/>
      <c r="AB339" s="35"/>
      <c r="AC339" s="35"/>
      <c r="AD339" s="35"/>
      <c r="AE339" s="35"/>
      <c r="AR339" s="205" t="s">
        <v>328</v>
      </c>
      <c r="AT339" s="205" t="s">
        <v>323</v>
      </c>
      <c r="AU339" s="205" t="s">
        <v>86</v>
      </c>
      <c r="AY339" s="18" t="s">
        <v>321</v>
      </c>
      <c r="BE339" s="206">
        <f>IF(N339="základní",J339,0)</f>
        <v>0</v>
      </c>
      <c r="BF339" s="206">
        <f>IF(N339="snížená",J339,0)</f>
        <v>0</v>
      </c>
      <c r="BG339" s="206">
        <f>IF(N339="zákl. přenesená",J339,0)</f>
        <v>0</v>
      </c>
      <c r="BH339" s="206">
        <f>IF(N339="sníž. přenesená",J339,0)</f>
        <v>0</v>
      </c>
      <c r="BI339" s="206">
        <f>IF(N339="nulová",J339,0)</f>
        <v>0</v>
      </c>
      <c r="BJ339" s="18" t="s">
        <v>84</v>
      </c>
      <c r="BK339" s="206">
        <f>ROUND(I339*H339,2)</f>
        <v>0</v>
      </c>
      <c r="BL339" s="18" t="s">
        <v>328</v>
      </c>
      <c r="BM339" s="205" t="s">
        <v>3559</v>
      </c>
    </row>
    <row r="340" spans="1:65" s="13" customFormat="1" ht="11.25">
      <c r="B340" s="207"/>
      <c r="C340" s="208"/>
      <c r="D340" s="209" t="s">
        <v>339</v>
      </c>
      <c r="E340" s="210" t="s">
        <v>1</v>
      </c>
      <c r="F340" s="211" t="s">
        <v>3560</v>
      </c>
      <c r="G340" s="208"/>
      <c r="H340" s="212">
        <v>201.05500000000001</v>
      </c>
      <c r="I340" s="213"/>
      <c r="J340" s="208"/>
      <c r="K340" s="208"/>
      <c r="L340" s="214"/>
      <c r="M340" s="215"/>
      <c r="N340" s="216"/>
      <c r="O340" s="216"/>
      <c r="P340" s="216"/>
      <c r="Q340" s="216"/>
      <c r="R340" s="216"/>
      <c r="S340" s="216"/>
      <c r="T340" s="217"/>
      <c r="AT340" s="218" t="s">
        <v>339</v>
      </c>
      <c r="AU340" s="218" t="s">
        <v>86</v>
      </c>
      <c r="AV340" s="13" t="s">
        <v>86</v>
      </c>
      <c r="AW340" s="13" t="s">
        <v>31</v>
      </c>
      <c r="AX340" s="13" t="s">
        <v>77</v>
      </c>
      <c r="AY340" s="218" t="s">
        <v>321</v>
      </c>
    </row>
    <row r="341" spans="1:65" s="13" customFormat="1" ht="11.25">
      <c r="B341" s="207"/>
      <c r="C341" s="208"/>
      <c r="D341" s="209" t="s">
        <v>339</v>
      </c>
      <c r="E341" s="210" t="s">
        <v>1</v>
      </c>
      <c r="F341" s="211" t="s">
        <v>3561</v>
      </c>
      <c r="G341" s="208"/>
      <c r="H341" s="212">
        <v>127.65</v>
      </c>
      <c r="I341" s="213"/>
      <c r="J341" s="208"/>
      <c r="K341" s="208"/>
      <c r="L341" s="214"/>
      <c r="M341" s="215"/>
      <c r="N341" s="216"/>
      <c r="O341" s="216"/>
      <c r="P341" s="216"/>
      <c r="Q341" s="216"/>
      <c r="R341" s="216"/>
      <c r="S341" s="216"/>
      <c r="T341" s="217"/>
      <c r="AT341" s="218" t="s">
        <v>339</v>
      </c>
      <c r="AU341" s="218" t="s">
        <v>86</v>
      </c>
      <c r="AV341" s="13" t="s">
        <v>86</v>
      </c>
      <c r="AW341" s="13" t="s">
        <v>31</v>
      </c>
      <c r="AX341" s="13" t="s">
        <v>77</v>
      </c>
      <c r="AY341" s="218" t="s">
        <v>321</v>
      </c>
    </row>
    <row r="342" spans="1:65" s="14" customFormat="1" ht="11.25">
      <c r="B342" s="219"/>
      <c r="C342" s="220"/>
      <c r="D342" s="209" t="s">
        <v>339</v>
      </c>
      <c r="E342" s="221" t="s">
        <v>3424</v>
      </c>
      <c r="F342" s="222" t="s">
        <v>346</v>
      </c>
      <c r="G342" s="220"/>
      <c r="H342" s="223">
        <v>328.70499999999998</v>
      </c>
      <c r="I342" s="224"/>
      <c r="J342" s="220"/>
      <c r="K342" s="220"/>
      <c r="L342" s="225"/>
      <c r="M342" s="226"/>
      <c r="N342" s="227"/>
      <c r="O342" s="227"/>
      <c r="P342" s="227"/>
      <c r="Q342" s="227"/>
      <c r="R342" s="227"/>
      <c r="S342" s="227"/>
      <c r="T342" s="228"/>
      <c r="AT342" s="229" t="s">
        <v>339</v>
      </c>
      <c r="AU342" s="229" t="s">
        <v>86</v>
      </c>
      <c r="AV342" s="14" t="s">
        <v>328</v>
      </c>
      <c r="AW342" s="14" t="s">
        <v>31</v>
      </c>
      <c r="AX342" s="14" t="s">
        <v>84</v>
      </c>
      <c r="AY342" s="229" t="s">
        <v>321</v>
      </c>
    </row>
    <row r="343" spans="1:65" s="2" customFormat="1" ht="24.2" customHeight="1">
      <c r="A343" s="35"/>
      <c r="B343" s="36"/>
      <c r="C343" s="194" t="s">
        <v>685</v>
      </c>
      <c r="D343" s="194" t="s">
        <v>323</v>
      </c>
      <c r="E343" s="195" t="s">
        <v>2475</v>
      </c>
      <c r="F343" s="196" t="s">
        <v>2476</v>
      </c>
      <c r="G343" s="197" t="s">
        <v>542</v>
      </c>
      <c r="H343" s="198">
        <v>16.460999999999999</v>
      </c>
      <c r="I343" s="199"/>
      <c r="J343" s="200">
        <f>ROUND(I343*H343,2)</f>
        <v>0</v>
      </c>
      <c r="K343" s="196" t="s">
        <v>350</v>
      </c>
      <c r="L343" s="40"/>
      <c r="M343" s="201" t="s">
        <v>1</v>
      </c>
      <c r="N343" s="202" t="s">
        <v>42</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328</v>
      </c>
      <c r="AT343" s="205" t="s">
        <v>323</v>
      </c>
      <c r="AU343" s="205" t="s">
        <v>86</v>
      </c>
      <c r="AY343" s="18" t="s">
        <v>321</v>
      </c>
      <c r="BE343" s="206">
        <f>IF(N343="základní",J343,0)</f>
        <v>0</v>
      </c>
      <c r="BF343" s="206">
        <f>IF(N343="snížená",J343,0)</f>
        <v>0</v>
      </c>
      <c r="BG343" s="206">
        <f>IF(N343="zákl. přenesená",J343,0)</f>
        <v>0</v>
      </c>
      <c r="BH343" s="206">
        <f>IF(N343="sníž. přenesená",J343,0)</f>
        <v>0</v>
      </c>
      <c r="BI343" s="206">
        <f>IF(N343="nulová",J343,0)</f>
        <v>0</v>
      </c>
      <c r="BJ343" s="18" t="s">
        <v>84</v>
      </c>
      <c r="BK343" s="206">
        <f>ROUND(I343*H343,2)</f>
        <v>0</v>
      </c>
      <c r="BL343" s="18" t="s">
        <v>328</v>
      </c>
      <c r="BM343" s="205" t="s">
        <v>3562</v>
      </c>
    </row>
    <row r="344" spans="1:65" s="13" customFormat="1" ht="11.25">
      <c r="B344" s="207"/>
      <c r="C344" s="208"/>
      <c r="D344" s="209" t="s">
        <v>339</v>
      </c>
      <c r="E344" s="210" t="s">
        <v>1</v>
      </c>
      <c r="F344" s="211" t="s">
        <v>3563</v>
      </c>
      <c r="G344" s="208"/>
      <c r="H344" s="212">
        <v>345.166</v>
      </c>
      <c r="I344" s="213"/>
      <c r="J344" s="208"/>
      <c r="K344" s="208"/>
      <c r="L344" s="214"/>
      <c r="M344" s="215"/>
      <c r="N344" s="216"/>
      <c r="O344" s="216"/>
      <c r="P344" s="216"/>
      <c r="Q344" s="216"/>
      <c r="R344" s="216"/>
      <c r="S344" s="216"/>
      <c r="T344" s="217"/>
      <c r="AT344" s="218" t="s">
        <v>339</v>
      </c>
      <c r="AU344" s="218" t="s">
        <v>86</v>
      </c>
      <c r="AV344" s="13" t="s">
        <v>86</v>
      </c>
      <c r="AW344" s="13" t="s">
        <v>31</v>
      </c>
      <c r="AX344" s="13" t="s">
        <v>77</v>
      </c>
      <c r="AY344" s="218" t="s">
        <v>321</v>
      </c>
    </row>
    <row r="345" spans="1:65" s="15" customFormat="1" ht="11.25">
      <c r="B345" s="230"/>
      <c r="C345" s="231"/>
      <c r="D345" s="209" t="s">
        <v>339</v>
      </c>
      <c r="E345" s="232" t="s">
        <v>1</v>
      </c>
      <c r="F345" s="233" t="s">
        <v>2481</v>
      </c>
      <c r="G345" s="231"/>
      <c r="H345" s="232" t="s">
        <v>1</v>
      </c>
      <c r="I345" s="234"/>
      <c r="J345" s="231"/>
      <c r="K345" s="231"/>
      <c r="L345" s="235"/>
      <c r="M345" s="236"/>
      <c r="N345" s="237"/>
      <c r="O345" s="237"/>
      <c r="P345" s="237"/>
      <c r="Q345" s="237"/>
      <c r="R345" s="237"/>
      <c r="S345" s="237"/>
      <c r="T345" s="238"/>
      <c r="AT345" s="239" t="s">
        <v>339</v>
      </c>
      <c r="AU345" s="239" t="s">
        <v>86</v>
      </c>
      <c r="AV345" s="15" t="s">
        <v>84</v>
      </c>
      <c r="AW345" s="15" t="s">
        <v>31</v>
      </c>
      <c r="AX345" s="15" t="s">
        <v>77</v>
      </c>
      <c r="AY345" s="239" t="s">
        <v>321</v>
      </c>
    </row>
    <row r="346" spans="1:65" s="13" customFormat="1" ht="11.25">
      <c r="B346" s="207"/>
      <c r="C346" s="208"/>
      <c r="D346" s="209" t="s">
        <v>339</v>
      </c>
      <c r="E346" s="210" t="s">
        <v>1</v>
      </c>
      <c r="F346" s="211" t="s">
        <v>3564</v>
      </c>
      <c r="G346" s="208"/>
      <c r="H346" s="212">
        <v>-328.70499999999998</v>
      </c>
      <c r="I346" s="213"/>
      <c r="J346" s="208"/>
      <c r="K346" s="208"/>
      <c r="L346" s="214"/>
      <c r="M346" s="215"/>
      <c r="N346" s="216"/>
      <c r="O346" s="216"/>
      <c r="P346" s="216"/>
      <c r="Q346" s="216"/>
      <c r="R346" s="216"/>
      <c r="S346" s="216"/>
      <c r="T346" s="217"/>
      <c r="AT346" s="218" t="s">
        <v>339</v>
      </c>
      <c r="AU346" s="218" t="s">
        <v>86</v>
      </c>
      <c r="AV346" s="13" t="s">
        <v>86</v>
      </c>
      <c r="AW346" s="13" t="s">
        <v>31</v>
      </c>
      <c r="AX346" s="13" t="s">
        <v>77</v>
      </c>
      <c r="AY346" s="218" t="s">
        <v>321</v>
      </c>
    </row>
    <row r="347" spans="1:65" s="14" customFormat="1" ht="11.25">
      <c r="B347" s="219"/>
      <c r="C347" s="220"/>
      <c r="D347" s="209" t="s">
        <v>339</v>
      </c>
      <c r="E347" s="221" t="s">
        <v>1</v>
      </c>
      <c r="F347" s="222" t="s">
        <v>346</v>
      </c>
      <c r="G347" s="220"/>
      <c r="H347" s="223">
        <v>16.460999999999999</v>
      </c>
      <c r="I347" s="224"/>
      <c r="J347" s="220"/>
      <c r="K347" s="220"/>
      <c r="L347" s="225"/>
      <c r="M347" s="271"/>
      <c r="N347" s="272"/>
      <c r="O347" s="272"/>
      <c r="P347" s="272"/>
      <c r="Q347" s="272"/>
      <c r="R347" s="272"/>
      <c r="S347" s="272"/>
      <c r="T347" s="273"/>
      <c r="AT347" s="229" t="s">
        <v>339</v>
      </c>
      <c r="AU347" s="229" t="s">
        <v>86</v>
      </c>
      <c r="AV347" s="14" t="s">
        <v>328</v>
      </c>
      <c r="AW347" s="14" t="s">
        <v>31</v>
      </c>
      <c r="AX347" s="14" t="s">
        <v>84</v>
      </c>
      <c r="AY347" s="229" t="s">
        <v>321</v>
      </c>
    </row>
    <row r="348" spans="1:65" s="2" customFormat="1" ht="6.95" customHeight="1">
      <c r="A348" s="35"/>
      <c r="B348" s="55"/>
      <c r="C348" s="56"/>
      <c r="D348" s="56"/>
      <c r="E348" s="56"/>
      <c r="F348" s="56"/>
      <c r="G348" s="56"/>
      <c r="H348" s="56"/>
      <c r="I348" s="56"/>
      <c r="J348" s="56"/>
      <c r="K348" s="56"/>
      <c r="L348" s="40"/>
      <c r="M348" s="35"/>
      <c r="O348" s="35"/>
      <c r="P348" s="35"/>
      <c r="Q348" s="35"/>
      <c r="R348" s="35"/>
      <c r="S348" s="35"/>
      <c r="T348" s="35"/>
      <c r="U348" s="35"/>
      <c r="V348" s="35"/>
      <c r="W348" s="35"/>
      <c r="X348" s="35"/>
      <c r="Y348" s="35"/>
      <c r="Z348" s="35"/>
      <c r="AA348" s="35"/>
      <c r="AB348" s="35"/>
      <c r="AC348" s="35"/>
      <c r="AD348" s="35"/>
      <c r="AE348" s="35"/>
    </row>
  </sheetData>
  <sheetProtection algorithmName="SHA-512" hashValue="J5l9GGvvSbyXCGHdUL0ip8ACTjMIX1Kw6GOfZPSW3QPf/Y8OQkc7xEjub3CRpxMMuXyUTc65eg+tSx73NHDL+w==" saltValue="S63mkkTEAmiSC2Dwf8GvHIOdRPmQXcQaa2P9dn4ki7O5xEqq4BHf5pq23vYlIt7Is9PyuL0dtvO0GxxgYt1Jaw==" spinCount="100000" sheet="1" objects="1" scenarios="1" formatColumns="0" formatRows="0" autoFilter="0"/>
  <autoFilter ref="C127:K347"/>
  <mergeCells count="12">
    <mergeCell ref="E120:H120"/>
    <mergeCell ref="L2:V2"/>
    <mergeCell ref="E85:H85"/>
    <mergeCell ref="E87:H87"/>
    <mergeCell ref="E89:H89"/>
    <mergeCell ref="E116:H116"/>
    <mergeCell ref="E118:H11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129</v>
      </c>
      <c r="AZ2" s="116" t="s">
        <v>198</v>
      </c>
      <c r="BA2" s="116" t="s">
        <v>1</v>
      </c>
      <c r="BB2" s="116" t="s">
        <v>1</v>
      </c>
      <c r="BC2" s="116" t="s">
        <v>3565</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3566</v>
      </c>
      <c r="BD3" s="116" t="s">
        <v>86</v>
      </c>
    </row>
    <row r="4" spans="1:56" s="1" customFormat="1" ht="24.95" customHeight="1">
      <c r="B4" s="21"/>
      <c r="D4" s="119" t="s">
        <v>189</v>
      </c>
      <c r="L4" s="21"/>
      <c r="M4" s="120" t="s">
        <v>10</v>
      </c>
      <c r="AT4" s="18" t="s">
        <v>4</v>
      </c>
      <c r="AZ4" s="116" t="s">
        <v>3567</v>
      </c>
      <c r="BA4" s="116" t="s">
        <v>1</v>
      </c>
      <c r="BB4" s="116" t="s">
        <v>1</v>
      </c>
      <c r="BC4" s="116" t="s">
        <v>3568</v>
      </c>
      <c r="BD4" s="116" t="s">
        <v>86</v>
      </c>
    </row>
    <row r="5" spans="1:56" s="1" customFormat="1" ht="6.95" customHeight="1">
      <c r="B5" s="21"/>
      <c r="L5" s="21"/>
      <c r="AZ5" s="116" t="s">
        <v>1601</v>
      </c>
      <c r="BA5" s="116" t="s">
        <v>1</v>
      </c>
      <c r="BB5" s="116" t="s">
        <v>1</v>
      </c>
      <c r="BC5" s="116" t="s">
        <v>3569</v>
      </c>
      <c r="BD5" s="116" t="s">
        <v>86</v>
      </c>
    </row>
    <row r="6" spans="1:56" s="1" customFormat="1" ht="12" customHeight="1">
      <c r="B6" s="21"/>
      <c r="D6" s="121" t="s">
        <v>16</v>
      </c>
      <c r="L6" s="21"/>
      <c r="AZ6" s="116" t="s">
        <v>227</v>
      </c>
      <c r="BA6" s="116" t="s">
        <v>1</v>
      </c>
      <c r="BB6" s="116" t="s">
        <v>1</v>
      </c>
      <c r="BC6" s="116" t="s">
        <v>3565</v>
      </c>
      <c r="BD6" s="116" t="s">
        <v>86</v>
      </c>
    </row>
    <row r="7" spans="1:56" s="1" customFormat="1" ht="16.5" customHeight="1">
      <c r="B7" s="21"/>
      <c r="E7" s="322" t="str">
        <f>'Rekapitulace stavby'!K6</f>
        <v>VODOJEM POUZDŘANY</v>
      </c>
      <c r="F7" s="323"/>
      <c r="G7" s="323"/>
      <c r="H7" s="323"/>
      <c r="L7" s="21"/>
      <c r="AZ7" s="116" t="s">
        <v>2783</v>
      </c>
      <c r="BA7" s="116" t="s">
        <v>1</v>
      </c>
      <c r="BB7" s="116" t="s">
        <v>1</v>
      </c>
      <c r="BC7" s="116" t="s">
        <v>3570</v>
      </c>
      <c r="BD7" s="116" t="s">
        <v>86</v>
      </c>
    </row>
    <row r="8" spans="1:56" s="1" customFormat="1" ht="12" customHeight="1">
      <c r="B8" s="21"/>
      <c r="D8" s="121" t="s">
        <v>197</v>
      </c>
      <c r="L8" s="21"/>
      <c r="AZ8" s="116" t="s">
        <v>1609</v>
      </c>
      <c r="BA8" s="116" t="s">
        <v>1</v>
      </c>
      <c r="BB8" s="116" t="s">
        <v>1</v>
      </c>
      <c r="BC8" s="116" t="s">
        <v>3571</v>
      </c>
      <c r="BD8" s="116" t="s">
        <v>86</v>
      </c>
    </row>
    <row r="9" spans="1:56" s="2" customFormat="1" ht="16.5" customHeight="1">
      <c r="A9" s="35"/>
      <c r="B9" s="40"/>
      <c r="C9" s="35"/>
      <c r="D9" s="35"/>
      <c r="E9" s="322" t="s">
        <v>3572</v>
      </c>
      <c r="F9" s="324"/>
      <c r="G9" s="324"/>
      <c r="H9" s="324"/>
      <c r="I9" s="35"/>
      <c r="J9" s="35"/>
      <c r="K9" s="35"/>
      <c r="L9" s="52"/>
      <c r="S9" s="35"/>
      <c r="T9" s="35"/>
      <c r="U9" s="35"/>
      <c r="V9" s="35"/>
      <c r="W9" s="35"/>
      <c r="X9" s="35"/>
      <c r="Y9" s="35"/>
      <c r="Z9" s="35"/>
      <c r="AA9" s="35"/>
      <c r="AB9" s="35"/>
      <c r="AC9" s="35"/>
      <c r="AD9" s="35"/>
      <c r="AE9" s="35"/>
      <c r="AZ9" s="116" t="s">
        <v>262</v>
      </c>
      <c r="BA9" s="116" t="s">
        <v>1</v>
      </c>
      <c r="BB9" s="116" t="s">
        <v>1</v>
      </c>
      <c r="BC9" s="116" t="s">
        <v>3573</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390</v>
      </c>
      <c r="BA10" s="116" t="s">
        <v>1</v>
      </c>
      <c r="BB10" s="116" t="s">
        <v>1</v>
      </c>
      <c r="BC10" s="116" t="s">
        <v>3574</v>
      </c>
      <c r="BD10" s="116" t="s">
        <v>86</v>
      </c>
    </row>
    <row r="11" spans="1:56" s="2" customFormat="1" ht="16.5" customHeight="1">
      <c r="A11" s="35"/>
      <c r="B11" s="40"/>
      <c r="C11" s="35"/>
      <c r="D11" s="35"/>
      <c r="E11" s="325" t="s">
        <v>3575</v>
      </c>
      <c r="F11" s="324"/>
      <c r="G11" s="324"/>
      <c r="H11" s="324"/>
      <c r="I11" s="35"/>
      <c r="J11" s="35"/>
      <c r="K11" s="35"/>
      <c r="L11" s="52"/>
      <c r="S11" s="35"/>
      <c r="T11" s="35"/>
      <c r="U11" s="35"/>
      <c r="V11" s="35"/>
      <c r="W11" s="35"/>
      <c r="X11" s="35"/>
      <c r="Y11" s="35"/>
      <c r="Z11" s="35"/>
      <c r="AA11" s="35"/>
      <c r="AB11" s="35"/>
      <c r="AC11" s="35"/>
      <c r="AD11" s="35"/>
      <c r="AE11" s="35"/>
      <c r="AZ11" s="116" t="s">
        <v>2790</v>
      </c>
      <c r="BA11" s="116" t="s">
        <v>1</v>
      </c>
      <c r="BB11" s="116" t="s">
        <v>1</v>
      </c>
      <c r="BC11" s="116" t="s">
        <v>3576</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2792</v>
      </c>
      <c r="BA12" s="116" t="s">
        <v>1</v>
      </c>
      <c r="BB12" s="116" t="s">
        <v>1</v>
      </c>
      <c r="BC12" s="116" t="s">
        <v>3574</v>
      </c>
      <c r="BD12" s="116" t="s">
        <v>86</v>
      </c>
    </row>
    <row r="13" spans="1:5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c r="AZ13" s="116" t="s">
        <v>275</v>
      </c>
      <c r="BA13" s="116" t="s">
        <v>1</v>
      </c>
      <c r="BB13" s="116" t="s">
        <v>1</v>
      </c>
      <c r="BC13" s="116" t="s">
        <v>3577</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ROUND((SUM(BE128:BE287)),  2)</f>
        <v>0</v>
      </c>
      <c r="G35" s="35"/>
      <c r="H35" s="35"/>
      <c r="I35" s="133">
        <v>0.21</v>
      </c>
      <c r="J35" s="132">
        <f>ROUND(((SUM(BE128:BE287))*I35),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ROUND((SUM(BF128:BF287)),  2)</f>
        <v>0</v>
      </c>
      <c r="G36" s="35"/>
      <c r="H36" s="35"/>
      <c r="I36" s="133">
        <v>0.15</v>
      </c>
      <c r="J36" s="132">
        <f>ROUND(((SUM(BF128:BF287))*I36),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ROUND((SUM(BG128:BG287)),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ROUND((SUM(BH128:BH287)),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ROUND((SUM(BI128:BI287)),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3572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09.1 - zásobovací řad Vranovice</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J129</f>
        <v>0</v>
      </c>
      <c r="K99" s="157"/>
      <c r="L99" s="161"/>
    </row>
    <row r="100" spans="1:47" s="10" customFormat="1" ht="19.899999999999999" customHeight="1">
      <c r="B100" s="162"/>
      <c r="C100" s="105"/>
      <c r="D100" s="163" t="s">
        <v>289</v>
      </c>
      <c r="E100" s="164"/>
      <c r="F100" s="164"/>
      <c r="G100" s="164"/>
      <c r="H100" s="164"/>
      <c r="I100" s="164"/>
      <c r="J100" s="165">
        <f>J130</f>
        <v>0</v>
      </c>
      <c r="K100" s="105"/>
      <c r="L100" s="166"/>
    </row>
    <row r="101" spans="1:47" s="10" customFormat="1" ht="19.899999999999999" customHeight="1">
      <c r="B101" s="162"/>
      <c r="C101" s="105"/>
      <c r="D101" s="163" t="s">
        <v>291</v>
      </c>
      <c r="E101" s="164"/>
      <c r="F101" s="164"/>
      <c r="G101" s="164"/>
      <c r="H101" s="164"/>
      <c r="I101" s="164"/>
      <c r="J101" s="165">
        <f>J237</f>
        <v>0</v>
      </c>
      <c r="K101" s="105"/>
      <c r="L101" s="166"/>
    </row>
    <row r="102" spans="1:47" s="10" customFormat="1" ht="19.899999999999999" customHeight="1">
      <c r="B102" s="162"/>
      <c r="C102" s="105"/>
      <c r="D102" s="163" t="s">
        <v>1615</v>
      </c>
      <c r="E102" s="164"/>
      <c r="F102" s="164"/>
      <c r="G102" s="164"/>
      <c r="H102" s="164"/>
      <c r="I102" s="164"/>
      <c r="J102" s="165">
        <f>J242</f>
        <v>0</v>
      </c>
      <c r="K102" s="105"/>
      <c r="L102" s="166"/>
    </row>
    <row r="103" spans="1:47" s="10" customFormat="1" ht="19.899999999999999" customHeight="1">
      <c r="B103" s="162"/>
      <c r="C103" s="105"/>
      <c r="D103" s="163" t="s">
        <v>1616</v>
      </c>
      <c r="E103" s="164"/>
      <c r="F103" s="164"/>
      <c r="G103" s="164"/>
      <c r="H103" s="164"/>
      <c r="I103" s="164"/>
      <c r="J103" s="165">
        <f>J250</f>
        <v>0</v>
      </c>
      <c r="K103" s="105"/>
      <c r="L103" s="166"/>
    </row>
    <row r="104" spans="1:47" s="10" customFormat="1" ht="19.899999999999999" customHeight="1">
      <c r="B104" s="162"/>
      <c r="C104" s="105"/>
      <c r="D104" s="163" t="s">
        <v>295</v>
      </c>
      <c r="E104" s="164"/>
      <c r="F104" s="164"/>
      <c r="G104" s="164"/>
      <c r="H104" s="164"/>
      <c r="I104" s="164"/>
      <c r="J104" s="165">
        <f>J281</f>
        <v>0</v>
      </c>
      <c r="K104" s="105"/>
      <c r="L104" s="166"/>
    </row>
    <row r="105" spans="1:47" s="9" customFormat="1" ht="24.95" customHeight="1">
      <c r="B105" s="156"/>
      <c r="C105" s="157"/>
      <c r="D105" s="158" t="s">
        <v>2796</v>
      </c>
      <c r="E105" s="159"/>
      <c r="F105" s="159"/>
      <c r="G105" s="159"/>
      <c r="H105" s="159"/>
      <c r="I105" s="159"/>
      <c r="J105" s="160">
        <f>J283</f>
        <v>0</v>
      </c>
      <c r="K105" s="157"/>
      <c r="L105" s="161"/>
    </row>
    <row r="106" spans="1:47" s="10" customFormat="1" ht="19.899999999999999" customHeight="1">
      <c r="B106" s="162"/>
      <c r="C106" s="105"/>
      <c r="D106" s="163" t="s">
        <v>2798</v>
      </c>
      <c r="E106" s="164"/>
      <c r="F106" s="164"/>
      <c r="G106" s="164"/>
      <c r="H106" s="164"/>
      <c r="I106" s="164"/>
      <c r="J106" s="165">
        <f>J284</f>
        <v>0</v>
      </c>
      <c r="K106" s="105"/>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306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9" t="str">
        <f>E7</f>
        <v>VODOJEM POUZDŘANY</v>
      </c>
      <c r="F116" s="330"/>
      <c r="G116" s="330"/>
      <c r="H116" s="330"/>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197</v>
      </c>
      <c r="D117" s="23"/>
      <c r="E117" s="23"/>
      <c r="F117" s="23"/>
      <c r="G117" s="23"/>
      <c r="H117" s="23"/>
      <c r="I117" s="23"/>
      <c r="J117" s="23"/>
      <c r="K117" s="23"/>
      <c r="L117" s="21"/>
    </row>
    <row r="118" spans="1:63" s="2" customFormat="1" ht="16.5" customHeight="1">
      <c r="A118" s="35"/>
      <c r="B118" s="36"/>
      <c r="C118" s="37"/>
      <c r="D118" s="37"/>
      <c r="E118" s="329" t="s">
        <v>3572</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203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2" t="str">
        <f>E11</f>
        <v>SO 09.1 - zásobovací řad Vranovice</v>
      </c>
      <c r="F120" s="331"/>
      <c r="G120" s="331"/>
      <c r="H120" s="331"/>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Pouzdřany</v>
      </c>
      <c r="G122" s="37"/>
      <c r="H122" s="37"/>
      <c r="I122" s="30" t="s">
        <v>22</v>
      </c>
      <c r="J122" s="67" t="str">
        <f>IF(J14="","",J14)</f>
        <v>6. 1. 2022</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VAK BŘECLAV a.s.</v>
      </c>
      <c r="G124" s="37"/>
      <c r="H124" s="37"/>
      <c r="I124" s="30" t="s">
        <v>30</v>
      </c>
      <c r="J124" s="33" t="str">
        <f>E23</f>
        <v>AQUA PROCON s.r.o.Palackého tř. 12, 612 00 Brno</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IF(E20="","",E20)</f>
        <v>Vyplň údaj</v>
      </c>
      <c r="G125" s="37"/>
      <c r="H125" s="37"/>
      <c r="I125" s="30" t="s">
        <v>33</v>
      </c>
      <c r="J125" s="33" t="str">
        <f>E26</f>
        <v>Obrtel M.</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307</v>
      </c>
      <c r="D127" s="170" t="s">
        <v>62</v>
      </c>
      <c r="E127" s="170" t="s">
        <v>58</v>
      </c>
      <c r="F127" s="170" t="s">
        <v>59</v>
      </c>
      <c r="G127" s="170" t="s">
        <v>308</v>
      </c>
      <c r="H127" s="170" t="s">
        <v>309</v>
      </c>
      <c r="I127" s="170" t="s">
        <v>310</v>
      </c>
      <c r="J127" s="170" t="s">
        <v>285</v>
      </c>
      <c r="K127" s="171" t="s">
        <v>311</v>
      </c>
      <c r="L127" s="172"/>
      <c r="M127" s="76" t="s">
        <v>1</v>
      </c>
      <c r="N127" s="77" t="s">
        <v>41</v>
      </c>
      <c r="O127" s="77" t="s">
        <v>312</v>
      </c>
      <c r="P127" s="77" t="s">
        <v>313</v>
      </c>
      <c r="Q127" s="77" t="s">
        <v>314</v>
      </c>
      <c r="R127" s="77" t="s">
        <v>315</v>
      </c>
      <c r="S127" s="77" t="s">
        <v>316</v>
      </c>
      <c r="T127" s="78" t="s">
        <v>317</v>
      </c>
      <c r="U127" s="167"/>
      <c r="V127" s="167"/>
      <c r="W127" s="167"/>
      <c r="X127" s="167"/>
      <c r="Y127" s="167"/>
      <c r="Z127" s="167"/>
      <c r="AA127" s="167"/>
      <c r="AB127" s="167"/>
      <c r="AC127" s="167"/>
      <c r="AD127" s="167"/>
      <c r="AE127" s="167"/>
    </row>
    <row r="128" spans="1:63" s="2" customFormat="1" ht="22.9" customHeight="1">
      <c r="A128" s="35"/>
      <c r="B128" s="36"/>
      <c r="C128" s="83" t="s">
        <v>318</v>
      </c>
      <c r="D128" s="37"/>
      <c r="E128" s="37"/>
      <c r="F128" s="37"/>
      <c r="G128" s="37"/>
      <c r="H128" s="37"/>
      <c r="I128" s="37"/>
      <c r="J128" s="173">
        <f>BK128</f>
        <v>0</v>
      </c>
      <c r="K128" s="37"/>
      <c r="L128" s="40"/>
      <c r="M128" s="79"/>
      <c r="N128" s="174"/>
      <c r="O128" s="80"/>
      <c r="P128" s="175">
        <f>P129+P283</f>
        <v>0</v>
      </c>
      <c r="Q128" s="80"/>
      <c r="R128" s="175">
        <f>R129+R283</f>
        <v>10.851057600000001</v>
      </c>
      <c r="S128" s="80"/>
      <c r="T128" s="176">
        <f>T129+T283</f>
        <v>0.22189999999999999</v>
      </c>
      <c r="U128" s="35"/>
      <c r="V128" s="35"/>
      <c r="W128" s="35"/>
      <c r="X128" s="35"/>
      <c r="Y128" s="35"/>
      <c r="Z128" s="35"/>
      <c r="AA128" s="35"/>
      <c r="AB128" s="35"/>
      <c r="AC128" s="35"/>
      <c r="AD128" s="35"/>
      <c r="AE128" s="35"/>
      <c r="AT128" s="18" t="s">
        <v>76</v>
      </c>
      <c r="AU128" s="18" t="s">
        <v>287</v>
      </c>
      <c r="BK128" s="177">
        <f>BK129+BK283</f>
        <v>0</v>
      </c>
    </row>
    <row r="129" spans="1:65" s="12" customFormat="1" ht="25.9" customHeight="1">
      <c r="B129" s="178"/>
      <c r="C129" s="179"/>
      <c r="D129" s="180" t="s">
        <v>76</v>
      </c>
      <c r="E129" s="181" t="s">
        <v>319</v>
      </c>
      <c r="F129" s="181" t="s">
        <v>320</v>
      </c>
      <c r="G129" s="179"/>
      <c r="H129" s="179"/>
      <c r="I129" s="182"/>
      <c r="J129" s="183">
        <f>BK129</f>
        <v>0</v>
      </c>
      <c r="K129" s="179"/>
      <c r="L129" s="184"/>
      <c r="M129" s="185"/>
      <c r="N129" s="186"/>
      <c r="O129" s="186"/>
      <c r="P129" s="187">
        <f>P130+P237+P242+P250+P281</f>
        <v>0</v>
      </c>
      <c r="Q129" s="186"/>
      <c r="R129" s="187">
        <f>R130+R237+R242+R250+R281</f>
        <v>10.8508686</v>
      </c>
      <c r="S129" s="186"/>
      <c r="T129" s="188">
        <f>T130+T237+T242+T250+T281</f>
        <v>0.22189999999999999</v>
      </c>
      <c r="AR129" s="189" t="s">
        <v>84</v>
      </c>
      <c r="AT129" s="190" t="s">
        <v>76</v>
      </c>
      <c r="AU129" s="190" t="s">
        <v>77</v>
      </c>
      <c r="AY129" s="189" t="s">
        <v>321</v>
      </c>
      <c r="BK129" s="191">
        <f>BK130+BK237+BK242+BK250+BK281</f>
        <v>0</v>
      </c>
    </row>
    <row r="130" spans="1:65" s="12" customFormat="1" ht="22.9" customHeight="1">
      <c r="B130" s="178"/>
      <c r="C130" s="179"/>
      <c r="D130" s="180" t="s">
        <v>76</v>
      </c>
      <c r="E130" s="192" t="s">
        <v>84</v>
      </c>
      <c r="F130" s="192" t="s">
        <v>322</v>
      </c>
      <c r="G130" s="179"/>
      <c r="H130" s="179"/>
      <c r="I130" s="182"/>
      <c r="J130" s="193">
        <f>BK130</f>
        <v>0</v>
      </c>
      <c r="K130" s="179"/>
      <c r="L130" s="184"/>
      <c r="M130" s="185"/>
      <c r="N130" s="186"/>
      <c r="O130" s="186"/>
      <c r="P130" s="187">
        <f>SUM(P131:P236)</f>
        <v>0</v>
      </c>
      <c r="Q130" s="186"/>
      <c r="R130" s="187">
        <f>SUM(R131:R236)</f>
        <v>0.70730100000000007</v>
      </c>
      <c r="S130" s="186"/>
      <c r="T130" s="188">
        <f>SUM(T131:T236)</f>
        <v>0</v>
      </c>
      <c r="AR130" s="189" t="s">
        <v>84</v>
      </c>
      <c r="AT130" s="190" t="s">
        <v>76</v>
      </c>
      <c r="AU130" s="190" t="s">
        <v>84</v>
      </c>
      <c r="AY130" s="189" t="s">
        <v>321</v>
      </c>
      <c r="BK130" s="191">
        <f>SUM(BK131:BK236)</f>
        <v>0</v>
      </c>
    </row>
    <row r="131" spans="1:65" s="2" customFormat="1" ht="24.2" customHeight="1">
      <c r="A131" s="35"/>
      <c r="B131" s="36"/>
      <c r="C131" s="194" t="s">
        <v>84</v>
      </c>
      <c r="D131" s="194" t="s">
        <v>323</v>
      </c>
      <c r="E131" s="195" t="s">
        <v>1617</v>
      </c>
      <c r="F131" s="196" t="s">
        <v>1618</v>
      </c>
      <c r="G131" s="197" t="s">
        <v>337</v>
      </c>
      <c r="H131" s="198">
        <v>281.39999999999998</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1619</v>
      </c>
    </row>
    <row r="132" spans="1:65" s="13" customFormat="1" ht="11.25">
      <c r="B132" s="207"/>
      <c r="C132" s="208"/>
      <c r="D132" s="209" t="s">
        <v>339</v>
      </c>
      <c r="E132" s="210" t="s">
        <v>1</v>
      </c>
      <c r="F132" s="211" t="s">
        <v>3578</v>
      </c>
      <c r="G132" s="208"/>
      <c r="H132" s="212">
        <v>281.39999999999998</v>
      </c>
      <c r="I132" s="213"/>
      <c r="J132" s="208"/>
      <c r="K132" s="208"/>
      <c r="L132" s="214"/>
      <c r="M132" s="215"/>
      <c r="N132" s="216"/>
      <c r="O132" s="216"/>
      <c r="P132" s="216"/>
      <c r="Q132" s="216"/>
      <c r="R132" s="216"/>
      <c r="S132" s="216"/>
      <c r="T132" s="217"/>
      <c r="AT132" s="218" t="s">
        <v>339</v>
      </c>
      <c r="AU132" s="218" t="s">
        <v>86</v>
      </c>
      <c r="AV132" s="13" t="s">
        <v>86</v>
      </c>
      <c r="AW132" s="13" t="s">
        <v>31</v>
      </c>
      <c r="AX132" s="13" t="s">
        <v>77</v>
      </c>
      <c r="AY132" s="218" t="s">
        <v>321</v>
      </c>
    </row>
    <row r="133" spans="1:65" s="14" customFormat="1" ht="11.25">
      <c r="B133" s="219"/>
      <c r="C133" s="220"/>
      <c r="D133" s="209" t="s">
        <v>339</v>
      </c>
      <c r="E133" s="221" t="s">
        <v>198</v>
      </c>
      <c r="F133" s="222" t="s">
        <v>346</v>
      </c>
      <c r="G133" s="220"/>
      <c r="H133" s="223">
        <v>281.39999999999998</v>
      </c>
      <c r="I133" s="224"/>
      <c r="J133" s="220"/>
      <c r="K133" s="220"/>
      <c r="L133" s="225"/>
      <c r="M133" s="226"/>
      <c r="N133" s="227"/>
      <c r="O133" s="227"/>
      <c r="P133" s="227"/>
      <c r="Q133" s="227"/>
      <c r="R133" s="227"/>
      <c r="S133" s="227"/>
      <c r="T133" s="228"/>
      <c r="AT133" s="229" t="s">
        <v>339</v>
      </c>
      <c r="AU133" s="229" t="s">
        <v>86</v>
      </c>
      <c r="AV133" s="14" t="s">
        <v>328</v>
      </c>
      <c r="AW133" s="14" t="s">
        <v>31</v>
      </c>
      <c r="AX133" s="14" t="s">
        <v>84</v>
      </c>
      <c r="AY133" s="229" t="s">
        <v>321</v>
      </c>
    </row>
    <row r="134" spans="1:65" s="2" customFormat="1" ht="24.2" customHeight="1">
      <c r="A134" s="35"/>
      <c r="B134" s="36"/>
      <c r="C134" s="194" t="s">
        <v>86</v>
      </c>
      <c r="D134" s="194" t="s">
        <v>323</v>
      </c>
      <c r="E134" s="195" t="s">
        <v>1622</v>
      </c>
      <c r="F134" s="196" t="s">
        <v>1623</v>
      </c>
      <c r="G134" s="197" t="s">
        <v>337</v>
      </c>
      <c r="H134" s="198">
        <v>281.39999999999998</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1624</v>
      </c>
    </row>
    <row r="135" spans="1:65" s="13" customFormat="1" ht="11.25">
      <c r="B135" s="207"/>
      <c r="C135" s="208"/>
      <c r="D135" s="209" t="s">
        <v>339</v>
      </c>
      <c r="E135" s="210" t="s">
        <v>1</v>
      </c>
      <c r="F135" s="211" t="s">
        <v>198</v>
      </c>
      <c r="G135" s="208"/>
      <c r="H135" s="212">
        <v>281.39999999999998</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6" customFormat="1" ht="11.25">
      <c r="B136" s="240"/>
      <c r="C136" s="241"/>
      <c r="D136" s="209" t="s">
        <v>339</v>
      </c>
      <c r="E136" s="242" t="s">
        <v>227</v>
      </c>
      <c r="F136" s="243" t="s">
        <v>391</v>
      </c>
      <c r="G136" s="241"/>
      <c r="H136" s="244">
        <v>281.39999999999998</v>
      </c>
      <c r="I136" s="245"/>
      <c r="J136" s="241"/>
      <c r="K136" s="241"/>
      <c r="L136" s="246"/>
      <c r="M136" s="247"/>
      <c r="N136" s="248"/>
      <c r="O136" s="248"/>
      <c r="P136" s="248"/>
      <c r="Q136" s="248"/>
      <c r="R136" s="248"/>
      <c r="S136" s="248"/>
      <c r="T136" s="249"/>
      <c r="AT136" s="250" t="s">
        <v>339</v>
      </c>
      <c r="AU136" s="250" t="s">
        <v>86</v>
      </c>
      <c r="AV136" s="16" t="s">
        <v>334</v>
      </c>
      <c r="AW136" s="16" t="s">
        <v>31</v>
      </c>
      <c r="AX136" s="16" t="s">
        <v>77</v>
      </c>
      <c r="AY136" s="250" t="s">
        <v>321</v>
      </c>
    </row>
    <row r="137" spans="1:65" s="14" customFormat="1" ht="11.25">
      <c r="B137" s="219"/>
      <c r="C137" s="220"/>
      <c r="D137" s="209" t="s">
        <v>339</v>
      </c>
      <c r="E137" s="221" t="s">
        <v>1</v>
      </c>
      <c r="F137" s="222" t="s">
        <v>346</v>
      </c>
      <c r="G137" s="220"/>
      <c r="H137" s="223">
        <v>281.39999999999998</v>
      </c>
      <c r="I137" s="224"/>
      <c r="J137" s="220"/>
      <c r="K137" s="220"/>
      <c r="L137" s="225"/>
      <c r="M137" s="226"/>
      <c r="N137" s="227"/>
      <c r="O137" s="227"/>
      <c r="P137" s="227"/>
      <c r="Q137" s="227"/>
      <c r="R137" s="227"/>
      <c r="S137" s="227"/>
      <c r="T137" s="228"/>
      <c r="AT137" s="229" t="s">
        <v>339</v>
      </c>
      <c r="AU137" s="229" t="s">
        <v>86</v>
      </c>
      <c r="AV137" s="14" t="s">
        <v>328</v>
      </c>
      <c r="AW137" s="14" t="s">
        <v>31</v>
      </c>
      <c r="AX137" s="14" t="s">
        <v>84</v>
      </c>
      <c r="AY137" s="229" t="s">
        <v>321</v>
      </c>
    </row>
    <row r="138" spans="1:65" s="2" customFormat="1" ht="24.2" customHeight="1">
      <c r="A138" s="35"/>
      <c r="B138" s="36"/>
      <c r="C138" s="194" t="s">
        <v>334</v>
      </c>
      <c r="D138" s="194" t="s">
        <v>323</v>
      </c>
      <c r="E138" s="195" t="s">
        <v>3579</v>
      </c>
      <c r="F138" s="196" t="s">
        <v>3580</v>
      </c>
      <c r="G138" s="197" t="s">
        <v>628</v>
      </c>
      <c r="H138" s="198">
        <v>2.1</v>
      </c>
      <c r="I138" s="199"/>
      <c r="J138" s="200">
        <f>ROUND(I138*H138,2)</f>
        <v>0</v>
      </c>
      <c r="K138" s="196" t="s">
        <v>350</v>
      </c>
      <c r="L138" s="40"/>
      <c r="M138" s="201" t="s">
        <v>1</v>
      </c>
      <c r="N138" s="202" t="s">
        <v>42</v>
      </c>
      <c r="O138" s="72"/>
      <c r="P138" s="203">
        <f>O138*H138</f>
        <v>0</v>
      </c>
      <c r="Q138" s="203">
        <v>8.6800000000000002E-3</v>
      </c>
      <c r="R138" s="203">
        <f>Q138*H138</f>
        <v>1.8228000000000001E-2</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2816</v>
      </c>
    </row>
    <row r="139" spans="1:65" s="13" customFormat="1" ht="11.25">
      <c r="B139" s="207"/>
      <c r="C139" s="208"/>
      <c r="D139" s="209" t="s">
        <v>339</v>
      </c>
      <c r="E139" s="210" t="s">
        <v>1</v>
      </c>
      <c r="F139" s="211" t="s">
        <v>3581</v>
      </c>
      <c r="G139" s="208"/>
      <c r="H139" s="212">
        <v>2.1</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4" customFormat="1" ht="11.25">
      <c r="B140" s="219"/>
      <c r="C140" s="220"/>
      <c r="D140" s="209" t="s">
        <v>339</v>
      </c>
      <c r="E140" s="221" t="s">
        <v>2783</v>
      </c>
      <c r="F140" s="222" t="s">
        <v>346</v>
      </c>
      <c r="G140" s="220"/>
      <c r="H140" s="223">
        <v>2.1</v>
      </c>
      <c r="I140" s="224"/>
      <c r="J140" s="220"/>
      <c r="K140" s="220"/>
      <c r="L140" s="225"/>
      <c r="M140" s="226"/>
      <c r="N140" s="227"/>
      <c r="O140" s="227"/>
      <c r="P140" s="227"/>
      <c r="Q140" s="227"/>
      <c r="R140" s="227"/>
      <c r="S140" s="227"/>
      <c r="T140" s="228"/>
      <c r="AT140" s="229" t="s">
        <v>339</v>
      </c>
      <c r="AU140" s="229" t="s">
        <v>86</v>
      </c>
      <c r="AV140" s="14" t="s">
        <v>328</v>
      </c>
      <c r="AW140" s="14" t="s">
        <v>31</v>
      </c>
      <c r="AX140" s="14" t="s">
        <v>84</v>
      </c>
      <c r="AY140" s="229" t="s">
        <v>321</v>
      </c>
    </row>
    <row r="141" spans="1:65" s="2" customFormat="1" ht="24.2" customHeight="1">
      <c r="A141" s="35"/>
      <c r="B141" s="36"/>
      <c r="C141" s="194" t="s">
        <v>328</v>
      </c>
      <c r="D141" s="194" t="s">
        <v>323</v>
      </c>
      <c r="E141" s="195" t="s">
        <v>2822</v>
      </c>
      <c r="F141" s="196" t="s">
        <v>2823</v>
      </c>
      <c r="G141" s="197" t="s">
        <v>355</v>
      </c>
      <c r="H141" s="198">
        <v>4.2839999999999998</v>
      </c>
      <c r="I141" s="199"/>
      <c r="J141" s="200">
        <f>ROUND(I141*H141,2)</f>
        <v>0</v>
      </c>
      <c r="K141" s="196" t="s">
        <v>350</v>
      </c>
      <c r="L141" s="40"/>
      <c r="M141" s="201" t="s">
        <v>1</v>
      </c>
      <c r="N141" s="202" t="s">
        <v>42</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328</v>
      </c>
      <c r="AT141" s="205" t="s">
        <v>323</v>
      </c>
      <c r="AU141" s="205" t="s">
        <v>86</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328</v>
      </c>
      <c r="BM141" s="205" t="s">
        <v>2824</v>
      </c>
    </row>
    <row r="142" spans="1:65" s="13" customFormat="1" ht="11.25">
      <c r="B142" s="207"/>
      <c r="C142" s="208"/>
      <c r="D142" s="209" t="s">
        <v>339</v>
      </c>
      <c r="E142" s="210" t="s">
        <v>1</v>
      </c>
      <c r="F142" s="211" t="s">
        <v>3582</v>
      </c>
      <c r="G142" s="208"/>
      <c r="H142" s="212">
        <v>4.2839999999999998</v>
      </c>
      <c r="I142" s="213"/>
      <c r="J142" s="208"/>
      <c r="K142" s="208"/>
      <c r="L142" s="214"/>
      <c r="M142" s="215"/>
      <c r="N142" s="216"/>
      <c r="O142" s="216"/>
      <c r="P142" s="216"/>
      <c r="Q142" s="216"/>
      <c r="R142" s="216"/>
      <c r="S142" s="216"/>
      <c r="T142" s="217"/>
      <c r="AT142" s="218" t="s">
        <v>339</v>
      </c>
      <c r="AU142" s="218" t="s">
        <v>86</v>
      </c>
      <c r="AV142" s="13" t="s">
        <v>86</v>
      </c>
      <c r="AW142" s="13" t="s">
        <v>31</v>
      </c>
      <c r="AX142" s="13" t="s">
        <v>77</v>
      </c>
      <c r="AY142" s="218" t="s">
        <v>321</v>
      </c>
    </row>
    <row r="143" spans="1:65" s="14" customFormat="1" ht="11.25">
      <c r="B143" s="219"/>
      <c r="C143" s="220"/>
      <c r="D143" s="209" t="s">
        <v>339</v>
      </c>
      <c r="E143" s="221" t="s">
        <v>2790</v>
      </c>
      <c r="F143" s="222" t="s">
        <v>346</v>
      </c>
      <c r="G143" s="220"/>
      <c r="H143" s="223">
        <v>4.2839999999999998</v>
      </c>
      <c r="I143" s="224"/>
      <c r="J143" s="220"/>
      <c r="K143" s="220"/>
      <c r="L143" s="225"/>
      <c r="M143" s="226"/>
      <c r="N143" s="227"/>
      <c r="O143" s="227"/>
      <c r="P143" s="227"/>
      <c r="Q143" s="227"/>
      <c r="R143" s="227"/>
      <c r="S143" s="227"/>
      <c r="T143" s="228"/>
      <c r="AT143" s="229" t="s">
        <v>339</v>
      </c>
      <c r="AU143" s="229" t="s">
        <v>86</v>
      </c>
      <c r="AV143" s="14" t="s">
        <v>328</v>
      </c>
      <c r="AW143" s="14" t="s">
        <v>31</v>
      </c>
      <c r="AX143" s="14" t="s">
        <v>84</v>
      </c>
      <c r="AY143" s="229" t="s">
        <v>321</v>
      </c>
    </row>
    <row r="144" spans="1:65" s="2" customFormat="1" ht="37.9" customHeight="1">
      <c r="A144" s="35"/>
      <c r="B144" s="36"/>
      <c r="C144" s="194" t="s">
        <v>347</v>
      </c>
      <c r="D144" s="194" t="s">
        <v>323</v>
      </c>
      <c r="E144" s="195" t="s">
        <v>2826</v>
      </c>
      <c r="F144" s="196" t="s">
        <v>2827</v>
      </c>
      <c r="G144" s="197" t="s">
        <v>355</v>
      </c>
      <c r="H144" s="198">
        <v>3.8559999999999999</v>
      </c>
      <c r="I144" s="199"/>
      <c r="J144" s="200">
        <f>ROUND(I144*H144,2)</f>
        <v>0</v>
      </c>
      <c r="K144" s="196" t="s">
        <v>350</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2828</v>
      </c>
    </row>
    <row r="145" spans="1:65" s="13" customFormat="1" ht="11.25">
      <c r="B145" s="207"/>
      <c r="C145" s="208"/>
      <c r="D145" s="209" t="s">
        <v>339</v>
      </c>
      <c r="E145" s="210" t="s">
        <v>1</v>
      </c>
      <c r="F145" s="211" t="s">
        <v>2829</v>
      </c>
      <c r="G145" s="208"/>
      <c r="H145" s="212">
        <v>3.8555999999999999</v>
      </c>
      <c r="I145" s="213"/>
      <c r="J145" s="208"/>
      <c r="K145" s="208"/>
      <c r="L145" s="214"/>
      <c r="M145" s="215"/>
      <c r="N145" s="216"/>
      <c r="O145" s="216"/>
      <c r="P145" s="216"/>
      <c r="Q145" s="216"/>
      <c r="R145" s="216"/>
      <c r="S145" s="216"/>
      <c r="T145" s="217"/>
      <c r="AT145" s="218" t="s">
        <v>339</v>
      </c>
      <c r="AU145" s="218" t="s">
        <v>86</v>
      </c>
      <c r="AV145" s="13" t="s">
        <v>86</v>
      </c>
      <c r="AW145" s="13" t="s">
        <v>31</v>
      </c>
      <c r="AX145" s="13" t="s">
        <v>84</v>
      </c>
      <c r="AY145" s="218" t="s">
        <v>321</v>
      </c>
    </row>
    <row r="146" spans="1:65" s="2" customFormat="1" ht="37.9" customHeight="1">
      <c r="A146" s="35"/>
      <c r="B146" s="36"/>
      <c r="C146" s="194" t="s">
        <v>352</v>
      </c>
      <c r="D146" s="194" t="s">
        <v>323</v>
      </c>
      <c r="E146" s="195" t="s">
        <v>2830</v>
      </c>
      <c r="F146" s="196" t="s">
        <v>2831</v>
      </c>
      <c r="G146" s="197" t="s">
        <v>355</v>
      </c>
      <c r="H146" s="198">
        <v>0.42799999999999999</v>
      </c>
      <c r="I146" s="199"/>
      <c r="J146" s="200">
        <f>ROUND(I146*H146,2)</f>
        <v>0</v>
      </c>
      <c r="K146" s="196" t="s">
        <v>350</v>
      </c>
      <c r="L146" s="40"/>
      <c r="M146" s="201" t="s">
        <v>1</v>
      </c>
      <c r="N146" s="202" t="s">
        <v>42</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328</v>
      </c>
      <c r="AT146" s="205" t="s">
        <v>323</v>
      </c>
      <c r="AU146" s="205" t="s">
        <v>86</v>
      </c>
      <c r="AY146" s="18" t="s">
        <v>321</v>
      </c>
      <c r="BE146" s="206">
        <f>IF(N146="základní",J146,0)</f>
        <v>0</v>
      </c>
      <c r="BF146" s="206">
        <f>IF(N146="snížená",J146,0)</f>
        <v>0</v>
      </c>
      <c r="BG146" s="206">
        <f>IF(N146="zákl. přenesená",J146,0)</f>
        <v>0</v>
      </c>
      <c r="BH146" s="206">
        <f>IF(N146="sníž. přenesená",J146,0)</f>
        <v>0</v>
      </c>
      <c r="BI146" s="206">
        <f>IF(N146="nulová",J146,0)</f>
        <v>0</v>
      </c>
      <c r="BJ146" s="18" t="s">
        <v>84</v>
      </c>
      <c r="BK146" s="206">
        <f>ROUND(I146*H146,2)</f>
        <v>0</v>
      </c>
      <c r="BL146" s="18" t="s">
        <v>328</v>
      </c>
      <c r="BM146" s="205" t="s">
        <v>2832</v>
      </c>
    </row>
    <row r="147" spans="1:65" s="13" customFormat="1" ht="11.25">
      <c r="B147" s="207"/>
      <c r="C147" s="208"/>
      <c r="D147" s="209" t="s">
        <v>339</v>
      </c>
      <c r="E147" s="210" t="s">
        <v>1</v>
      </c>
      <c r="F147" s="211" t="s">
        <v>2833</v>
      </c>
      <c r="G147" s="208"/>
      <c r="H147" s="212">
        <v>0.4284</v>
      </c>
      <c r="I147" s="213"/>
      <c r="J147" s="208"/>
      <c r="K147" s="208"/>
      <c r="L147" s="214"/>
      <c r="M147" s="215"/>
      <c r="N147" s="216"/>
      <c r="O147" s="216"/>
      <c r="P147" s="216"/>
      <c r="Q147" s="216"/>
      <c r="R147" s="216"/>
      <c r="S147" s="216"/>
      <c r="T147" s="217"/>
      <c r="AT147" s="218" t="s">
        <v>339</v>
      </c>
      <c r="AU147" s="218" t="s">
        <v>86</v>
      </c>
      <c r="AV147" s="13" t="s">
        <v>86</v>
      </c>
      <c r="AW147" s="13" t="s">
        <v>31</v>
      </c>
      <c r="AX147" s="13" t="s">
        <v>84</v>
      </c>
      <c r="AY147" s="218" t="s">
        <v>321</v>
      </c>
    </row>
    <row r="148" spans="1:65" s="2" customFormat="1" ht="33" customHeight="1">
      <c r="A148" s="35"/>
      <c r="B148" s="36"/>
      <c r="C148" s="194" t="s">
        <v>359</v>
      </c>
      <c r="D148" s="194" t="s">
        <v>323</v>
      </c>
      <c r="E148" s="195" t="s">
        <v>1625</v>
      </c>
      <c r="F148" s="196" t="s">
        <v>1626</v>
      </c>
      <c r="G148" s="197" t="s">
        <v>355</v>
      </c>
      <c r="H148" s="198">
        <v>307.77</v>
      </c>
      <c r="I148" s="199"/>
      <c r="J148" s="200">
        <f>ROUND(I148*H148,2)</f>
        <v>0</v>
      </c>
      <c r="K148" s="196" t="s">
        <v>350</v>
      </c>
      <c r="L148" s="40"/>
      <c r="M148" s="201" t="s">
        <v>1</v>
      </c>
      <c r="N148" s="202" t="s">
        <v>42</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1627</v>
      </c>
    </row>
    <row r="149" spans="1:65" s="15" customFormat="1" ht="11.25">
      <c r="B149" s="230"/>
      <c r="C149" s="231"/>
      <c r="D149" s="209" t="s">
        <v>339</v>
      </c>
      <c r="E149" s="232" t="s">
        <v>1</v>
      </c>
      <c r="F149" s="233" t="s">
        <v>2836</v>
      </c>
      <c r="G149" s="231"/>
      <c r="H149" s="232" t="s">
        <v>1</v>
      </c>
      <c r="I149" s="234"/>
      <c r="J149" s="231"/>
      <c r="K149" s="231"/>
      <c r="L149" s="235"/>
      <c r="M149" s="236"/>
      <c r="N149" s="237"/>
      <c r="O149" s="237"/>
      <c r="P149" s="237"/>
      <c r="Q149" s="237"/>
      <c r="R149" s="237"/>
      <c r="S149" s="237"/>
      <c r="T149" s="238"/>
      <c r="AT149" s="239" t="s">
        <v>339</v>
      </c>
      <c r="AU149" s="239" t="s">
        <v>86</v>
      </c>
      <c r="AV149" s="15" t="s">
        <v>84</v>
      </c>
      <c r="AW149" s="15" t="s">
        <v>31</v>
      </c>
      <c r="AX149" s="15" t="s">
        <v>77</v>
      </c>
      <c r="AY149" s="239" t="s">
        <v>321</v>
      </c>
    </row>
    <row r="150" spans="1:65" s="13" customFormat="1" ht="11.25">
      <c r="B150" s="207"/>
      <c r="C150" s="208"/>
      <c r="D150" s="209" t="s">
        <v>339</v>
      </c>
      <c r="E150" s="210" t="s">
        <v>1</v>
      </c>
      <c r="F150" s="211" t="s">
        <v>3583</v>
      </c>
      <c r="G150" s="208"/>
      <c r="H150" s="212">
        <v>1.9635</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1:65" s="13" customFormat="1" ht="11.25">
      <c r="B151" s="207"/>
      <c r="C151" s="208"/>
      <c r="D151" s="209" t="s">
        <v>339</v>
      </c>
      <c r="E151" s="210" t="s">
        <v>1</v>
      </c>
      <c r="F151" s="211" t="s">
        <v>3584</v>
      </c>
      <c r="G151" s="208"/>
      <c r="H151" s="212">
        <v>1.2075</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1:65" s="13" customFormat="1" ht="11.25">
      <c r="B152" s="207"/>
      <c r="C152" s="208"/>
      <c r="D152" s="209" t="s">
        <v>339</v>
      </c>
      <c r="E152" s="210" t="s">
        <v>1</v>
      </c>
      <c r="F152" s="211" t="s">
        <v>3585</v>
      </c>
      <c r="G152" s="208"/>
      <c r="H152" s="212">
        <v>0.504</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1:65" s="13" customFormat="1" ht="11.25">
      <c r="B153" s="207"/>
      <c r="C153" s="208"/>
      <c r="D153" s="209" t="s">
        <v>339</v>
      </c>
      <c r="E153" s="210" t="s">
        <v>1</v>
      </c>
      <c r="F153" s="211" t="s">
        <v>3586</v>
      </c>
      <c r="G153" s="208"/>
      <c r="H153" s="212">
        <v>0.42</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3" customFormat="1" ht="11.25">
      <c r="B154" s="207"/>
      <c r="C154" s="208"/>
      <c r="D154" s="209" t="s">
        <v>339</v>
      </c>
      <c r="E154" s="210" t="s">
        <v>1</v>
      </c>
      <c r="F154" s="211" t="s">
        <v>3587</v>
      </c>
      <c r="G154" s="208"/>
      <c r="H154" s="212">
        <v>6.1425000000000001</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3" customFormat="1" ht="11.25">
      <c r="B155" s="207"/>
      <c r="C155" s="208"/>
      <c r="D155" s="209" t="s">
        <v>339</v>
      </c>
      <c r="E155" s="210" t="s">
        <v>1</v>
      </c>
      <c r="F155" s="211" t="s">
        <v>3588</v>
      </c>
      <c r="G155" s="208"/>
      <c r="H155" s="212">
        <v>9.0956250000000001</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3" customFormat="1" ht="11.25">
      <c r="B156" s="207"/>
      <c r="C156" s="208"/>
      <c r="D156" s="209" t="s">
        <v>339</v>
      </c>
      <c r="E156" s="210" t="s">
        <v>1</v>
      </c>
      <c r="F156" s="211" t="s">
        <v>3589</v>
      </c>
      <c r="G156" s="208"/>
      <c r="H156" s="212">
        <v>7.3473750000000004</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1:65" s="13" customFormat="1" ht="11.25">
      <c r="B157" s="207"/>
      <c r="C157" s="208"/>
      <c r="D157" s="209" t="s">
        <v>339</v>
      </c>
      <c r="E157" s="210" t="s">
        <v>1</v>
      </c>
      <c r="F157" s="211" t="s">
        <v>3590</v>
      </c>
      <c r="G157" s="208"/>
      <c r="H157" s="212">
        <v>4.0818750000000001</v>
      </c>
      <c r="I157" s="213"/>
      <c r="J157" s="208"/>
      <c r="K157" s="208"/>
      <c r="L157" s="214"/>
      <c r="M157" s="215"/>
      <c r="N157" s="216"/>
      <c r="O157" s="216"/>
      <c r="P157" s="216"/>
      <c r="Q157" s="216"/>
      <c r="R157" s="216"/>
      <c r="S157" s="216"/>
      <c r="T157" s="217"/>
      <c r="AT157" s="218" t="s">
        <v>339</v>
      </c>
      <c r="AU157" s="218" t="s">
        <v>86</v>
      </c>
      <c r="AV157" s="13" t="s">
        <v>86</v>
      </c>
      <c r="AW157" s="13" t="s">
        <v>31</v>
      </c>
      <c r="AX157" s="13" t="s">
        <v>77</v>
      </c>
      <c r="AY157" s="218" t="s">
        <v>321</v>
      </c>
    </row>
    <row r="158" spans="1:65" s="13" customFormat="1" ht="11.25">
      <c r="B158" s="207"/>
      <c r="C158" s="208"/>
      <c r="D158" s="209" t="s">
        <v>339</v>
      </c>
      <c r="E158" s="210" t="s">
        <v>1</v>
      </c>
      <c r="F158" s="211" t="s">
        <v>3591</v>
      </c>
      <c r="G158" s="208"/>
      <c r="H158" s="212">
        <v>33.363750000000003</v>
      </c>
      <c r="I158" s="213"/>
      <c r="J158" s="208"/>
      <c r="K158" s="208"/>
      <c r="L158" s="214"/>
      <c r="M158" s="215"/>
      <c r="N158" s="216"/>
      <c r="O158" s="216"/>
      <c r="P158" s="216"/>
      <c r="Q158" s="216"/>
      <c r="R158" s="216"/>
      <c r="S158" s="216"/>
      <c r="T158" s="217"/>
      <c r="AT158" s="218" t="s">
        <v>339</v>
      </c>
      <c r="AU158" s="218" t="s">
        <v>86</v>
      </c>
      <c r="AV158" s="13" t="s">
        <v>86</v>
      </c>
      <c r="AW158" s="13" t="s">
        <v>31</v>
      </c>
      <c r="AX158" s="13" t="s">
        <v>77</v>
      </c>
      <c r="AY158" s="218" t="s">
        <v>321</v>
      </c>
    </row>
    <row r="159" spans="1:65" s="13" customFormat="1" ht="11.25">
      <c r="B159" s="207"/>
      <c r="C159" s="208"/>
      <c r="D159" s="209" t="s">
        <v>339</v>
      </c>
      <c r="E159" s="210" t="s">
        <v>1</v>
      </c>
      <c r="F159" s="211" t="s">
        <v>3592</v>
      </c>
      <c r="G159" s="208"/>
      <c r="H159" s="212">
        <v>24.412500000000001</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1:65" s="13" customFormat="1" ht="11.25">
      <c r="B160" s="207"/>
      <c r="C160" s="208"/>
      <c r="D160" s="209" t="s">
        <v>339</v>
      </c>
      <c r="E160" s="210" t="s">
        <v>1</v>
      </c>
      <c r="F160" s="211" t="s">
        <v>3593</v>
      </c>
      <c r="G160" s="208"/>
      <c r="H160" s="212">
        <v>16.274999999999999</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2:51" s="13" customFormat="1" ht="11.25">
      <c r="B161" s="207"/>
      <c r="C161" s="208"/>
      <c r="D161" s="209" t="s">
        <v>339</v>
      </c>
      <c r="E161" s="210" t="s">
        <v>1</v>
      </c>
      <c r="F161" s="211" t="s">
        <v>3594</v>
      </c>
      <c r="G161" s="208"/>
      <c r="H161" s="212">
        <v>17.9025</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2:51" s="13" customFormat="1" ht="11.25">
      <c r="B162" s="207"/>
      <c r="C162" s="208"/>
      <c r="D162" s="209" t="s">
        <v>339</v>
      </c>
      <c r="E162" s="210" t="s">
        <v>1</v>
      </c>
      <c r="F162" s="211" t="s">
        <v>3595</v>
      </c>
      <c r="G162" s="208"/>
      <c r="H162" s="212">
        <v>14.316750000000001</v>
      </c>
      <c r="I162" s="213"/>
      <c r="J162" s="208"/>
      <c r="K162" s="208"/>
      <c r="L162" s="214"/>
      <c r="M162" s="215"/>
      <c r="N162" s="216"/>
      <c r="O162" s="216"/>
      <c r="P162" s="216"/>
      <c r="Q162" s="216"/>
      <c r="R162" s="216"/>
      <c r="S162" s="216"/>
      <c r="T162" s="217"/>
      <c r="AT162" s="218" t="s">
        <v>339</v>
      </c>
      <c r="AU162" s="218" t="s">
        <v>86</v>
      </c>
      <c r="AV162" s="13" t="s">
        <v>86</v>
      </c>
      <c r="AW162" s="13" t="s">
        <v>31</v>
      </c>
      <c r="AX162" s="13" t="s">
        <v>77</v>
      </c>
      <c r="AY162" s="218" t="s">
        <v>321</v>
      </c>
    </row>
    <row r="163" spans="2:51" s="13" customFormat="1" ht="11.25">
      <c r="B163" s="207"/>
      <c r="C163" s="208"/>
      <c r="D163" s="209" t="s">
        <v>339</v>
      </c>
      <c r="E163" s="210" t="s">
        <v>1</v>
      </c>
      <c r="F163" s="211" t="s">
        <v>3596</v>
      </c>
      <c r="G163" s="208"/>
      <c r="H163" s="212">
        <v>14.175000000000001</v>
      </c>
      <c r="I163" s="213"/>
      <c r="J163" s="208"/>
      <c r="K163" s="208"/>
      <c r="L163" s="214"/>
      <c r="M163" s="215"/>
      <c r="N163" s="216"/>
      <c r="O163" s="216"/>
      <c r="P163" s="216"/>
      <c r="Q163" s="216"/>
      <c r="R163" s="216"/>
      <c r="S163" s="216"/>
      <c r="T163" s="217"/>
      <c r="AT163" s="218" t="s">
        <v>339</v>
      </c>
      <c r="AU163" s="218" t="s">
        <v>86</v>
      </c>
      <c r="AV163" s="13" t="s">
        <v>86</v>
      </c>
      <c r="AW163" s="13" t="s">
        <v>31</v>
      </c>
      <c r="AX163" s="13" t="s">
        <v>77</v>
      </c>
      <c r="AY163" s="218" t="s">
        <v>321</v>
      </c>
    </row>
    <row r="164" spans="2:51" s="13" customFormat="1" ht="11.25">
      <c r="B164" s="207"/>
      <c r="C164" s="208"/>
      <c r="D164" s="209" t="s">
        <v>339</v>
      </c>
      <c r="E164" s="210" t="s">
        <v>1</v>
      </c>
      <c r="F164" s="211" t="s">
        <v>3597</v>
      </c>
      <c r="G164" s="208"/>
      <c r="H164" s="212">
        <v>3.9768750000000002</v>
      </c>
      <c r="I164" s="213"/>
      <c r="J164" s="208"/>
      <c r="K164" s="208"/>
      <c r="L164" s="214"/>
      <c r="M164" s="215"/>
      <c r="N164" s="216"/>
      <c r="O164" s="216"/>
      <c r="P164" s="216"/>
      <c r="Q164" s="216"/>
      <c r="R164" s="216"/>
      <c r="S164" s="216"/>
      <c r="T164" s="217"/>
      <c r="AT164" s="218" t="s">
        <v>339</v>
      </c>
      <c r="AU164" s="218" t="s">
        <v>86</v>
      </c>
      <c r="AV164" s="13" t="s">
        <v>86</v>
      </c>
      <c r="AW164" s="13" t="s">
        <v>31</v>
      </c>
      <c r="AX164" s="13" t="s">
        <v>77</v>
      </c>
      <c r="AY164" s="218" t="s">
        <v>321</v>
      </c>
    </row>
    <row r="165" spans="2:51" s="13" customFormat="1" ht="11.25">
      <c r="B165" s="207"/>
      <c r="C165" s="208"/>
      <c r="D165" s="209" t="s">
        <v>339</v>
      </c>
      <c r="E165" s="210" t="s">
        <v>1</v>
      </c>
      <c r="F165" s="211" t="s">
        <v>3598</v>
      </c>
      <c r="G165" s="208"/>
      <c r="H165" s="212">
        <v>2.401875</v>
      </c>
      <c r="I165" s="213"/>
      <c r="J165" s="208"/>
      <c r="K165" s="208"/>
      <c r="L165" s="214"/>
      <c r="M165" s="215"/>
      <c r="N165" s="216"/>
      <c r="O165" s="216"/>
      <c r="P165" s="216"/>
      <c r="Q165" s="216"/>
      <c r="R165" s="216"/>
      <c r="S165" s="216"/>
      <c r="T165" s="217"/>
      <c r="AT165" s="218" t="s">
        <v>339</v>
      </c>
      <c r="AU165" s="218" t="s">
        <v>86</v>
      </c>
      <c r="AV165" s="13" t="s">
        <v>86</v>
      </c>
      <c r="AW165" s="13" t="s">
        <v>31</v>
      </c>
      <c r="AX165" s="13" t="s">
        <v>77</v>
      </c>
      <c r="AY165" s="218" t="s">
        <v>321</v>
      </c>
    </row>
    <row r="166" spans="2:51" s="13" customFormat="1" ht="11.25">
      <c r="B166" s="207"/>
      <c r="C166" s="208"/>
      <c r="D166" s="209" t="s">
        <v>339</v>
      </c>
      <c r="E166" s="210" t="s">
        <v>1</v>
      </c>
      <c r="F166" s="211" t="s">
        <v>3599</v>
      </c>
      <c r="G166" s="208"/>
      <c r="H166" s="212">
        <v>8.1112500000000001</v>
      </c>
      <c r="I166" s="213"/>
      <c r="J166" s="208"/>
      <c r="K166" s="208"/>
      <c r="L166" s="214"/>
      <c r="M166" s="215"/>
      <c r="N166" s="216"/>
      <c r="O166" s="216"/>
      <c r="P166" s="216"/>
      <c r="Q166" s="216"/>
      <c r="R166" s="216"/>
      <c r="S166" s="216"/>
      <c r="T166" s="217"/>
      <c r="AT166" s="218" t="s">
        <v>339</v>
      </c>
      <c r="AU166" s="218" t="s">
        <v>86</v>
      </c>
      <c r="AV166" s="13" t="s">
        <v>86</v>
      </c>
      <c r="AW166" s="13" t="s">
        <v>31</v>
      </c>
      <c r="AX166" s="13" t="s">
        <v>77</v>
      </c>
      <c r="AY166" s="218" t="s">
        <v>321</v>
      </c>
    </row>
    <row r="167" spans="2:51" s="13" customFormat="1" ht="11.25">
      <c r="B167" s="207"/>
      <c r="C167" s="208"/>
      <c r="D167" s="209" t="s">
        <v>339</v>
      </c>
      <c r="E167" s="210" t="s">
        <v>1</v>
      </c>
      <c r="F167" s="211" t="s">
        <v>3600</v>
      </c>
      <c r="G167" s="208"/>
      <c r="H167" s="212">
        <v>3.2444999999999999</v>
      </c>
      <c r="I167" s="213"/>
      <c r="J167" s="208"/>
      <c r="K167" s="208"/>
      <c r="L167" s="214"/>
      <c r="M167" s="215"/>
      <c r="N167" s="216"/>
      <c r="O167" s="216"/>
      <c r="P167" s="216"/>
      <c r="Q167" s="216"/>
      <c r="R167" s="216"/>
      <c r="S167" s="216"/>
      <c r="T167" s="217"/>
      <c r="AT167" s="218" t="s">
        <v>339</v>
      </c>
      <c r="AU167" s="218" t="s">
        <v>86</v>
      </c>
      <c r="AV167" s="13" t="s">
        <v>86</v>
      </c>
      <c r="AW167" s="13" t="s">
        <v>31</v>
      </c>
      <c r="AX167" s="13" t="s">
        <v>77</v>
      </c>
      <c r="AY167" s="218" t="s">
        <v>321</v>
      </c>
    </row>
    <row r="168" spans="2:51" s="13" customFormat="1" ht="11.25">
      <c r="B168" s="207"/>
      <c r="C168" s="208"/>
      <c r="D168" s="209" t="s">
        <v>339</v>
      </c>
      <c r="E168" s="210" t="s">
        <v>1</v>
      </c>
      <c r="F168" s="211" t="s">
        <v>3601</v>
      </c>
      <c r="G168" s="208"/>
      <c r="H168" s="212">
        <v>10.476375000000001</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2:51" s="13" customFormat="1" ht="11.25">
      <c r="B169" s="207"/>
      <c r="C169" s="208"/>
      <c r="D169" s="209" t="s">
        <v>339</v>
      </c>
      <c r="E169" s="210" t="s">
        <v>1</v>
      </c>
      <c r="F169" s="211" t="s">
        <v>3602</v>
      </c>
      <c r="G169" s="208"/>
      <c r="H169" s="212">
        <v>13.699875</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2:51" s="13" customFormat="1" ht="11.25">
      <c r="B170" s="207"/>
      <c r="C170" s="208"/>
      <c r="D170" s="209" t="s">
        <v>339</v>
      </c>
      <c r="E170" s="210" t="s">
        <v>1</v>
      </c>
      <c r="F170" s="211" t="s">
        <v>3603</v>
      </c>
      <c r="G170" s="208"/>
      <c r="H170" s="212">
        <v>26.123999999999999</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2:51" s="13" customFormat="1" ht="11.25">
      <c r="B171" s="207"/>
      <c r="C171" s="208"/>
      <c r="D171" s="209" t="s">
        <v>339</v>
      </c>
      <c r="E171" s="210" t="s">
        <v>1</v>
      </c>
      <c r="F171" s="211" t="s">
        <v>3604</v>
      </c>
      <c r="G171" s="208"/>
      <c r="H171" s="212">
        <v>31.521000000000001</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2:51" s="13" customFormat="1" ht="11.25">
      <c r="B172" s="207"/>
      <c r="C172" s="208"/>
      <c r="D172" s="209" t="s">
        <v>339</v>
      </c>
      <c r="E172" s="210" t="s">
        <v>1</v>
      </c>
      <c r="F172" s="211" t="s">
        <v>3605</v>
      </c>
      <c r="G172" s="208"/>
      <c r="H172" s="212">
        <v>16.695</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2:51" s="13" customFormat="1" ht="11.25">
      <c r="B173" s="207"/>
      <c r="C173" s="208"/>
      <c r="D173" s="209" t="s">
        <v>339</v>
      </c>
      <c r="E173" s="210" t="s">
        <v>1</v>
      </c>
      <c r="F173" s="211" t="s">
        <v>3606</v>
      </c>
      <c r="G173" s="208"/>
      <c r="H173" s="212">
        <v>16.747499999999999</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2:51" s="13" customFormat="1" ht="11.25">
      <c r="B174" s="207"/>
      <c r="C174" s="208"/>
      <c r="D174" s="209" t="s">
        <v>339</v>
      </c>
      <c r="E174" s="210" t="s">
        <v>1</v>
      </c>
      <c r="F174" s="211" t="s">
        <v>3607</v>
      </c>
      <c r="G174" s="208"/>
      <c r="H174" s="212">
        <v>33.704999999999998</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2:51" s="13" customFormat="1" ht="11.25">
      <c r="B175" s="207"/>
      <c r="C175" s="208"/>
      <c r="D175" s="209" t="s">
        <v>339</v>
      </c>
      <c r="E175" s="210" t="s">
        <v>1</v>
      </c>
      <c r="F175" s="211" t="s">
        <v>3608</v>
      </c>
      <c r="G175" s="208"/>
      <c r="H175" s="212">
        <v>16.852499999999999</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2:51" s="13" customFormat="1" ht="11.25">
      <c r="B176" s="207"/>
      <c r="C176" s="208"/>
      <c r="D176" s="209" t="s">
        <v>339</v>
      </c>
      <c r="E176" s="210" t="s">
        <v>1</v>
      </c>
      <c r="F176" s="211" t="s">
        <v>3609</v>
      </c>
      <c r="G176" s="208"/>
      <c r="H176" s="212">
        <v>16.747499999999999</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1:65" s="13" customFormat="1" ht="11.25">
      <c r="B177" s="207"/>
      <c r="C177" s="208"/>
      <c r="D177" s="209" t="s">
        <v>339</v>
      </c>
      <c r="E177" s="210" t="s">
        <v>1</v>
      </c>
      <c r="F177" s="211" t="s">
        <v>3610</v>
      </c>
      <c r="G177" s="208"/>
      <c r="H177" s="212">
        <v>16.642499999999998</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11.25">
      <c r="B178" s="207"/>
      <c r="C178" s="208"/>
      <c r="D178" s="209" t="s">
        <v>339</v>
      </c>
      <c r="E178" s="210" t="s">
        <v>1</v>
      </c>
      <c r="F178" s="211" t="s">
        <v>3611</v>
      </c>
      <c r="G178" s="208"/>
      <c r="H178" s="212">
        <v>50.940750000000001</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3" customFormat="1" ht="11.25">
      <c r="B179" s="207"/>
      <c r="C179" s="208"/>
      <c r="D179" s="209" t="s">
        <v>339</v>
      </c>
      <c r="E179" s="210" t="s">
        <v>1</v>
      </c>
      <c r="F179" s="211" t="s">
        <v>3612</v>
      </c>
      <c r="G179" s="208"/>
      <c r="H179" s="212">
        <v>11.57625</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1:65" s="14" customFormat="1" ht="11.25">
      <c r="B180" s="219"/>
      <c r="C180" s="220"/>
      <c r="D180" s="209" t="s">
        <v>339</v>
      </c>
      <c r="E180" s="221" t="s">
        <v>2792</v>
      </c>
      <c r="F180" s="222" t="s">
        <v>346</v>
      </c>
      <c r="G180" s="220"/>
      <c r="H180" s="223">
        <v>430.67062499999997</v>
      </c>
      <c r="I180" s="224"/>
      <c r="J180" s="220"/>
      <c r="K180" s="220"/>
      <c r="L180" s="225"/>
      <c r="M180" s="226"/>
      <c r="N180" s="227"/>
      <c r="O180" s="227"/>
      <c r="P180" s="227"/>
      <c r="Q180" s="227"/>
      <c r="R180" s="227"/>
      <c r="S180" s="227"/>
      <c r="T180" s="228"/>
      <c r="AT180" s="229" t="s">
        <v>339</v>
      </c>
      <c r="AU180" s="229" t="s">
        <v>86</v>
      </c>
      <c r="AV180" s="14" t="s">
        <v>328</v>
      </c>
      <c r="AW180" s="14" t="s">
        <v>31</v>
      </c>
      <c r="AX180" s="14" t="s">
        <v>77</v>
      </c>
      <c r="AY180" s="229" t="s">
        <v>321</v>
      </c>
    </row>
    <row r="181" spans="1:65" s="13" customFormat="1" ht="11.25">
      <c r="B181" s="207"/>
      <c r="C181" s="208"/>
      <c r="D181" s="209" t="s">
        <v>339</v>
      </c>
      <c r="E181" s="210" t="s">
        <v>1</v>
      </c>
      <c r="F181" s="211" t="s">
        <v>3613</v>
      </c>
      <c r="G181" s="208"/>
      <c r="H181" s="212">
        <v>430.67062499999997</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1:65" s="16" customFormat="1" ht="11.25">
      <c r="B182" s="240"/>
      <c r="C182" s="241"/>
      <c r="D182" s="209" t="s">
        <v>339</v>
      </c>
      <c r="E182" s="242" t="s">
        <v>390</v>
      </c>
      <c r="F182" s="243" t="s">
        <v>391</v>
      </c>
      <c r="G182" s="241"/>
      <c r="H182" s="244">
        <v>430.67062499999997</v>
      </c>
      <c r="I182" s="245"/>
      <c r="J182" s="241"/>
      <c r="K182" s="241"/>
      <c r="L182" s="246"/>
      <c r="M182" s="247"/>
      <c r="N182" s="248"/>
      <c r="O182" s="248"/>
      <c r="P182" s="248"/>
      <c r="Q182" s="248"/>
      <c r="R182" s="248"/>
      <c r="S182" s="248"/>
      <c r="T182" s="249"/>
      <c r="AT182" s="250" t="s">
        <v>339</v>
      </c>
      <c r="AU182" s="250" t="s">
        <v>86</v>
      </c>
      <c r="AV182" s="16" t="s">
        <v>334</v>
      </c>
      <c r="AW182" s="16" t="s">
        <v>31</v>
      </c>
      <c r="AX182" s="16" t="s">
        <v>77</v>
      </c>
      <c r="AY182" s="250" t="s">
        <v>321</v>
      </c>
    </row>
    <row r="183" spans="1:65" s="13" customFormat="1" ht="11.25">
      <c r="B183" s="207"/>
      <c r="C183" s="208"/>
      <c r="D183" s="209" t="s">
        <v>339</v>
      </c>
      <c r="E183" s="210" t="s">
        <v>1</v>
      </c>
      <c r="F183" s="211" t="s">
        <v>1649</v>
      </c>
      <c r="G183" s="208"/>
      <c r="H183" s="212">
        <v>-84.42</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1:65" s="13" customFormat="1" ht="11.25">
      <c r="B184" s="207"/>
      <c r="C184" s="208"/>
      <c r="D184" s="209" t="s">
        <v>339</v>
      </c>
      <c r="E184" s="210" t="s">
        <v>1</v>
      </c>
      <c r="F184" s="211" t="s">
        <v>2954</v>
      </c>
      <c r="G184" s="208"/>
      <c r="H184" s="212">
        <v>-4.2839999999999998</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1:65" s="14" customFormat="1" ht="11.25">
      <c r="B185" s="219"/>
      <c r="C185" s="220"/>
      <c r="D185" s="209" t="s">
        <v>339</v>
      </c>
      <c r="E185" s="221" t="s">
        <v>262</v>
      </c>
      <c r="F185" s="222" t="s">
        <v>346</v>
      </c>
      <c r="G185" s="220"/>
      <c r="H185" s="223">
        <v>341.96662500000002</v>
      </c>
      <c r="I185" s="224"/>
      <c r="J185" s="220"/>
      <c r="K185" s="220"/>
      <c r="L185" s="225"/>
      <c r="M185" s="226"/>
      <c r="N185" s="227"/>
      <c r="O185" s="227"/>
      <c r="P185" s="227"/>
      <c r="Q185" s="227"/>
      <c r="R185" s="227"/>
      <c r="S185" s="227"/>
      <c r="T185" s="228"/>
      <c r="AT185" s="229" t="s">
        <v>339</v>
      </c>
      <c r="AU185" s="229" t="s">
        <v>86</v>
      </c>
      <c r="AV185" s="14" t="s">
        <v>328</v>
      </c>
      <c r="AW185" s="14" t="s">
        <v>31</v>
      </c>
      <c r="AX185" s="14" t="s">
        <v>77</v>
      </c>
      <c r="AY185" s="229" t="s">
        <v>321</v>
      </c>
    </row>
    <row r="186" spans="1:65" s="13" customFormat="1" ht="11.25">
      <c r="B186" s="207"/>
      <c r="C186" s="208"/>
      <c r="D186" s="209" t="s">
        <v>339</v>
      </c>
      <c r="E186" s="210" t="s">
        <v>1</v>
      </c>
      <c r="F186" s="211" t="s">
        <v>1651</v>
      </c>
      <c r="G186" s="208"/>
      <c r="H186" s="212">
        <v>307.76996250000002</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4" customFormat="1" ht="11.25">
      <c r="B187" s="219"/>
      <c r="C187" s="220"/>
      <c r="D187" s="209" t="s">
        <v>339</v>
      </c>
      <c r="E187" s="221" t="s">
        <v>1</v>
      </c>
      <c r="F187" s="222" t="s">
        <v>346</v>
      </c>
      <c r="G187" s="220"/>
      <c r="H187" s="223">
        <v>307.76996250000002</v>
      </c>
      <c r="I187" s="224"/>
      <c r="J187" s="220"/>
      <c r="K187" s="220"/>
      <c r="L187" s="225"/>
      <c r="M187" s="226"/>
      <c r="N187" s="227"/>
      <c r="O187" s="227"/>
      <c r="P187" s="227"/>
      <c r="Q187" s="227"/>
      <c r="R187" s="227"/>
      <c r="S187" s="227"/>
      <c r="T187" s="228"/>
      <c r="AT187" s="229" t="s">
        <v>339</v>
      </c>
      <c r="AU187" s="229" t="s">
        <v>86</v>
      </c>
      <c r="AV187" s="14" t="s">
        <v>328</v>
      </c>
      <c r="AW187" s="14" t="s">
        <v>31</v>
      </c>
      <c r="AX187" s="14" t="s">
        <v>84</v>
      </c>
      <c r="AY187" s="229" t="s">
        <v>321</v>
      </c>
    </row>
    <row r="188" spans="1:65" s="2" customFormat="1" ht="33" customHeight="1">
      <c r="A188" s="35"/>
      <c r="B188" s="36"/>
      <c r="C188" s="194" t="s">
        <v>364</v>
      </c>
      <c r="D188" s="194" t="s">
        <v>323</v>
      </c>
      <c r="E188" s="195" t="s">
        <v>1652</v>
      </c>
      <c r="F188" s="196" t="s">
        <v>1653</v>
      </c>
      <c r="G188" s="197" t="s">
        <v>355</v>
      </c>
      <c r="H188" s="198">
        <v>34.197000000000003</v>
      </c>
      <c r="I188" s="199"/>
      <c r="J188" s="200">
        <f>ROUND(I188*H188,2)</f>
        <v>0</v>
      </c>
      <c r="K188" s="196" t="s">
        <v>350</v>
      </c>
      <c r="L188" s="40"/>
      <c r="M188" s="201" t="s">
        <v>1</v>
      </c>
      <c r="N188" s="202" t="s">
        <v>42</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328</v>
      </c>
      <c r="AT188" s="205" t="s">
        <v>323</v>
      </c>
      <c r="AU188" s="205" t="s">
        <v>86</v>
      </c>
      <c r="AY188" s="18" t="s">
        <v>321</v>
      </c>
      <c r="BE188" s="206">
        <f>IF(N188="základní",J188,0)</f>
        <v>0</v>
      </c>
      <c r="BF188" s="206">
        <f>IF(N188="snížená",J188,0)</f>
        <v>0</v>
      </c>
      <c r="BG188" s="206">
        <f>IF(N188="zákl. přenesená",J188,0)</f>
        <v>0</v>
      </c>
      <c r="BH188" s="206">
        <f>IF(N188="sníž. přenesená",J188,0)</f>
        <v>0</v>
      </c>
      <c r="BI188" s="206">
        <f>IF(N188="nulová",J188,0)</f>
        <v>0</v>
      </c>
      <c r="BJ188" s="18" t="s">
        <v>84</v>
      </c>
      <c r="BK188" s="206">
        <f>ROUND(I188*H188,2)</f>
        <v>0</v>
      </c>
      <c r="BL188" s="18" t="s">
        <v>328</v>
      </c>
      <c r="BM188" s="205" t="s">
        <v>1654</v>
      </c>
    </row>
    <row r="189" spans="1:65" s="13" customFormat="1" ht="11.25">
      <c r="B189" s="207"/>
      <c r="C189" s="208"/>
      <c r="D189" s="209" t="s">
        <v>339</v>
      </c>
      <c r="E189" s="210" t="s">
        <v>1</v>
      </c>
      <c r="F189" s="211" t="s">
        <v>1655</v>
      </c>
      <c r="G189" s="208"/>
      <c r="H189" s="212">
        <v>34.196662500000002</v>
      </c>
      <c r="I189" s="213"/>
      <c r="J189" s="208"/>
      <c r="K189" s="208"/>
      <c r="L189" s="214"/>
      <c r="M189" s="215"/>
      <c r="N189" s="216"/>
      <c r="O189" s="216"/>
      <c r="P189" s="216"/>
      <c r="Q189" s="216"/>
      <c r="R189" s="216"/>
      <c r="S189" s="216"/>
      <c r="T189" s="217"/>
      <c r="AT189" s="218" t="s">
        <v>339</v>
      </c>
      <c r="AU189" s="218" t="s">
        <v>86</v>
      </c>
      <c r="AV189" s="13" t="s">
        <v>86</v>
      </c>
      <c r="AW189" s="13" t="s">
        <v>31</v>
      </c>
      <c r="AX189" s="13" t="s">
        <v>84</v>
      </c>
      <c r="AY189" s="218" t="s">
        <v>321</v>
      </c>
    </row>
    <row r="190" spans="1:65" s="2" customFormat="1" ht="21.75" customHeight="1">
      <c r="A190" s="35"/>
      <c r="B190" s="36"/>
      <c r="C190" s="194" t="s">
        <v>407</v>
      </c>
      <c r="D190" s="194" t="s">
        <v>323</v>
      </c>
      <c r="E190" s="195" t="s">
        <v>1656</v>
      </c>
      <c r="F190" s="196" t="s">
        <v>1657</v>
      </c>
      <c r="G190" s="197" t="s">
        <v>337</v>
      </c>
      <c r="H190" s="198">
        <v>820.32500000000005</v>
      </c>
      <c r="I190" s="199"/>
      <c r="J190" s="200">
        <f>ROUND(I190*H190,2)</f>
        <v>0</v>
      </c>
      <c r="K190" s="196" t="s">
        <v>350</v>
      </c>
      <c r="L190" s="40"/>
      <c r="M190" s="201" t="s">
        <v>1</v>
      </c>
      <c r="N190" s="202" t="s">
        <v>42</v>
      </c>
      <c r="O190" s="72"/>
      <c r="P190" s="203">
        <f>O190*H190</f>
        <v>0</v>
      </c>
      <c r="Q190" s="203">
        <v>8.4000000000000003E-4</v>
      </c>
      <c r="R190" s="203">
        <f>Q190*H190</f>
        <v>0.68907300000000005</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1682</v>
      </c>
    </row>
    <row r="191" spans="1:65" s="15" customFormat="1" ht="11.25">
      <c r="B191" s="230"/>
      <c r="C191" s="231"/>
      <c r="D191" s="209" t="s">
        <v>339</v>
      </c>
      <c r="E191" s="232" t="s">
        <v>1</v>
      </c>
      <c r="F191" s="233" t="s">
        <v>2957</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1:65" s="13" customFormat="1" ht="11.25">
      <c r="B192" s="207"/>
      <c r="C192" s="208"/>
      <c r="D192" s="209" t="s">
        <v>339</v>
      </c>
      <c r="E192" s="210" t="s">
        <v>1</v>
      </c>
      <c r="F192" s="211" t="s">
        <v>3614</v>
      </c>
      <c r="G192" s="208"/>
      <c r="H192" s="212">
        <v>820.32500000000005</v>
      </c>
      <c r="I192" s="213"/>
      <c r="J192" s="208"/>
      <c r="K192" s="208"/>
      <c r="L192" s="214"/>
      <c r="M192" s="215"/>
      <c r="N192" s="216"/>
      <c r="O192" s="216"/>
      <c r="P192" s="216"/>
      <c r="Q192" s="216"/>
      <c r="R192" s="216"/>
      <c r="S192" s="216"/>
      <c r="T192" s="217"/>
      <c r="AT192" s="218" t="s">
        <v>339</v>
      </c>
      <c r="AU192" s="218" t="s">
        <v>86</v>
      </c>
      <c r="AV192" s="13" t="s">
        <v>86</v>
      </c>
      <c r="AW192" s="13" t="s">
        <v>31</v>
      </c>
      <c r="AX192" s="13" t="s">
        <v>84</v>
      </c>
      <c r="AY192" s="218" t="s">
        <v>321</v>
      </c>
    </row>
    <row r="193" spans="1:65" s="2" customFormat="1" ht="24.2" customHeight="1">
      <c r="A193" s="35"/>
      <c r="B193" s="36"/>
      <c r="C193" s="194" t="s">
        <v>412</v>
      </c>
      <c r="D193" s="194" t="s">
        <v>323</v>
      </c>
      <c r="E193" s="195" t="s">
        <v>1677</v>
      </c>
      <c r="F193" s="196" t="s">
        <v>1678</v>
      </c>
      <c r="G193" s="197" t="s">
        <v>337</v>
      </c>
      <c r="H193" s="198">
        <v>820.32500000000005</v>
      </c>
      <c r="I193" s="199"/>
      <c r="J193" s="200">
        <f>ROUND(I193*H193,2)</f>
        <v>0</v>
      </c>
      <c r="K193" s="196" t="s">
        <v>350</v>
      </c>
      <c r="L193" s="40"/>
      <c r="M193" s="201" t="s">
        <v>1</v>
      </c>
      <c r="N193" s="202" t="s">
        <v>42</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328</v>
      </c>
      <c r="AT193" s="205" t="s">
        <v>323</v>
      </c>
      <c r="AU193" s="205" t="s">
        <v>86</v>
      </c>
      <c r="AY193" s="18" t="s">
        <v>321</v>
      </c>
      <c r="BE193" s="206">
        <f>IF(N193="základní",J193,0)</f>
        <v>0</v>
      </c>
      <c r="BF193" s="206">
        <f>IF(N193="snížená",J193,0)</f>
        <v>0</v>
      </c>
      <c r="BG193" s="206">
        <f>IF(N193="zákl. přenesená",J193,0)</f>
        <v>0</v>
      </c>
      <c r="BH193" s="206">
        <f>IF(N193="sníž. přenesená",J193,0)</f>
        <v>0</v>
      </c>
      <c r="BI193" s="206">
        <f>IF(N193="nulová",J193,0)</f>
        <v>0</v>
      </c>
      <c r="BJ193" s="18" t="s">
        <v>84</v>
      </c>
      <c r="BK193" s="206">
        <f>ROUND(I193*H193,2)</f>
        <v>0</v>
      </c>
      <c r="BL193" s="18" t="s">
        <v>328</v>
      </c>
      <c r="BM193" s="205" t="s">
        <v>1687</v>
      </c>
    </row>
    <row r="194" spans="1:65" s="2" customFormat="1" ht="37.9" customHeight="1">
      <c r="A194" s="35"/>
      <c r="B194" s="36"/>
      <c r="C194" s="194" t="s">
        <v>424</v>
      </c>
      <c r="D194" s="194" t="s">
        <v>323</v>
      </c>
      <c r="E194" s="195" t="s">
        <v>353</v>
      </c>
      <c r="F194" s="196" t="s">
        <v>354</v>
      </c>
      <c r="G194" s="197" t="s">
        <v>355</v>
      </c>
      <c r="H194" s="198">
        <v>311.62599999999998</v>
      </c>
      <c r="I194" s="199"/>
      <c r="J194" s="200">
        <f>ROUND(I194*H194,2)</f>
        <v>0</v>
      </c>
      <c r="K194" s="196" t="s">
        <v>350</v>
      </c>
      <c r="L194" s="40"/>
      <c r="M194" s="201" t="s">
        <v>1</v>
      </c>
      <c r="N194" s="202"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328</v>
      </c>
      <c r="AT194" s="205" t="s">
        <v>323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3615</v>
      </c>
    </row>
    <row r="195" spans="1:65" s="15" customFormat="1" ht="11.25">
      <c r="B195" s="230"/>
      <c r="C195" s="231"/>
      <c r="D195" s="209" t="s">
        <v>339</v>
      </c>
      <c r="E195" s="232" t="s">
        <v>1</v>
      </c>
      <c r="F195" s="233" t="s">
        <v>1689</v>
      </c>
      <c r="G195" s="231"/>
      <c r="H195" s="232" t="s">
        <v>1</v>
      </c>
      <c r="I195" s="234"/>
      <c r="J195" s="231"/>
      <c r="K195" s="231"/>
      <c r="L195" s="235"/>
      <c r="M195" s="236"/>
      <c r="N195" s="237"/>
      <c r="O195" s="237"/>
      <c r="P195" s="237"/>
      <c r="Q195" s="237"/>
      <c r="R195" s="237"/>
      <c r="S195" s="237"/>
      <c r="T195" s="238"/>
      <c r="AT195" s="239" t="s">
        <v>339</v>
      </c>
      <c r="AU195" s="239" t="s">
        <v>86</v>
      </c>
      <c r="AV195" s="15" t="s">
        <v>84</v>
      </c>
      <c r="AW195" s="15" t="s">
        <v>31</v>
      </c>
      <c r="AX195" s="15" t="s">
        <v>77</v>
      </c>
      <c r="AY195" s="239" t="s">
        <v>321</v>
      </c>
    </row>
    <row r="196" spans="1:65" s="13" customFormat="1" ht="11.25">
      <c r="B196" s="207"/>
      <c r="C196" s="208"/>
      <c r="D196" s="209" t="s">
        <v>339</v>
      </c>
      <c r="E196" s="210" t="s">
        <v>1</v>
      </c>
      <c r="F196" s="211" t="s">
        <v>2964</v>
      </c>
      <c r="G196" s="208"/>
      <c r="H196" s="212">
        <v>311.6255625</v>
      </c>
      <c r="I196" s="213"/>
      <c r="J196" s="208"/>
      <c r="K196" s="208"/>
      <c r="L196" s="214"/>
      <c r="M196" s="215"/>
      <c r="N196" s="216"/>
      <c r="O196" s="216"/>
      <c r="P196" s="216"/>
      <c r="Q196" s="216"/>
      <c r="R196" s="216"/>
      <c r="S196" s="216"/>
      <c r="T196" s="217"/>
      <c r="AT196" s="218" t="s">
        <v>339</v>
      </c>
      <c r="AU196" s="218" t="s">
        <v>86</v>
      </c>
      <c r="AV196" s="13" t="s">
        <v>86</v>
      </c>
      <c r="AW196" s="13" t="s">
        <v>31</v>
      </c>
      <c r="AX196" s="13" t="s">
        <v>84</v>
      </c>
      <c r="AY196" s="218" t="s">
        <v>321</v>
      </c>
    </row>
    <row r="197" spans="1:65" s="2" customFormat="1" ht="16.5" customHeight="1">
      <c r="A197" s="35"/>
      <c r="B197" s="36"/>
      <c r="C197" s="194" t="s">
        <v>429</v>
      </c>
      <c r="D197" s="194" t="s">
        <v>323</v>
      </c>
      <c r="E197" s="195" t="s">
        <v>360</v>
      </c>
      <c r="F197" s="196" t="s">
        <v>361</v>
      </c>
      <c r="G197" s="197" t="s">
        <v>355</v>
      </c>
      <c r="H197" s="198">
        <v>311.62599999999998</v>
      </c>
      <c r="I197" s="199"/>
      <c r="J197" s="200">
        <f>ROUND(I197*H197,2)</f>
        <v>0</v>
      </c>
      <c r="K197" s="196" t="s">
        <v>350</v>
      </c>
      <c r="L197" s="40"/>
      <c r="M197" s="201" t="s">
        <v>1</v>
      </c>
      <c r="N197" s="202" t="s">
        <v>42</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328</v>
      </c>
      <c r="AT197" s="205" t="s">
        <v>323</v>
      </c>
      <c r="AU197" s="205" t="s">
        <v>86</v>
      </c>
      <c r="AY197" s="18" t="s">
        <v>321</v>
      </c>
      <c r="BE197" s="206">
        <f>IF(N197="základní",J197,0)</f>
        <v>0</v>
      </c>
      <c r="BF197" s="206">
        <f>IF(N197="snížená",J197,0)</f>
        <v>0</v>
      </c>
      <c r="BG197" s="206">
        <f>IF(N197="zákl. přenesená",J197,0)</f>
        <v>0</v>
      </c>
      <c r="BH197" s="206">
        <f>IF(N197="sníž. přenesená",J197,0)</f>
        <v>0</v>
      </c>
      <c r="BI197" s="206">
        <f>IF(N197="nulová",J197,0)</f>
        <v>0</v>
      </c>
      <c r="BJ197" s="18" t="s">
        <v>84</v>
      </c>
      <c r="BK197" s="206">
        <f>ROUND(I197*H197,2)</f>
        <v>0</v>
      </c>
      <c r="BL197" s="18" t="s">
        <v>328</v>
      </c>
      <c r="BM197" s="205" t="s">
        <v>3616</v>
      </c>
    </row>
    <row r="198" spans="1:65" s="2" customFormat="1" ht="37.9" customHeight="1">
      <c r="A198" s="35"/>
      <c r="B198" s="36"/>
      <c r="C198" s="194" t="s">
        <v>436</v>
      </c>
      <c r="D198" s="194" t="s">
        <v>323</v>
      </c>
      <c r="E198" s="195" t="s">
        <v>486</v>
      </c>
      <c r="F198" s="196" t="s">
        <v>487</v>
      </c>
      <c r="G198" s="197" t="s">
        <v>355</v>
      </c>
      <c r="H198" s="198">
        <v>28.14</v>
      </c>
      <c r="I198" s="199"/>
      <c r="J198" s="200">
        <f>ROUND(I198*H198,2)</f>
        <v>0</v>
      </c>
      <c r="K198" s="196" t="s">
        <v>350</v>
      </c>
      <c r="L198" s="40"/>
      <c r="M198" s="201" t="s">
        <v>1</v>
      </c>
      <c r="N198" s="202" t="s">
        <v>42</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328</v>
      </c>
      <c r="AT198" s="205" t="s">
        <v>323</v>
      </c>
      <c r="AU198" s="205" t="s">
        <v>86</v>
      </c>
      <c r="AY198" s="18" t="s">
        <v>321</v>
      </c>
      <c r="BE198" s="206">
        <f>IF(N198="základní",J198,0)</f>
        <v>0</v>
      </c>
      <c r="BF198" s="206">
        <f>IF(N198="snížená",J198,0)</f>
        <v>0</v>
      </c>
      <c r="BG198" s="206">
        <f>IF(N198="zákl. přenesená",J198,0)</f>
        <v>0</v>
      </c>
      <c r="BH198" s="206">
        <f>IF(N198="sníž. přenesená",J198,0)</f>
        <v>0</v>
      </c>
      <c r="BI198" s="206">
        <f>IF(N198="nulová",J198,0)</f>
        <v>0</v>
      </c>
      <c r="BJ198" s="18" t="s">
        <v>84</v>
      </c>
      <c r="BK198" s="206">
        <f>ROUND(I198*H198,2)</f>
        <v>0</v>
      </c>
      <c r="BL198" s="18" t="s">
        <v>328</v>
      </c>
      <c r="BM198" s="205" t="s">
        <v>3617</v>
      </c>
    </row>
    <row r="199" spans="1:65" s="15" customFormat="1" ht="22.5">
      <c r="B199" s="230"/>
      <c r="C199" s="231"/>
      <c r="D199" s="209" t="s">
        <v>339</v>
      </c>
      <c r="E199" s="232" t="s">
        <v>1</v>
      </c>
      <c r="F199" s="233" t="s">
        <v>1693</v>
      </c>
      <c r="G199" s="231"/>
      <c r="H199" s="232" t="s">
        <v>1</v>
      </c>
      <c r="I199" s="234"/>
      <c r="J199" s="231"/>
      <c r="K199" s="231"/>
      <c r="L199" s="235"/>
      <c r="M199" s="236"/>
      <c r="N199" s="237"/>
      <c r="O199" s="237"/>
      <c r="P199" s="237"/>
      <c r="Q199" s="237"/>
      <c r="R199" s="237"/>
      <c r="S199" s="237"/>
      <c r="T199" s="238"/>
      <c r="AT199" s="239" t="s">
        <v>339</v>
      </c>
      <c r="AU199" s="239" t="s">
        <v>86</v>
      </c>
      <c r="AV199" s="15" t="s">
        <v>84</v>
      </c>
      <c r="AW199" s="15" t="s">
        <v>31</v>
      </c>
      <c r="AX199" s="15" t="s">
        <v>77</v>
      </c>
      <c r="AY199" s="239" t="s">
        <v>321</v>
      </c>
    </row>
    <row r="200" spans="1:65" s="13" customFormat="1" ht="11.25">
      <c r="B200" s="207"/>
      <c r="C200" s="208"/>
      <c r="D200" s="209" t="s">
        <v>339</v>
      </c>
      <c r="E200" s="210" t="s">
        <v>1</v>
      </c>
      <c r="F200" s="211" t="s">
        <v>1694</v>
      </c>
      <c r="G200" s="208"/>
      <c r="H200" s="212">
        <v>28.14</v>
      </c>
      <c r="I200" s="213"/>
      <c r="J200" s="208"/>
      <c r="K200" s="208"/>
      <c r="L200" s="214"/>
      <c r="M200" s="215"/>
      <c r="N200" s="216"/>
      <c r="O200" s="216"/>
      <c r="P200" s="216"/>
      <c r="Q200" s="216"/>
      <c r="R200" s="216"/>
      <c r="S200" s="216"/>
      <c r="T200" s="217"/>
      <c r="AT200" s="218" t="s">
        <v>339</v>
      </c>
      <c r="AU200" s="218" t="s">
        <v>86</v>
      </c>
      <c r="AV200" s="13" t="s">
        <v>86</v>
      </c>
      <c r="AW200" s="13" t="s">
        <v>31</v>
      </c>
      <c r="AX200" s="13" t="s">
        <v>84</v>
      </c>
      <c r="AY200" s="218" t="s">
        <v>321</v>
      </c>
    </row>
    <row r="201" spans="1:65" s="2" customFormat="1" ht="37.9" customHeight="1">
      <c r="A201" s="35"/>
      <c r="B201" s="36"/>
      <c r="C201" s="194" t="s">
        <v>443</v>
      </c>
      <c r="D201" s="194" t="s">
        <v>323</v>
      </c>
      <c r="E201" s="195" t="s">
        <v>516</v>
      </c>
      <c r="F201" s="196" t="s">
        <v>517</v>
      </c>
      <c r="G201" s="197" t="s">
        <v>355</v>
      </c>
      <c r="H201" s="198">
        <v>281.39999999999998</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3618</v>
      </c>
    </row>
    <row r="202" spans="1:65" s="13" customFormat="1" ht="11.25">
      <c r="B202" s="207"/>
      <c r="C202" s="208"/>
      <c r="D202" s="209" t="s">
        <v>339</v>
      </c>
      <c r="E202" s="208"/>
      <c r="F202" s="211" t="s">
        <v>3619</v>
      </c>
      <c r="G202" s="208"/>
      <c r="H202" s="212">
        <v>281.39999999999998</v>
      </c>
      <c r="I202" s="213"/>
      <c r="J202" s="208"/>
      <c r="K202" s="208"/>
      <c r="L202" s="214"/>
      <c r="M202" s="215"/>
      <c r="N202" s="216"/>
      <c r="O202" s="216"/>
      <c r="P202" s="216"/>
      <c r="Q202" s="216"/>
      <c r="R202" s="216"/>
      <c r="S202" s="216"/>
      <c r="T202" s="217"/>
      <c r="AT202" s="218" t="s">
        <v>339</v>
      </c>
      <c r="AU202" s="218" t="s">
        <v>86</v>
      </c>
      <c r="AV202" s="13" t="s">
        <v>86</v>
      </c>
      <c r="AW202" s="13" t="s">
        <v>4</v>
      </c>
      <c r="AX202" s="13" t="s">
        <v>84</v>
      </c>
      <c r="AY202" s="218" t="s">
        <v>321</v>
      </c>
    </row>
    <row r="203" spans="1:65" s="2" customFormat="1" ht="37.9" customHeight="1">
      <c r="A203" s="35"/>
      <c r="B203" s="36"/>
      <c r="C203" s="194" t="s">
        <v>8</v>
      </c>
      <c r="D203" s="194" t="s">
        <v>323</v>
      </c>
      <c r="E203" s="195" t="s">
        <v>521</v>
      </c>
      <c r="F203" s="196" t="s">
        <v>522</v>
      </c>
      <c r="G203" s="197" t="s">
        <v>355</v>
      </c>
      <c r="H203" s="198">
        <v>34.625</v>
      </c>
      <c r="I203" s="199"/>
      <c r="J203" s="200">
        <f>ROUND(I203*H203,2)</f>
        <v>0</v>
      </c>
      <c r="K203" s="196" t="s">
        <v>350</v>
      </c>
      <c r="L203" s="40"/>
      <c r="M203" s="201" t="s">
        <v>1</v>
      </c>
      <c r="N203" s="202" t="s">
        <v>42</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328</v>
      </c>
      <c r="AT203" s="205" t="s">
        <v>323</v>
      </c>
      <c r="AU203" s="205" t="s">
        <v>86</v>
      </c>
      <c r="AY203" s="18" t="s">
        <v>321</v>
      </c>
      <c r="BE203" s="206">
        <f>IF(N203="základní",J203,0)</f>
        <v>0</v>
      </c>
      <c r="BF203" s="206">
        <f>IF(N203="snížená",J203,0)</f>
        <v>0</v>
      </c>
      <c r="BG203" s="206">
        <f>IF(N203="zákl. přenesená",J203,0)</f>
        <v>0</v>
      </c>
      <c r="BH203" s="206">
        <f>IF(N203="sníž. přenesená",J203,0)</f>
        <v>0</v>
      </c>
      <c r="BI203" s="206">
        <f>IF(N203="nulová",J203,0)</f>
        <v>0</v>
      </c>
      <c r="BJ203" s="18" t="s">
        <v>84</v>
      </c>
      <c r="BK203" s="206">
        <f>ROUND(I203*H203,2)</f>
        <v>0</v>
      </c>
      <c r="BL203" s="18" t="s">
        <v>328</v>
      </c>
      <c r="BM203" s="205" t="s">
        <v>3620</v>
      </c>
    </row>
    <row r="204" spans="1:65" s="15" customFormat="1" ht="22.5">
      <c r="B204" s="230"/>
      <c r="C204" s="231"/>
      <c r="D204" s="209" t="s">
        <v>339</v>
      </c>
      <c r="E204" s="232" t="s">
        <v>1</v>
      </c>
      <c r="F204" s="233" t="s">
        <v>1693</v>
      </c>
      <c r="G204" s="231"/>
      <c r="H204" s="232" t="s">
        <v>1</v>
      </c>
      <c r="I204" s="234"/>
      <c r="J204" s="231"/>
      <c r="K204" s="231"/>
      <c r="L204" s="235"/>
      <c r="M204" s="236"/>
      <c r="N204" s="237"/>
      <c r="O204" s="237"/>
      <c r="P204" s="237"/>
      <c r="Q204" s="237"/>
      <c r="R204" s="237"/>
      <c r="S204" s="237"/>
      <c r="T204" s="238"/>
      <c r="AT204" s="239" t="s">
        <v>339</v>
      </c>
      <c r="AU204" s="239" t="s">
        <v>86</v>
      </c>
      <c r="AV204" s="15" t="s">
        <v>84</v>
      </c>
      <c r="AW204" s="15" t="s">
        <v>31</v>
      </c>
      <c r="AX204" s="15" t="s">
        <v>77</v>
      </c>
      <c r="AY204" s="239" t="s">
        <v>321</v>
      </c>
    </row>
    <row r="205" spans="1:65" s="13" customFormat="1" ht="11.25">
      <c r="B205" s="207"/>
      <c r="C205" s="208"/>
      <c r="D205" s="209" t="s">
        <v>339</v>
      </c>
      <c r="E205" s="210" t="s">
        <v>1</v>
      </c>
      <c r="F205" s="211" t="s">
        <v>2970</v>
      </c>
      <c r="G205" s="208"/>
      <c r="H205" s="212">
        <v>34.625062499999999</v>
      </c>
      <c r="I205" s="213"/>
      <c r="J205" s="208"/>
      <c r="K205" s="208"/>
      <c r="L205" s="214"/>
      <c r="M205" s="215"/>
      <c r="N205" s="216"/>
      <c r="O205" s="216"/>
      <c r="P205" s="216"/>
      <c r="Q205" s="216"/>
      <c r="R205" s="216"/>
      <c r="S205" s="216"/>
      <c r="T205" s="217"/>
      <c r="AT205" s="218" t="s">
        <v>339</v>
      </c>
      <c r="AU205" s="218" t="s">
        <v>86</v>
      </c>
      <c r="AV205" s="13" t="s">
        <v>86</v>
      </c>
      <c r="AW205" s="13" t="s">
        <v>31</v>
      </c>
      <c r="AX205" s="13" t="s">
        <v>84</v>
      </c>
      <c r="AY205" s="218" t="s">
        <v>321</v>
      </c>
    </row>
    <row r="206" spans="1:65" s="2" customFormat="1" ht="37.9" customHeight="1">
      <c r="A206" s="35"/>
      <c r="B206" s="36"/>
      <c r="C206" s="194" t="s">
        <v>453</v>
      </c>
      <c r="D206" s="194" t="s">
        <v>323</v>
      </c>
      <c r="E206" s="195" t="s">
        <v>529</v>
      </c>
      <c r="F206" s="196" t="s">
        <v>530</v>
      </c>
      <c r="G206" s="197" t="s">
        <v>355</v>
      </c>
      <c r="H206" s="198">
        <v>346.25099999999998</v>
      </c>
      <c r="I206" s="199"/>
      <c r="J206" s="200">
        <f>ROUND(I206*H206,2)</f>
        <v>0</v>
      </c>
      <c r="K206" s="196" t="s">
        <v>350</v>
      </c>
      <c r="L206" s="40"/>
      <c r="M206" s="201" t="s">
        <v>1</v>
      </c>
      <c r="N206" s="202" t="s">
        <v>42</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328</v>
      </c>
      <c r="AT206" s="205" t="s">
        <v>323</v>
      </c>
      <c r="AU206" s="205" t="s">
        <v>86</v>
      </c>
      <c r="AY206" s="18" t="s">
        <v>321</v>
      </c>
      <c r="BE206" s="206">
        <f>IF(N206="základní",J206,0)</f>
        <v>0</v>
      </c>
      <c r="BF206" s="206">
        <f>IF(N206="snížená",J206,0)</f>
        <v>0</v>
      </c>
      <c r="BG206" s="206">
        <f>IF(N206="zákl. přenesená",J206,0)</f>
        <v>0</v>
      </c>
      <c r="BH206" s="206">
        <f>IF(N206="sníž. přenesená",J206,0)</f>
        <v>0</v>
      </c>
      <c r="BI206" s="206">
        <f>IF(N206="nulová",J206,0)</f>
        <v>0</v>
      </c>
      <c r="BJ206" s="18" t="s">
        <v>84</v>
      </c>
      <c r="BK206" s="206">
        <f>ROUND(I206*H206,2)</f>
        <v>0</v>
      </c>
      <c r="BL206" s="18" t="s">
        <v>328</v>
      </c>
      <c r="BM206" s="205" t="s">
        <v>3621</v>
      </c>
    </row>
    <row r="207" spans="1:65" s="13" customFormat="1" ht="11.25">
      <c r="B207" s="207"/>
      <c r="C207" s="208"/>
      <c r="D207" s="209" t="s">
        <v>339</v>
      </c>
      <c r="E207" s="208"/>
      <c r="F207" s="211" t="s">
        <v>3622</v>
      </c>
      <c r="G207" s="208"/>
      <c r="H207" s="212">
        <v>346.25099999999998</v>
      </c>
      <c r="I207" s="213"/>
      <c r="J207" s="208"/>
      <c r="K207" s="208"/>
      <c r="L207" s="214"/>
      <c r="M207" s="215"/>
      <c r="N207" s="216"/>
      <c r="O207" s="216"/>
      <c r="P207" s="216"/>
      <c r="Q207" s="216"/>
      <c r="R207" s="216"/>
      <c r="S207" s="216"/>
      <c r="T207" s="217"/>
      <c r="AT207" s="218" t="s">
        <v>339</v>
      </c>
      <c r="AU207" s="218" t="s">
        <v>86</v>
      </c>
      <c r="AV207" s="13" t="s">
        <v>86</v>
      </c>
      <c r="AW207" s="13" t="s">
        <v>4</v>
      </c>
      <c r="AX207" s="13" t="s">
        <v>84</v>
      </c>
      <c r="AY207" s="218" t="s">
        <v>321</v>
      </c>
    </row>
    <row r="208" spans="1:65" s="2" customFormat="1" ht="16.5" customHeight="1">
      <c r="A208" s="35"/>
      <c r="B208" s="36"/>
      <c r="C208" s="194" t="s">
        <v>459</v>
      </c>
      <c r="D208" s="194" t="s">
        <v>323</v>
      </c>
      <c r="E208" s="195" t="s">
        <v>540</v>
      </c>
      <c r="F208" s="196" t="s">
        <v>541</v>
      </c>
      <c r="G208" s="197" t="s">
        <v>542</v>
      </c>
      <c r="H208" s="198">
        <v>106.70099999999999</v>
      </c>
      <c r="I208" s="199"/>
      <c r="J208" s="200">
        <f>ROUND(I208*H208,2)</f>
        <v>0</v>
      </c>
      <c r="K208" s="196" t="s">
        <v>327</v>
      </c>
      <c r="L208" s="40"/>
      <c r="M208" s="201" t="s">
        <v>1</v>
      </c>
      <c r="N208" s="202" t="s">
        <v>42</v>
      </c>
      <c r="O208" s="72"/>
      <c r="P208" s="203">
        <f>O208*H208</f>
        <v>0</v>
      </c>
      <c r="Q208" s="203">
        <v>0</v>
      </c>
      <c r="R208" s="203">
        <f>Q208*H208</f>
        <v>0</v>
      </c>
      <c r="S208" s="203">
        <v>0</v>
      </c>
      <c r="T208" s="204">
        <f>S208*H208</f>
        <v>0</v>
      </c>
      <c r="U208" s="35"/>
      <c r="V208" s="35"/>
      <c r="W208" s="35"/>
      <c r="X208" s="35"/>
      <c r="Y208" s="35"/>
      <c r="Z208" s="35"/>
      <c r="AA208" s="35"/>
      <c r="AB208" s="35"/>
      <c r="AC208" s="35"/>
      <c r="AD208" s="35"/>
      <c r="AE208" s="35"/>
      <c r="AR208" s="205" t="s">
        <v>328</v>
      </c>
      <c r="AT208" s="205" t="s">
        <v>323</v>
      </c>
      <c r="AU208" s="205" t="s">
        <v>86</v>
      </c>
      <c r="AY208" s="18" t="s">
        <v>321</v>
      </c>
      <c r="BE208" s="206">
        <f>IF(N208="základní",J208,0)</f>
        <v>0</v>
      </c>
      <c r="BF208" s="206">
        <f>IF(N208="snížená",J208,0)</f>
        <v>0</v>
      </c>
      <c r="BG208" s="206">
        <f>IF(N208="zákl. přenesená",J208,0)</f>
        <v>0</v>
      </c>
      <c r="BH208" s="206">
        <f>IF(N208="sníž. přenesená",J208,0)</f>
        <v>0</v>
      </c>
      <c r="BI208" s="206">
        <f>IF(N208="nulová",J208,0)</f>
        <v>0</v>
      </c>
      <c r="BJ208" s="18" t="s">
        <v>84</v>
      </c>
      <c r="BK208" s="206">
        <f>ROUND(I208*H208,2)</f>
        <v>0</v>
      </c>
      <c r="BL208" s="18" t="s">
        <v>328</v>
      </c>
      <c r="BM208" s="205" t="s">
        <v>3623</v>
      </c>
    </row>
    <row r="209" spans="1:65" s="13" customFormat="1" ht="11.25">
      <c r="B209" s="207"/>
      <c r="C209" s="208"/>
      <c r="D209" s="209" t="s">
        <v>339</v>
      </c>
      <c r="E209" s="210" t="s">
        <v>1</v>
      </c>
      <c r="F209" s="211" t="s">
        <v>2974</v>
      </c>
      <c r="G209" s="208"/>
      <c r="H209" s="212">
        <v>106.70060625000001</v>
      </c>
      <c r="I209" s="213"/>
      <c r="J209" s="208"/>
      <c r="K209" s="208"/>
      <c r="L209" s="214"/>
      <c r="M209" s="215"/>
      <c r="N209" s="216"/>
      <c r="O209" s="216"/>
      <c r="P209" s="216"/>
      <c r="Q209" s="216"/>
      <c r="R209" s="216"/>
      <c r="S209" s="216"/>
      <c r="T209" s="217"/>
      <c r="AT209" s="218" t="s">
        <v>339</v>
      </c>
      <c r="AU209" s="218" t="s">
        <v>86</v>
      </c>
      <c r="AV209" s="13" t="s">
        <v>86</v>
      </c>
      <c r="AW209" s="13" t="s">
        <v>31</v>
      </c>
      <c r="AX209" s="13" t="s">
        <v>84</v>
      </c>
      <c r="AY209" s="218" t="s">
        <v>321</v>
      </c>
    </row>
    <row r="210" spans="1:65" s="2" customFormat="1" ht="24.2" customHeight="1">
      <c r="A210" s="35"/>
      <c r="B210" s="36"/>
      <c r="C210" s="194" t="s">
        <v>466</v>
      </c>
      <c r="D210" s="194" t="s">
        <v>323</v>
      </c>
      <c r="E210" s="195" t="s">
        <v>1703</v>
      </c>
      <c r="F210" s="196" t="s">
        <v>560</v>
      </c>
      <c r="G210" s="197" t="s">
        <v>355</v>
      </c>
      <c r="H210" s="198">
        <v>185.85300000000001</v>
      </c>
      <c r="I210" s="199"/>
      <c r="J210" s="200">
        <f>ROUND(I210*H210,2)</f>
        <v>0</v>
      </c>
      <c r="K210" s="196" t="s">
        <v>350</v>
      </c>
      <c r="L210" s="40"/>
      <c r="M210" s="201" t="s">
        <v>1</v>
      </c>
      <c r="N210" s="202" t="s">
        <v>42</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328</v>
      </c>
      <c r="AT210" s="205" t="s">
        <v>323</v>
      </c>
      <c r="AU210" s="205" t="s">
        <v>86</v>
      </c>
      <c r="AY210" s="18" t="s">
        <v>321</v>
      </c>
      <c r="BE210" s="206">
        <f>IF(N210="základní",J210,0)</f>
        <v>0</v>
      </c>
      <c r="BF210" s="206">
        <f>IF(N210="snížená",J210,0)</f>
        <v>0</v>
      </c>
      <c r="BG210" s="206">
        <f>IF(N210="zákl. přenesená",J210,0)</f>
        <v>0</v>
      </c>
      <c r="BH210" s="206">
        <f>IF(N210="sníž. přenesená",J210,0)</f>
        <v>0</v>
      </c>
      <c r="BI210" s="206">
        <f>IF(N210="nulová",J210,0)</f>
        <v>0</v>
      </c>
      <c r="BJ210" s="18" t="s">
        <v>84</v>
      </c>
      <c r="BK210" s="206">
        <f>ROUND(I210*H210,2)</f>
        <v>0</v>
      </c>
      <c r="BL210" s="18" t="s">
        <v>328</v>
      </c>
      <c r="BM210" s="205" t="s">
        <v>1704</v>
      </c>
    </row>
    <row r="211" spans="1:65" s="13" customFormat="1" ht="11.25">
      <c r="B211" s="207"/>
      <c r="C211" s="208"/>
      <c r="D211" s="209" t="s">
        <v>339</v>
      </c>
      <c r="E211" s="210" t="s">
        <v>1</v>
      </c>
      <c r="F211" s="211" t="s">
        <v>1705</v>
      </c>
      <c r="G211" s="208"/>
      <c r="H211" s="212">
        <v>430.67062499999997</v>
      </c>
      <c r="I211" s="213"/>
      <c r="J211" s="208"/>
      <c r="K211" s="208"/>
      <c r="L211" s="214"/>
      <c r="M211" s="215"/>
      <c r="N211" s="216"/>
      <c r="O211" s="216"/>
      <c r="P211" s="216"/>
      <c r="Q211" s="216"/>
      <c r="R211" s="216"/>
      <c r="S211" s="216"/>
      <c r="T211" s="217"/>
      <c r="AT211" s="218" t="s">
        <v>339</v>
      </c>
      <c r="AU211" s="218" t="s">
        <v>86</v>
      </c>
      <c r="AV211" s="13" t="s">
        <v>86</v>
      </c>
      <c r="AW211" s="13" t="s">
        <v>31</v>
      </c>
      <c r="AX211" s="13" t="s">
        <v>77</v>
      </c>
      <c r="AY211" s="218" t="s">
        <v>321</v>
      </c>
    </row>
    <row r="212" spans="1:65" s="15" customFormat="1" ht="11.25">
      <c r="B212" s="230"/>
      <c r="C212" s="231"/>
      <c r="D212" s="209" t="s">
        <v>339</v>
      </c>
      <c r="E212" s="232" t="s">
        <v>1</v>
      </c>
      <c r="F212" s="233" t="s">
        <v>2975</v>
      </c>
      <c r="G212" s="231"/>
      <c r="H212" s="232" t="s">
        <v>1</v>
      </c>
      <c r="I212" s="234"/>
      <c r="J212" s="231"/>
      <c r="K212" s="231"/>
      <c r="L212" s="235"/>
      <c r="M212" s="236"/>
      <c r="N212" s="237"/>
      <c r="O212" s="237"/>
      <c r="P212" s="237"/>
      <c r="Q212" s="237"/>
      <c r="R212" s="237"/>
      <c r="S212" s="237"/>
      <c r="T212" s="238"/>
      <c r="AT212" s="239" t="s">
        <v>339</v>
      </c>
      <c r="AU212" s="239" t="s">
        <v>86</v>
      </c>
      <c r="AV212" s="15" t="s">
        <v>84</v>
      </c>
      <c r="AW212" s="15" t="s">
        <v>31</v>
      </c>
      <c r="AX212" s="15" t="s">
        <v>77</v>
      </c>
      <c r="AY212" s="239" t="s">
        <v>321</v>
      </c>
    </row>
    <row r="213" spans="1:65" s="13" customFormat="1" ht="11.25">
      <c r="B213" s="207"/>
      <c r="C213" s="208"/>
      <c r="D213" s="209" t="s">
        <v>339</v>
      </c>
      <c r="E213" s="210" t="s">
        <v>1</v>
      </c>
      <c r="F213" s="211" t="s">
        <v>3624</v>
      </c>
      <c r="G213" s="208"/>
      <c r="H213" s="212">
        <v>-174.46799999999999</v>
      </c>
      <c r="I213" s="213"/>
      <c r="J213" s="208"/>
      <c r="K213" s="208"/>
      <c r="L213" s="214"/>
      <c r="M213" s="215"/>
      <c r="N213" s="216"/>
      <c r="O213" s="216"/>
      <c r="P213" s="216"/>
      <c r="Q213" s="216"/>
      <c r="R213" s="216"/>
      <c r="S213" s="216"/>
      <c r="T213" s="217"/>
      <c r="AT213" s="218" t="s">
        <v>339</v>
      </c>
      <c r="AU213" s="218" t="s">
        <v>86</v>
      </c>
      <c r="AV213" s="13" t="s">
        <v>86</v>
      </c>
      <c r="AW213" s="13" t="s">
        <v>31</v>
      </c>
      <c r="AX213" s="13" t="s">
        <v>77</v>
      </c>
      <c r="AY213" s="218" t="s">
        <v>321</v>
      </c>
    </row>
    <row r="214" spans="1:65" s="13" customFormat="1" ht="11.25">
      <c r="B214" s="207"/>
      <c r="C214" s="208"/>
      <c r="D214" s="209" t="s">
        <v>339</v>
      </c>
      <c r="E214" s="210" t="s">
        <v>1</v>
      </c>
      <c r="F214" s="211" t="s">
        <v>1720</v>
      </c>
      <c r="G214" s="208"/>
      <c r="H214" s="212">
        <v>-70.349999999999994</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1:65" s="14" customFormat="1" ht="11.25">
      <c r="B215" s="219"/>
      <c r="C215" s="220"/>
      <c r="D215" s="209" t="s">
        <v>339</v>
      </c>
      <c r="E215" s="221" t="s">
        <v>275</v>
      </c>
      <c r="F215" s="222" t="s">
        <v>346</v>
      </c>
      <c r="G215" s="220"/>
      <c r="H215" s="223">
        <v>185.85262499999999</v>
      </c>
      <c r="I215" s="224"/>
      <c r="J215" s="220"/>
      <c r="K215" s="220"/>
      <c r="L215" s="225"/>
      <c r="M215" s="226"/>
      <c r="N215" s="227"/>
      <c r="O215" s="227"/>
      <c r="P215" s="227"/>
      <c r="Q215" s="227"/>
      <c r="R215" s="227"/>
      <c r="S215" s="227"/>
      <c r="T215" s="228"/>
      <c r="AT215" s="229" t="s">
        <v>339</v>
      </c>
      <c r="AU215" s="229" t="s">
        <v>86</v>
      </c>
      <c r="AV215" s="14" t="s">
        <v>328</v>
      </c>
      <c r="AW215" s="14" t="s">
        <v>31</v>
      </c>
      <c r="AX215" s="14" t="s">
        <v>84</v>
      </c>
      <c r="AY215" s="229" t="s">
        <v>321</v>
      </c>
    </row>
    <row r="216" spans="1:65" s="2" customFormat="1" ht="24.2" customHeight="1">
      <c r="A216" s="35"/>
      <c r="B216" s="36"/>
      <c r="C216" s="194" t="s">
        <v>471</v>
      </c>
      <c r="D216" s="194" t="s">
        <v>323</v>
      </c>
      <c r="E216" s="195" t="s">
        <v>590</v>
      </c>
      <c r="F216" s="196" t="s">
        <v>591</v>
      </c>
      <c r="G216" s="197" t="s">
        <v>355</v>
      </c>
      <c r="H216" s="198">
        <v>185.85300000000001</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3625</v>
      </c>
    </row>
    <row r="217" spans="1:65" s="13" customFormat="1" ht="11.25">
      <c r="B217" s="207"/>
      <c r="C217" s="208"/>
      <c r="D217" s="209" t="s">
        <v>339</v>
      </c>
      <c r="E217" s="210" t="s">
        <v>1</v>
      </c>
      <c r="F217" s="211" t="s">
        <v>1724</v>
      </c>
      <c r="G217" s="208"/>
      <c r="H217" s="212">
        <v>185.85262499999999</v>
      </c>
      <c r="I217" s="213"/>
      <c r="J217" s="208"/>
      <c r="K217" s="208"/>
      <c r="L217" s="214"/>
      <c r="M217" s="215"/>
      <c r="N217" s="216"/>
      <c r="O217" s="216"/>
      <c r="P217" s="216"/>
      <c r="Q217" s="216"/>
      <c r="R217" s="216"/>
      <c r="S217" s="216"/>
      <c r="T217" s="217"/>
      <c r="AT217" s="218" t="s">
        <v>339</v>
      </c>
      <c r="AU217" s="218" t="s">
        <v>86</v>
      </c>
      <c r="AV217" s="13" t="s">
        <v>86</v>
      </c>
      <c r="AW217" s="13" t="s">
        <v>31</v>
      </c>
      <c r="AX217" s="13" t="s">
        <v>84</v>
      </c>
      <c r="AY217" s="218" t="s">
        <v>321</v>
      </c>
    </row>
    <row r="218" spans="1:65" s="2" customFormat="1" ht="37.9" customHeight="1">
      <c r="A218" s="35"/>
      <c r="B218" s="36"/>
      <c r="C218" s="194" t="s">
        <v>476</v>
      </c>
      <c r="D218" s="194" t="s">
        <v>323</v>
      </c>
      <c r="E218" s="195" t="s">
        <v>353</v>
      </c>
      <c r="F218" s="196" t="s">
        <v>354</v>
      </c>
      <c r="G218" s="197" t="s">
        <v>355</v>
      </c>
      <c r="H218" s="198">
        <v>185.85300000000001</v>
      </c>
      <c r="I218" s="199"/>
      <c r="J218" s="200">
        <f>ROUND(I218*H218,2)</f>
        <v>0</v>
      </c>
      <c r="K218" s="196" t="s">
        <v>350</v>
      </c>
      <c r="L218" s="40"/>
      <c r="M218" s="201" t="s">
        <v>1</v>
      </c>
      <c r="N218" s="202" t="s">
        <v>42</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328</v>
      </c>
      <c r="AT218" s="205" t="s">
        <v>323</v>
      </c>
      <c r="AU218" s="205" t="s">
        <v>86</v>
      </c>
      <c r="AY218" s="18" t="s">
        <v>321</v>
      </c>
      <c r="BE218" s="206">
        <f>IF(N218="základní",J218,0)</f>
        <v>0</v>
      </c>
      <c r="BF218" s="206">
        <f>IF(N218="snížená",J218,0)</f>
        <v>0</v>
      </c>
      <c r="BG218" s="206">
        <f>IF(N218="zákl. přenesená",J218,0)</f>
        <v>0</v>
      </c>
      <c r="BH218" s="206">
        <f>IF(N218="sníž. přenesená",J218,0)</f>
        <v>0</v>
      </c>
      <c r="BI218" s="206">
        <f>IF(N218="nulová",J218,0)</f>
        <v>0</v>
      </c>
      <c r="BJ218" s="18" t="s">
        <v>84</v>
      </c>
      <c r="BK218" s="206">
        <f>ROUND(I218*H218,2)</f>
        <v>0</v>
      </c>
      <c r="BL218" s="18" t="s">
        <v>328</v>
      </c>
      <c r="BM218" s="205" t="s">
        <v>3626</v>
      </c>
    </row>
    <row r="219" spans="1:65" s="2" customFormat="1" ht="24.2" customHeight="1">
      <c r="A219" s="35"/>
      <c r="B219" s="36"/>
      <c r="C219" s="194" t="s">
        <v>7</v>
      </c>
      <c r="D219" s="194" t="s">
        <v>323</v>
      </c>
      <c r="E219" s="195" t="s">
        <v>1726</v>
      </c>
      <c r="F219" s="196" t="s">
        <v>1727</v>
      </c>
      <c r="G219" s="197" t="s">
        <v>355</v>
      </c>
      <c r="H219" s="198">
        <v>136.13999999999999</v>
      </c>
      <c r="I219" s="199"/>
      <c r="J219" s="200">
        <f>ROUND(I219*H219,2)</f>
        <v>0</v>
      </c>
      <c r="K219" s="196" t="s">
        <v>350</v>
      </c>
      <c r="L219" s="40"/>
      <c r="M219" s="201" t="s">
        <v>1</v>
      </c>
      <c r="N219" s="202" t="s">
        <v>42</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328</v>
      </c>
      <c r="AT219" s="205" t="s">
        <v>323</v>
      </c>
      <c r="AU219" s="205" t="s">
        <v>86</v>
      </c>
      <c r="AY219" s="18" t="s">
        <v>321</v>
      </c>
      <c r="BE219" s="206">
        <f>IF(N219="základní",J219,0)</f>
        <v>0</v>
      </c>
      <c r="BF219" s="206">
        <f>IF(N219="snížená",J219,0)</f>
        <v>0</v>
      </c>
      <c r="BG219" s="206">
        <f>IF(N219="zákl. přenesená",J219,0)</f>
        <v>0</v>
      </c>
      <c r="BH219" s="206">
        <f>IF(N219="sníž. přenesená",J219,0)</f>
        <v>0</v>
      </c>
      <c r="BI219" s="206">
        <f>IF(N219="nulová",J219,0)</f>
        <v>0</v>
      </c>
      <c r="BJ219" s="18" t="s">
        <v>84</v>
      </c>
      <c r="BK219" s="206">
        <f>ROUND(I219*H219,2)</f>
        <v>0</v>
      </c>
      <c r="BL219" s="18" t="s">
        <v>328</v>
      </c>
      <c r="BM219" s="205" t="s">
        <v>3033</v>
      </c>
    </row>
    <row r="220" spans="1:65" s="13" customFormat="1" ht="11.25">
      <c r="B220" s="207"/>
      <c r="C220" s="208"/>
      <c r="D220" s="209" t="s">
        <v>339</v>
      </c>
      <c r="E220" s="210" t="s">
        <v>1</v>
      </c>
      <c r="F220" s="211" t="s">
        <v>3627</v>
      </c>
      <c r="G220" s="208"/>
      <c r="H220" s="212">
        <v>146.328</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1:65" s="16" customFormat="1" ht="11.25">
      <c r="B221" s="240"/>
      <c r="C221" s="241"/>
      <c r="D221" s="209" t="s">
        <v>339</v>
      </c>
      <c r="E221" s="242" t="s">
        <v>1730</v>
      </c>
      <c r="F221" s="243" t="s">
        <v>391</v>
      </c>
      <c r="G221" s="241"/>
      <c r="H221" s="244">
        <v>146.328</v>
      </c>
      <c r="I221" s="245"/>
      <c r="J221" s="241"/>
      <c r="K221" s="241"/>
      <c r="L221" s="246"/>
      <c r="M221" s="247"/>
      <c r="N221" s="248"/>
      <c r="O221" s="248"/>
      <c r="P221" s="248"/>
      <c r="Q221" s="248"/>
      <c r="R221" s="248"/>
      <c r="S221" s="248"/>
      <c r="T221" s="249"/>
      <c r="AT221" s="250" t="s">
        <v>339</v>
      </c>
      <c r="AU221" s="250" t="s">
        <v>86</v>
      </c>
      <c r="AV221" s="16" t="s">
        <v>334</v>
      </c>
      <c r="AW221" s="16" t="s">
        <v>31</v>
      </c>
      <c r="AX221" s="16" t="s">
        <v>77</v>
      </c>
      <c r="AY221" s="250" t="s">
        <v>321</v>
      </c>
    </row>
    <row r="222" spans="1:65" s="15" customFormat="1" ht="11.25">
      <c r="B222" s="230"/>
      <c r="C222" s="231"/>
      <c r="D222" s="209" t="s">
        <v>339</v>
      </c>
      <c r="E222" s="232" t="s">
        <v>1</v>
      </c>
      <c r="F222" s="233" t="s">
        <v>1731</v>
      </c>
      <c r="G222" s="231"/>
      <c r="H222" s="232" t="s">
        <v>1</v>
      </c>
      <c r="I222" s="234"/>
      <c r="J222" s="231"/>
      <c r="K222" s="231"/>
      <c r="L222" s="235"/>
      <c r="M222" s="236"/>
      <c r="N222" s="237"/>
      <c r="O222" s="237"/>
      <c r="P222" s="237"/>
      <c r="Q222" s="237"/>
      <c r="R222" s="237"/>
      <c r="S222" s="237"/>
      <c r="T222" s="238"/>
      <c r="AT222" s="239" t="s">
        <v>339</v>
      </c>
      <c r="AU222" s="239" t="s">
        <v>86</v>
      </c>
      <c r="AV222" s="15" t="s">
        <v>84</v>
      </c>
      <c r="AW222" s="15" t="s">
        <v>31</v>
      </c>
      <c r="AX222" s="15" t="s">
        <v>77</v>
      </c>
      <c r="AY222" s="239" t="s">
        <v>321</v>
      </c>
    </row>
    <row r="223" spans="1:65" s="13" customFormat="1" ht="11.25">
      <c r="B223" s="207"/>
      <c r="C223" s="208"/>
      <c r="D223" s="209" t="s">
        <v>339</v>
      </c>
      <c r="E223" s="210" t="s">
        <v>1</v>
      </c>
      <c r="F223" s="211" t="s">
        <v>3628</v>
      </c>
      <c r="G223" s="208"/>
      <c r="H223" s="212">
        <v>-10.1875566570617</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1:65" s="14" customFormat="1" ht="11.25">
      <c r="B224" s="219"/>
      <c r="C224" s="220"/>
      <c r="D224" s="209" t="s">
        <v>339</v>
      </c>
      <c r="E224" s="221" t="s">
        <v>1601</v>
      </c>
      <c r="F224" s="222" t="s">
        <v>346</v>
      </c>
      <c r="G224" s="220"/>
      <c r="H224" s="223">
        <v>136.140443342938</v>
      </c>
      <c r="I224" s="224"/>
      <c r="J224" s="220"/>
      <c r="K224" s="220"/>
      <c r="L224" s="225"/>
      <c r="M224" s="226"/>
      <c r="N224" s="227"/>
      <c r="O224" s="227"/>
      <c r="P224" s="227"/>
      <c r="Q224" s="227"/>
      <c r="R224" s="227"/>
      <c r="S224" s="227"/>
      <c r="T224" s="228"/>
      <c r="AT224" s="229" t="s">
        <v>339</v>
      </c>
      <c r="AU224" s="229" t="s">
        <v>86</v>
      </c>
      <c r="AV224" s="14" t="s">
        <v>328</v>
      </c>
      <c r="AW224" s="14" t="s">
        <v>31</v>
      </c>
      <c r="AX224" s="14" t="s">
        <v>84</v>
      </c>
      <c r="AY224" s="229" t="s">
        <v>321</v>
      </c>
    </row>
    <row r="225" spans="1:65" s="2" customFormat="1" ht="16.5" customHeight="1">
      <c r="A225" s="35"/>
      <c r="B225" s="36"/>
      <c r="C225" s="251" t="s">
        <v>485</v>
      </c>
      <c r="D225" s="251" t="s">
        <v>583</v>
      </c>
      <c r="E225" s="252" t="s">
        <v>1733</v>
      </c>
      <c r="F225" s="253" t="s">
        <v>1734</v>
      </c>
      <c r="G225" s="254" t="s">
        <v>542</v>
      </c>
      <c r="H225" s="255">
        <v>258.25799999999998</v>
      </c>
      <c r="I225" s="256"/>
      <c r="J225" s="257">
        <f>ROUND(I225*H225,2)</f>
        <v>0</v>
      </c>
      <c r="K225" s="253" t="s">
        <v>327</v>
      </c>
      <c r="L225" s="258"/>
      <c r="M225" s="259" t="s">
        <v>1</v>
      </c>
      <c r="N225" s="260" t="s">
        <v>42</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364</v>
      </c>
      <c r="AT225" s="205" t="s">
        <v>583</v>
      </c>
      <c r="AU225" s="205" t="s">
        <v>86</v>
      </c>
      <c r="AY225" s="18" t="s">
        <v>321</v>
      </c>
      <c r="BE225" s="206">
        <f>IF(N225="základní",J225,0)</f>
        <v>0</v>
      </c>
      <c r="BF225" s="206">
        <f>IF(N225="snížená",J225,0)</f>
        <v>0</v>
      </c>
      <c r="BG225" s="206">
        <f>IF(N225="zákl. přenesená",J225,0)</f>
        <v>0</v>
      </c>
      <c r="BH225" s="206">
        <f>IF(N225="sníž. přenesená",J225,0)</f>
        <v>0</v>
      </c>
      <c r="BI225" s="206">
        <f>IF(N225="nulová",J225,0)</f>
        <v>0</v>
      </c>
      <c r="BJ225" s="18" t="s">
        <v>84</v>
      </c>
      <c r="BK225" s="206">
        <f>ROUND(I225*H225,2)</f>
        <v>0</v>
      </c>
      <c r="BL225" s="18" t="s">
        <v>328</v>
      </c>
      <c r="BM225" s="205" t="s">
        <v>3036</v>
      </c>
    </row>
    <row r="226" spans="1:65" s="13" customFormat="1" ht="11.25">
      <c r="B226" s="207"/>
      <c r="C226" s="208"/>
      <c r="D226" s="209" t="s">
        <v>339</v>
      </c>
      <c r="E226" s="210" t="s">
        <v>1</v>
      </c>
      <c r="F226" s="211" t="s">
        <v>1736</v>
      </c>
      <c r="G226" s="208"/>
      <c r="H226" s="212">
        <v>258.25842102155298</v>
      </c>
      <c r="I226" s="213"/>
      <c r="J226" s="208"/>
      <c r="K226" s="208"/>
      <c r="L226" s="214"/>
      <c r="M226" s="215"/>
      <c r="N226" s="216"/>
      <c r="O226" s="216"/>
      <c r="P226" s="216"/>
      <c r="Q226" s="216"/>
      <c r="R226" s="216"/>
      <c r="S226" s="216"/>
      <c r="T226" s="217"/>
      <c r="AT226" s="218" t="s">
        <v>339</v>
      </c>
      <c r="AU226" s="218" t="s">
        <v>86</v>
      </c>
      <c r="AV226" s="13" t="s">
        <v>86</v>
      </c>
      <c r="AW226" s="13" t="s">
        <v>31</v>
      </c>
      <c r="AX226" s="13" t="s">
        <v>84</v>
      </c>
      <c r="AY226" s="218" t="s">
        <v>321</v>
      </c>
    </row>
    <row r="227" spans="1:65" s="2" customFormat="1" ht="24.2" customHeight="1">
      <c r="A227" s="35"/>
      <c r="B227" s="36"/>
      <c r="C227" s="194" t="s">
        <v>515</v>
      </c>
      <c r="D227" s="194" t="s">
        <v>323</v>
      </c>
      <c r="E227" s="195" t="s">
        <v>590</v>
      </c>
      <c r="F227" s="196" t="s">
        <v>591</v>
      </c>
      <c r="G227" s="197" t="s">
        <v>355</v>
      </c>
      <c r="H227" s="198">
        <v>136.13999999999999</v>
      </c>
      <c r="I227" s="199"/>
      <c r="J227" s="200">
        <f>ROUND(I227*H227,2)</f>
        <v>0</v>
      </c>
      <c r="K227" s="196" t="s">
        <v>350</v>
      </c>
      <c r="L227" s="40"/>
      <c r="M227" s="201" t="s">
        <v>1</v>
      </c>
      <c r="N227" s="202" t="s">
        <v>42</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3037</v>
      </c>
    </row>
    <row r="228" spans="1:65" s="13" customFormat="1" ht="11.25">
      <c r="B228" s="207"/>
      <c r="C228" s="208"/>
      <c r="D228" s="209" t="s">
        <v>339</v>
      </c>
      <c r="E228" s="210" t="s">
        <v>1</v>
      </c>
      <c r="F228" s="211" t="s">
        <v>1738</v>
      </c>
      <c r="G228" s="208"/>
      <c r="H228" s="212">
        <v>136.140443342938</v>
      </c>
      <c r="I228" s="213"/>
      <c r="J228" s="208"/>
      <c r="K228" s="208"/>
      <c r="L228" s="214"/>
      <c r="M228" s="215"/>
      <c r="N228" s="216"/>
      <c r="O228" s="216"/>
      <c r="P228" s="216"/>
      <c r="Q228" s="216"/>
      <c r="R228" s="216"/>
      <c r="S228" s="216"/>
      <c r="T228" s="217"/>
      <c r="AT228" s="218" t="s">
        <v>339</v>
      </c>
      <c r="AU228" s="218" t="s">
        <v>86</v>
      </c>
      <c r="AV228" s="13" t="s">
        <v>86</v>
      </c>
      <c r="AW228" s="13" t="s">
        <v>31</v>
      </c>
      <c r="AX228" s="13" t="s">
        <v>84</v>
      </c>
      <c r="AY228" s="218" t="s">
        <v>321</v>
      </c>
    </row>
    <row r="229" spans="1:65" s="2" customFormat="1" ht="37.9" customHeight="1">
      <c r="A229" s="35"/>
      <c r="B229" s="36"/>
      <c r="C229" s="194" t="s">
        <v>520</v>
      </c>
      <c r="D229" s="194" t="s">
        <v>323</v>
      </c>
      <c r="E229" s="195" t="s">
        <v>2961</v>
      </c>
      <c r="F229" s="196" t="s">
        <v>2962</v>
      </c>
      <c r="G229" s="197" t="s">
        <v>355</v>
      </c>
      <c r="H229" s="198">
        <v>136.13999999999999</v>
      </c>
      <c r="I229" s="199"/>
      <c r="J229" s="200">
        <f>ROUND(I229*H229,2)</f>
        <v>0</v>
      </c>
      <c r="K229" s="196" t="s">
        <v>350</v>
      </c>
      <c r="L229" s="40"/>
      <c r="M229" s="201" t="s">
        <v>1</v>
      </c>
      <c r="N229" s="202" t="s">
        <v>42</v>
      </c>
      <c r="O229" s="72"/>
      <c r="P229" s="203">
        <f>O229*H229</f>
        <v>0</v>
      </c>
      <c r="Q229" s="203">
        <v>0</v>
      </c>
      <c r="R229" s="203">
        <f>Q229*H229</f>
        <v>0</v>
      </c>
      <c r="S229" s="203">
        <v>0</v>
      </c>
      <c r="T229" s="204">
        <f>S229*H229</f>
        <v>0</v>
      </c>
      <c r="U229" s="35"/>
      <c r="V229" s="35"/>
      <c r="W229" s="35"/>
      <c r="X229" s="35"/>
      <c r="Y229" s="35"/>
      <c r="Z229" s="35"/>
      <c r="AA229" s="35"/>
      <c r="AB229" s="35"/>
      <c r="AC229" s="35"/>
      <c r="AD229" s="35"/>
      <c r="AE229" s="35"/>
      <c r="AR229" s="205" t="s">
        <v>328</v>
      </c>
      <c r="AT229" s="205" t="s">
        <v>323</v>
      </c>
      <c r="AU229" s="205" t="s">
        <v>86</v>
      </c>
      <c r="AY229" s="18" t="s">
        <v>321</v>
      </c>
      <c r="BE229" s="206">
        <f>IF(N229="základní",J229,0)</f>
        <v>0</v>
      </c>
      <c r="BF229" s="206">
        <f>IF(N229="snížená",J229,0)</f>
        <v>0</v>
      </c>
      <c r="BG229" s="206">
        <f>IF(N229="zákl. přenesená",J229,0)</f>
        <v>0</v>
      </c>
      <c r="BH229" s="206">
        <f>IF(N229="sníž. přenesená",J229,0)</f>
        <v>0</v>
      </c>
      <c r="BI229" s="206">
        <f>IF(N229="nulová",J229,0)</f>
        <v>0</v>
      </c>
      <c r="BJ229" s="18" t="s">
        <v>84</v>
      </c>
      <c r="BK229" s="206">
        <f>ROUND(I229*H229,2)</f>
        <v>0</v>
      </c>
      <c r="BL229" s="18" t="s">
        <v>328</v>
      </c>
      <c r="BM229" s="205" t="s">
        <v>3038</v>
      </c>
    </row>
    <row r="230" spans="1:65" s="2" customFormat="1" ht="33" customHeight="1">
      <c r="A230" s="35"/>
      <c r="B230" s="36"/>
      <c r="C230" s="194" t="s">
        <v>528</v>
      </c>
      <c r="D230" s="194" t="s">
        <v>323</v>
      </c>
      <c r="E230" s="195" t="s">
        <v>3039</v>
      </c>
      <c r="F230" s="196" t="s">
        <v>3040</v>
      </c>
      <c r="G230" s="197" t="s">
        <v>337</v>
      </c>
      <c r="H230" s="198">
        <v>281.39999999999998</v>
      </c>
      <c r="I230" s="199"/>
      <c r="J230" s="200">
        <f>ROUND(I230*H230,2)</f>
        <v>0</v>
      </c>
      <c r="K230" s="196" t="s">
        <v>350</v>
      </c>
      <c r="L230" s="40"/>
      <c r="M230" s="201" t="s">
        <v>1</v>
      </c>
      <c r="N230" s="202" t="s">
        <v>42</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328</v>
      </c>
      <c r="AT230" s="205" t="s">
        <v>323</v>
      </c>
      <c r="AU230" s="205" t="s">
        <v>86</v>
      </c>
      <c r="AY230" s="18" t="s">
        <v>321</v>
      </c>
      <c r="BE230" s="206">
        <f>IF(N230="základní",J230,0)</f>
        <v>0</v>
      </c>
      <c r="BF230" s="206">
        <f>IF(N230="snížená",J230,0)</f>
        <v>0</v>
      </c>
      <c r="BG230" s="206">
        <f>IF(N230="zákl. přenesená",J230,0)</f>
        <v>0</v>
      </c>
      <c r="BH230" s="206">
        <f>IF(N230="sníž. přenesená",J230,0)</f>
        <v>0</v>
      </c>
      <c r="BI230" s="206">
        <f>IF(N230="nulová",J230,0)</f>
        <v>0</v>
      </c>
      <c r="BJ230" s="18" t="s">
        <v>84</v>
      </c>
      <c r="BK230" s="206">
        <f>ROUND(I230*H230,2)</f>
        <v>0</v>
      </c>
      <c r="BL230" s="18" t="s">
        <v>328</v>
      </c>
      <c r="BM230" s="205" t="s">
        <v>1744</v>
      </c>
    </row>
    <row r="231" spans="1:65" s="13" customFormat="1" ht="11.25">
      <c r="B231" s="207"/>
      <c r="C231" s="208"/>
      <c r="D231" s="209" t="s">
        <v>339</v>
      </c>
      <c r="E231" s="210" t="s">
        <v>1</v>
      </c>
      <c r="F231" s="211" t="s">
        <v>227</v>
      </c>
      <c r="G231" s="208"/>
      <c r="H231" s="212">
        <v>281.39999999999998</v>
      </c>
      <c r="I231" s="213"/>
      <c r="J231" s="208"/>
      <c r="K231" s="208"/>
      <c r="L231" s="214"/>
      <c r="M231" s="215"/>
      <c r="N231" s="216"/>
      <c r="O231" s="216"/>
      <c r="P231" s="216"/>
      <c r="Q231" s="216"/>
      <c r="R231" s="216"/>
      <c r="S231" s="216"/>
      <c r="T231" s="217"/>
      <c r="AT231" s="218" t="s">
        <v>339</v>
      </c>
      <c r="AU231" s="218" t="s">
        <v>86</v>
      </c>
      <c r="AV231" s="13" t="s">
        <v>86</v>
      </c>
      <c r="AW231" s="13" t="s">
        <v>31</v>
      </c>
      <c r="AX231" s="13" t="s">
        <v>84</v>
      </c>
      <c r="AY231" s="218" t="s">
        <v>321</v>
      </c>
    </row>
    <row r="232" spans="1:65" s="2" customFormat="1" ht="37.9" customHeight="1">
      <c r="A232" s="35"/>
      <c r="B232" s="36"/>
      <c r="C232" s="194" t="s">
        <v>533</v>
      </c>
      <c r="D232" s="194" t="s">
        <v>323</v>
      </c>
      <c r="E232" s="195" t="s">
        <v>3044</v>
      </c>
      <c r="F232" s="196" t="s">
        <v>3045</v>
      </c>
      <c r="G232" s="197" t="s">
        <v>337</v>
      </c>
      <c r="H232" s="198">
        <v>422.1</v>
      </c>
      <c r="I232" s="199"/>
      <c r="J232" s="200">
        <f>ROUND(I232*H232,2)</f>
        <v>0</v>
      </c>
      <c r="K232" s="196" t="s">
        <v>350</v>
      </c>
      <c r="L232" s="40"/>
      <c r="M232" s="201" t="s">
        <v>1</v>
      </c>
      <c r="N232" s="202" t="s">
        <v>42</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328</v>
      </c>
      <c r="AT232" s="205" t="s">
        <v>323</v>
      </c>
      <c r="AU232" s="205" t="s">
        <v>86</v>
      </c>
      <c r="AY232" s="18" t="s">
        <v>321</v>
      </c>
      <c r="BE232" s="206">
        <f>IF(N232="základní",J232,0)</f>
        <v>0</v>
      </c>
      <c r="BF232" s="206">
        <f>IF(N232="snížená",J232,0)</f>
        <v>0</v>
      </c>
      <c r="BG232" s="206">
        <f>IF(N232="zákl. přenesená",J232,0)</f>
        <v>0</v>
      </c>
      <c r="BH232" s="206">
        <f>IF(N232="sníž. přenesená",J232,0)</f>
        <v>0</v>
      </c>
      <c r="BI232" s="206">
        <f>IF(N232="nulová",J232,0)</f>
        <v>0</v>
      </c>
      <c r="BJ232" s="18" t="s">
        <v>84</v>
      </c>
      <c r="BK232" s="206">
        <f>ROUND(I232*H232,2)</f>
        <v>0</v>
      </c>
      <c r="BL232" s="18" t="s">
        <v>328</v>
      </c>
      <c r="BM232" s="205" t="s">
        <v>3046</v>
      </c>
    </row>
    <row r="233" spans="1:65" s="13" customFormat="1" ht="22.5">
      <c r="B233" s="207"/>
      <c r="C233" s="208"/>
      <c r="D233" s="209" t="s">
        <v>339</v>
      </c>
      <c r="E233" s="210" t="s">
        <v>1</v>
      </c>
      <c r="F233" s="211" t="s">
        <v>3629</v>
      </c>
      <c r="G233" s="208"/>
      <c r="H233" s="212">
        <v>422.1</v>
      </c>
      <c r="I233" s="213"/>
      <c r="J233" s="208"/>
      <c r="K233" s="208"/>
      <c r="L233" s="214"/>
      <c r="M233" s="215"/>
      <c r="N233" s="216"/>
      <c r="O233" s="216"/>
      <c r="P233" s="216"/>
      <c r="Q233" s="216"/>
      <c r="R233" s="216"/>
      <c r="S233" s="216"/>
      <c r="T233" s="217"/>
      <c r="AT233" s="218" t="s">
        <v>339</v>
      </c>
      <c r="AU233" s="218" t="s">
        <v>86</v>
      </c>
      <c r="AV233" s="13" t="s">
        <v>86</v>
      </c>
      <c r="AW233" s="13" t="s">
        <v>31</v>
      </c>
      <c r="AX233" s="13" t="s">
        <v>77</v>
      </c>
      <c r="AY233" s="218" t="s">
        <v>321</v>
      </c>
    </row>
    <row r="234" spans="1:65" s="14" customFormat="1" ht="11.25">
      <c r="B234" s="219"/>
      <c r="C234" s="220"/>
      <c r="D234" s="209" t="s">
        <v>339</v>
      </c>
      <c r="E234" s="221" t="s">
        <v>1609</v>
      </c>
      <c r="F234" s="222" t="s">
        <v>346</v>
      </c>
      <c r="G234" s="220"/>
      <c r="H234" s="223">
        <v>422.1</v>
      </c>
      <c r="I234" s="224"/>
      <c r="J234" s="220"/>
      <c r="K234" s="220"/>
      <c r="L234" s="225"/>
      <c r="M234" s="226"/>
      <c r="N234" s="227"/>
      <c r="O234" s="227"/>
      <c r="P234" s="227"/>
      <c r="Q234" s="227"/>
      <c r="R234" s="227"/>
      <c r="S234" s="227"/>
      <c r="T234" s="228"/>
      <c r="AT234" s="229" t="s">
        <v>339</v>
      </c>
      <c r="AU234" s="229" t="s">
        <v>86</v>
      </c>
      <c r="AV234" s="14" t="s">
        <v>328</v>
      </c>
      <c r="AW234" s="14" t="s">
        <v>31</v>
      </c>
      <c r="AX234" s="14" t="s">
        <v>84</v>
      </c>
      <c r="AY234" s="229" t="s">
        <v>321</v>
      </c>
    </row>
    <row r="235" spans="1:65" s="2" customFormat="1" ht="33" customHeight="1">
      <c r="A235" s="35"/>
      <c r="B235" s="36"/>
      <c r="C235" s="194" t="s">
        <v>539</v>
      </c>
      <c r="D235" s="194" t="s">
        <v>323</v>
      </c>
      <c r="E235" s="195" t="s">
        <v>1750</v>
      </c>
      <c r="F235" s="196" t="s">
        <v>1751</v>
      </c>
      <c r="G235" s="197" t="s">
        <v>337</v>
      </c>
      <c r="H235" s="198">
        <v>422.1</v>
      </c>
      <c r="I235" s="199"/>
      <c r="J235" s="200">
        <f>ROUND(I235*H235,2)</f>
        <v>0</v>
      </c>
      <c r="K235" s="196" t="s">
        <v>327</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1752</v>
      </c>
    </row>
    <row r="236" spans="1:65" s="13" customFormat="1" ht="11.25">
      <c r="B236" s="207"/>
      <c r="C236" s="208"/>
      <c r="D236" s="209" t="s">
        <v>339</v>
      </c>
      <c r="E236" s="210" t="s">
        <v>1</v>
      </c>
      <c r="F236" s="211" t="s">
        <v>1609</v>
      </c>
      <c r="G236" s="208"/>
      <c r="H236" s="212">
        <v>422.1</v>
      </c>
      <c r="I236" s="213"/>
      <c r="J236" s="208"/>
      <c r="K236" s="208"/>
      <c r="L236" s="214"/>
      <c r="M236" s="215"/>
      <c r="N236" s="216"/>
      <c r="O236" s="216"/>
      <c r="P236" s="216"/>
      <c r="Q236" s="216"/>
      <c r="R236" s="216"/>
      <c r="S236" s="216"/>
      <c r="T236" s="217"/>
      <c r="AT236" s="218" t="s">
        <v>339</v>
      </c>
      <c r="AU236" s="218" t="s">
        <v>86</v>
      </c>
      <c r="AV236" s="13" t="s">
        <v>86</v>
      </c>
      <c r="AW236" s="13" t="s">
        <v>31</v>
      </c>
      <c r="AX236" s="13" t="s">
        <v>84</v>
      </c>
      <c r="AY236" s="218" t="s">
        <v>321</v>
      </c>
    </row>
    <row r="237" spans="1:65" s="12" customFormat="1" ht="22.9" customHeight="1">
      <c r="B237" s="178"/>
      <c r="C237" s="179"/>
      <c r="D237" s="180" t="s">
        <v>76</v>
      </c>
      <c r="E237" s="192" t="s">
        <v>334</v>
      </c>
      <c r="F237" s="192" t="s">
        <v>705</v>
      </c>
      <c r="G237" s="179"/>
      <c r="H237" s="179"/>
      <c r="I237" s="182"/>
      <c r="J237" s="193">
        <f>BK237</f>
        <v>0</v>
      </c>
      <c r="K237" s="179"/>
      <c r="L237" s="184"/>
      <c r="M237" s="185"/>
      <c r="N237" s="186"/>
      <c r="O237" s="186"/>
      <c r="P237" s="187">
        <f>SUM(P238:P241)</f>
        <v>0</v>
      </c>
      <c r="Q237" s="186"/>
      <c r="R237" s="187">
        <f>SUM(R238:R241)</f>
        <v>0.23488999999999999</v>
      </c>
      <c r="S237" s="186"/>
      <c r="T237" s="188">
        <f>SUM(T238:T241)</f>
        <v>0</v>
      </c>
      <c r="AR237" s="189" t="s">
        <v>84</v>
      </c>
      <c r="AT237" s="190" t="s">
        <v>76</v>
      </c>
      <c r="AU237" s="190" t="s">
        <v>84</v>
      </c>
      <c r="AY237" s="189" t="s">
        <v>321</v>
      </c>
      <c r="BK237" s="191">
        <f>SUM(BK238:BK241)</f>
        <v>0</v>
      </c>
    </row>
    <row r="238" spans="1:65" s="2" customFormat="1" ht="24.2" customHeight="1">
      <c r="A238" s="35"/>
      <c r="B238" s="36"/>
      <c r="C238" s="194" t="s">
        <v>545</v>
      </c>
      <c r="D238" s="194" t="s">
        <v>323</v>
      </c>
      <c r="E238" s="195" t="s">
        <v>3049</v>
      </c>
      <c r="F238" s="196" t="s">
        <v>3050</v>
      </c>
      <c r="G238" s="197" t="s">
        <v>692</v>
      </c>
      <c r="H238" s="198">
        <v>1</v>
      </c>
      <c r="I238" s="199"/>
      <c r="J238" s="200">
        <f>ROUND(I238*H238,2)</f>
        <v>0</v>
      </c>
      <c r="K238" s="196" t="s">
        <v>327</v>
      </c>
      <c r="L238" s="40"/>
      <c r="M238" s="201" t="s">
        <v>1</v>
      </c>
      <c r="N238" s="202" t="s">
        <v>42</v>
      </c>
      <c r="O238" s="72"/>
      <c r="P238" s="203">
        <f>O238*H238</f>
        <v>0</v>
      </c>
      <c r="Q238" s="203">
        <v>0.17488999999999999</v>
      </c>
      <c r="R238" s="203">
        <f>Q238*H238</f>
        <v>0.17488999999999999</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3051</v>
      </c>
    </row>
    <row r="239" spans="1:65" s="2" customFormat="1" ht="19.5">
      <c r="A239" s="35"/>
      <c r="B239" s="36"/>
      <c r="C239" s="37"/>
      <c r="D239" s="209" t="s">
        <v>1136</v>
      </c>
      <c r="E239" s="37"/>
      <c r="F239" s="261" t="s">
        <v>3052</v>
      </c>
      <c r="G239" s="37"/>
      <c r="H239" s="37"/>
      <c r="I239" s="262"/>
      <c r="J239" s="37"/>
      <c r="K239" s="37"/>
      <c r="L239" s="40"/>
      <c r="M239" s="263"/>
      <c r="N239" s="264"/>
      <c r="O239" s="72"/>
      <c r="P239" s="72"/>
      <c r="Q239" s="72"/>
      <c r="R239" s="72"/>
      <c r="S239" s="72"/>
      <c r="T239" s="73"/>
      <c r="U239" s="35"/>
      <c r="V239" s="35"/>
      <c r="W239" s="35"/>
      <c r="X239" s="35"/>
      <c r="Y239" s="35"/>
      <c r="Z239" s="35"/>
      <c r="AA239" s="35"/>
      <c r="AB239" s="35"/>
      <c r="AC239" s="35"/>
      <c r="AD239" s="35"/>
      <c r="AE239" s="35"/>
      <c r="AT239" s="18" t="s">
        <v>1136</v>
      </c>
      <c r="AU239" s="18" t="s">
        <v>86</v>
      </c>
    </row>
    <row r="240" spans="1:65" s="13" customFormat="1" ht="11.25">
      <c r="B240" s="207"/>
      <c r="C240" s="208"/>
      <c r="D240" s="209" t="s">
        <v>339</v>
      </c>
      <c r="E240" s="210" t="s">
        <v>1</v>
      </c>
      <c r="F240" s="211" t="s">
        <v>3630</v>
      </c>
      <c r="G240" s="208"/>
      <c r="H240" s="212">
        <v>1</v>
      </c>
      <c r="I240" s="213"/>
      <c r="J240" s="208"/>
      <c r="K240" s="208"/>
      <c r="L240" s="214"/>
      <c r="M240" s="215"/>
      <c r="N240" s="216"/>
      <c r="O240" s="216"/>
      <c r="P240" s="216"/>
      <c r="Q240" s="216"/>
      <c r="R240" s="216"/>
      <c r="S240" s="216"/>
      <c r="T240" s="217"/>
      <c r="AT240" s="218" t="s">
        <v>339</v>
      </c>
      <c r="AU240" s="218" t="s">
        <v>86</v>
      </c>
      <c r="AV240" s="13" t="s">
        <v>86</v>
      </c>
      <c r="AW240" s="13" t="s">
        <v>31</v>
      </c>
      <c r="AX240" s="13" t="s">
        <v>84</v>
      </c>
      <c r="AY240" s="218" t="s">
        <v>321</v>
      </c>
    </row>
    <row r="241" spans="1:65" s="2" customFormat="1" ht="24.2" customHeight="1">
      <c r="A241" s="35"/>
      <c r="B241" s="36"/>
      <c r="C241" s="251" t="s">
        <v>558</v>
      </c>
      <c r="D241" s="251" t="s">
        <v>583</v>
      </c>
      <c r="E241" s="252" t="s">
        <v>3054</v>
      </c>
      <c r="F241" s="253" t="s">
        <v>3055</v>
      </c>
      <c r="G241" s="254" t="s">
        <v>692</v>
      </c>
      <c r="H241" s="255">
        <v>1</v>
      </c>
      <c r="I241" s="256"/>
      <c r="J241" s="257">
        <f>ROUND(I241*H241,2)</f>
        <v>0</v>
      </c>
      <c r="K241" s="253" t="s">
        <v>327</v>
      </c>
      <c r="L241" s="258"/>
      <c r="M241" s="259" t="s">
        <v>1</v>
      </c>
      <c r="N241" s="260" t="s">
        <v>42</v>
      </c>
      <c r="O241" s="72"/>
      <c r="P241" s="203">
        <f>O241*H241</f>
        <v>0</v>
      </c>
      <c r="Q241" s="203">
        <v>0.06</v>
      </c>
      <c r="R241" s="203">
        <f>Q241*H241</f>
        <v>0.06</v>
      </c>
      <c r="S241" s="203">
        <v>0</v>
      </c>
      <c r="T241" s="204">
        <f>S241*H241</f>
        <v>0</v>
      </c>
      <c r="U241" s="35"/>
      <c r="V241" s="35"/>
      <c r="W241" s="35"/>
      <c r="X241" s="35"/>
      <c r="Y241" s="35"/>
      <c r="Z241" s="35"/>
      <c r="AA241" s="35"/>
      <c r="AB241" s="35"/>
      <c r="AC241" s="35"/>
      <c r="AD241" s="35"/>
      <c r="AE241" s="35"/>
      <c r="AR241" s="205" t="s">
        <v>364</v>
      </c>
      <c r="AT241" s="205" t="s">
        <v>583</v>
      </c>
      <c r="AU241" s="205" t="s">
        <v>86</v>
      </c>
      <c r="AY241" s="18" t="s">
        <v>321</v>
      </c>
      <c r="BE241" s="206">
        <f>IF(N241="základní",J241,0)</f>
        <v>0</v>
      </c>
      <c r="BF241" s="206">
        <f>IF(N241="snížená",J241,0)</f>
        <v>0</v>
      </c>
      <c r="BG241" s="206">
        <f>IF(N241="zákl. přenesená",J241,0)</f>
        <v>0</v>
      </c>
      <c r="BH241" s="206">
        <f>IF(N241="sníž. přenesená",J241,0)</f>
        <v>0</v>
      </c>
      <c r="BI241" s="206">
        <f>IF(N241="nulová",J241,0)</f>
        <v>0</v>
      </c>
      <c r="BJ241" s="18" t="s">
        <v>84</v>
      </c>
      <c r="BK241" s="206">
        <f>ROUND(I241*H241,2)</f>
        <v>0</v>
      </c>
      <c r="BL241" s="18" t="s">
        <v>328</v>
      </c>
      <c r="BM241" s="205" t="s">
        <v>3056</v>
      </c>
    </row>
    <row r="242" spans="1:65" s="12" customFormat="1" ht="22.9" customHeight="1">
      <c r="B242" s="178"/>
      <c r="C242" s="179"/>
      <c r="D242" s="180" t="s">
        <v>76</v>
      </c>
      <c r="E242" s="192" t="s">
        <v>328</v>
      </c>
      <c r="F242" s="192" t="s">
        <v>1785</v>
      </c>
      <c r="G242" s="179"/>
      <c r="H242" s="179"/>
      <c r="I242" s="182"/>
      <c r="J242" s="193">
        <f>BK242</f>
        <v>0</v>
      </c>
      <c r="K242" s="179"/>
      <c r="L242" s="184"/>
      <c r="M242" s="185"/>
      <c r="N242" s="186"/>
      <c r="O242" s="186"/>
      <c r="P242" s="187">
        <f>SUM(P243:P249)</f>
        <v>0</v>
      </c>
      <c r="Q242" s="186"/>
      <c r="R242" s="187">
        <f>SUM(R243:R249)</f>
        <v>0.04</v>
      </c>
      <c r="S242" s="186"/>
      <c r="T242" s="188">
        <f>SUM(T243:T249)</f>
        <v>0</v>
      </c>
      <c r="AR242" s="189" t="s">
        <v>84</v>
      </c>
      <c r="AT242" s="190" t="s">
        <v>76</v>
      </c>
      <c r="AU242" s="190" t="s">
        <v>84</v>
      </c>
      <c r="AY242" s="189" t="s">
        <v>321</v>
      </c>
      <c r="BK242" s="191">
        <f>SUM(BK243:BK249)</f>
        <v>0</v>
      </c>
    </row>
    <row r="243" spans="1:65" s="2" customFormat="1" ht="16.5" customHeight="1">
      <c r="A243" s="35"/>
      <c r="B243" s="36"/>
      <c r="C243" s="194" t="s">
        <v>582</v>
      </c>
      <c r="D243" s="194" t="s">
        <v>323</v>
      </c>
      <c r="E243" s="195" t="s">
        <v>1786</v>
      </c>
      <c r="F243" s="196" t="s">
        <v>1787</v>
      </c>
      <c r="G243" s="197" t="s">
        <v>355</v>
      </c>
      <c r="H243" s="198">
        <v>28.14</v>
      </c>
      <c r="I243" s="199"/>
      <c r="J243" s="200">
        <f>ROUND(I243*H243,2)</f>
        <v>0</v>
      </c>
      <c r="K243" s="196" t="s">
        <v>350</v>
      </c>
      <c r="L243" s="40"/>
      <c r="M243" s="201" t="s">
        <v>1</v>
      </c>
      <c r="N243" s="202" t="s">
        <v>42</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328</v>
      </c>
      <c r="AT243" s="205" t="s">
        <v>323</v>
      </c>
      <c r="AU243" s="205" t="s">
        <v>86</v>
      </c>
      <c r="AY243" s="18" t="s">
        <v>321</v>
      </c>
      <c r="BE243" s="206">
        <f>IF(N243="základní",J243,0)</f>
        <v>0</v>
      </c>
      <c r="BF243" s="206">
        <f>IF(N243="snížená",J243,0)</f>
        <v>0</v>
      </c>
      <c r="BG243" s="206">
        <f>IF(N243="zákl. přenesená",J243,0)</f>
        <v>0</v>
      </c>
      <c r="BH243" s="206">
        <f>IF(N243="sníž. přenesená",J243,0)</f>
        <v>0</v>
      </c>
      <c r="BI243" s="206">
        <f>IF(N243="nulová",J243,0)</f>
        <v>0</v>
      </c>
      <c r="BJ243" s="18" t="s">
        <v>84</v>
      </c>
      <c r="BK243" s="206">
        <f>ROUND(I243*H243,2)</f>
        <v>0</v>
      </c>
      <c r="BL243" s="18" t="s">
        <v>328</v>
      </c>
      <c r="BM243" s="205" t="s">
        <v>1788</v>
      </c>
    </row>
    <row r="244" spans="1:65" s="13" customFormat="1" ht="11.25">
      <c r="B244" s="207"/>
      <c r="C244" s="208"/>
      <c r="D244" s="209" t="s">
        <v>339</v>
      </c>
      <c r="E244" s="210" t="s">
        <v>1</v>
      </c>
      <c r="F244" s="211" t="s">
        <v>3631</v>
      </c>
      <c r="G244" s="208"/>
      <c r="H244" s="212">
        <v>28.14</v>
      </c>
      <c r="I244" s="213"/>
      <c r="J244" s="208"/>
      <c r="K244" s="208"/>
      <c r="L244" s="214"/>
      <c r="M244" s="215"/>
      <c r="N244" s="216"/>
      <c r="O244" s="216"/>
      <c r="P244" s="216"/>
      <c r="Q244" s="216"/>
      <c r="R244" s="216"/>
      <c r="S244" s="216"/>
      <c r="T244" s="217"/>
      <c r="AT244" s="218" t="s">
        <v>339</v>
      </c>
      <c r="AU244" s="218" t="s">
        <v>86</v>
      </c>
      <c r="AV244" s="13" t="s">
        <v>86</v>
      </c>
      <c r="AW244" s="13" t="s">
        <v>31</v>
      </c>
      <c r="AX244" s="13" t="s">
        <v>77</v>
      </c>
      <c r="AY244" s="218" t="s">
        <v>321</v>
      </c>
    </row>
    <row r="245" spans="1:65" s="14" customFormat="1" ht="11.25">
      <c r="B245" s="219"/>
      <c r="C245" s="220"/>
      <c r="D245" s="209" t="s">
        <v>339</v>
      </c>
      <c r="E245" s="221" t="s">
        <v>1599</v>
      </c>
      <c r="F245" s="222" t="s">
        <v>346</v>
      </c>
      <c r="G245" s="220"/>
      <c r="H245" s="223">
        <v>28.14</v>
      </c>
      <c r="I245" s="224"/>
      <c r="J245" s="220"/>
      <c r="K245" s="220"/>
      <c r="L245" s="225"/>
      <c r="M245" s="226"/>
      <c r="N245" s="227"/>
      <c r="O245" s="227"/>
      <c r="P245" s="227"/>
      <c r="Q245" s="227"/>
      <c r="R245" s="227"/>
      <c r="S245" s="227"/>
      <c r="T245" s="228"/>
      <c r="AT245" s="229" t="s">
        <v>339</v>
      </c>
      <c r="AU245" s="229" t="s">
        <v>86</v>
      </c>
      <c r="AV245" s="14" t="s">
        <v>328</v>
      </c>
      <c r="AW245" s="14" t="s">
        <v>31</v>
      </c>
      <c r="AX245" s="14" t="s">
        <v>84</v>
      </c>
      <c r="AY245" s="229" t="s">
        <v>321</v>
      </c>
    </row>
    <row r="246" spans="1:65" s="2" customFormat="1" ht="24.2" customHeight="1">
      <c r="A246" s="35"/>
      <c r="B246" s="36"/>
      <c r="C246" s="194" t="s">
        <v>589</v>
      </c>
      <c r="D246" s="194" t="s">
        <v>323</v>
      </c>
      <c r="E246" s="195" t="s">
        <v>1721</v>
      </c>
      <c r="F246" s="196" t="s">
        <v>1722</v>
      </c>
      <c r="G246" s="197" t="s">
        <v>355</v>
      </c>
      <c r="H246" s="198">
        <v>28.14</v>
      </c>
      <c r="I246" s="199"/>
      <c r="J246" s="200">
        <f>ROUND(I246*H246,2)</f>
        <v>0</v>
      </c>
      <c r="K246" s="196" t="s">
        <v>350</v>
      </c>
      <c r="L246" s="40"/>
      <c r="M246" s="201" t="s">
        <v>1</v>
      </c>
      <c r="N246" s="202" t="s">
        <v>42</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328</v>
      </c>
      <c r="AT246" s="205" t="s">
        <v>323</v>
      </c>
      <c r="AU246" s="205" t="s">
        <v>86</v>
      </c>
      <c r="AY246" s="18" t="s">
        <v>321</v>
      </c>
      <c r="BE246" s="206">
        <f>IF(N246="základní",J246,0)</f>
        <v>0</v>
      </c>
      <c r="BF246" s="206">
        <f>IF(N246="snížená",J246,0)</f>
        <v>0</v>
      </c>
      <c r="BG246" s="206">
        <f>IF(N246="zákl. přenesená",J246,0)</f>
        <v>0</v>
      </c>
      <c r="BH246" s="206">
        <f>IF(N246="sníž. přenesená",J246,0)</f>
        <v>0</v>
      </c>
      <c r="BI246" s="206">
        <f>IF(N246="nulová",J246,0)</f>
        <v>0</v>
      </c>
      <c r="BJ246" s="18" t="s">
        <v>84</v>
      </c>
      <c r="BK246" s="206">
        <f>ROUND(I246*H246,2)</f>
        <v>0</v>
      </c>
      <c r="BL246" s="18" t="s">
        <v>328</v>
      </c>
      <c r="BM246" s="205" t="s">
        <v>1791</v>
      </c>
    </row>
    <row r="247" spans="1:65" s="13" customFormat="1" ht="11.25">
      <c r="B247" s="207"/>
      <c r="C247" s="208"/>
      <c r="D247" s="209" t="s">
        <v>339</v>
      </c>
      <c r="E247" s="210" t="s">
        <v>1</v>
      </c>
      <c r="F247" s="211" t="s">
        <v>1792</v>
      </c>
      <c r="G247" s="208"/>
      <c r="H247" s="212">
        <v>28.14</v>
      </c>
      <c r="I247" s="213"/>
      <c r="J247" s="208"/>
      <c r="K247" s="208"/>
      <c r="L247" s="214"/>
      <c r="M247" s="215"/>
      <c r="N247" s="216"/>
      <c r="O247" s="216"/>
      <c r="P247" s="216"/>
      <c r="Q247" s="216"/>
      <c r="R247" s="216"/>
      <c r="S247" s="216"/>
      <c r="T247" s="217"/>
      <c r="AT247" s="218" t="s">
        <v>339</v>
      </c>
      <c r="AU247" s="218" t="s">
        <v>86</v>
      </c>
      <c r="AV247" s="13" t="s">
        <v>86</v>
      </c>
      <c r="AW247" s="13" t="s">
        <v>31</v>
      </c>
      <c r="AX247" s="13" t="s">
        <v>84</v>
      </c>
      <c r="AY247" s="218" t="s">
        <v>321</v>
      </c>
    </row>
    <row r="248" spans="1:65" s="2" customFormat="1" ht="37.9" customHeight="1">
      <c r="A248" s="35"/>
      <c r="B248" s="36"/>
      <c r="C248" s="194" t="s">
        <v>595</v>
      </c>
      <c r="D248" s="194" t="s">
        <v>323</v>
      </c>
      <c r="E248" s="195" t="s">
        <v>353</v>
      </c>
      <c r="F248" s="196" t="s">
        <v>354</v>
      </c>
      <c r="G248" s="197" t="s">
        <v>355</v>
      </c>
      <c r="H248" s="198">
        <v>28.14</v>
      </c>
      <c r="I248" s="199"/>
      <c r="J248" s="200">
        <f>ROUND(I248*H248,2)</f>
        <v>0</v>
      </c>
      <c r="K248" s="196" t="s">
        <v>350</v>
      </c>
      <c r="L248" s="40"/>
      <c r="M248" s="201" t="s">
        <v>1</v>
      </c>
      <c r="N248" s="202" t="s">
        <v>42</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328</v>
      </c>
      <c r="AT248" s="205" t="s">
        <v>323</v>
      </c>
      <c r="AU248" s="205" t="s">
        <v>86</v>
      </c>
      <c r="AY248" s="18" t="s">
        <v>321</v>
      </c>
      <c r="BE248" s="206">
        <f>IF(N248="základní",J248,0)</f>
        <v>0</v>
      </c>
      <c r="BF248" s="206">
        <f>IF(N248="snížená",J248,0)</f>
        <v>0</v>
      </c>
      <c r="BG248" s="206">
        <f>IF(N248="zákl. přenesená",J248,0)</f>
        <v>0</v>
      </c>
      <c r="BH248" s="206">
        <f>IF(N248="sníž. přenesená",J248,0)</f>
        <v>0</v>
      </c>
      <c r="BI248" s="206">
        <f>IF(N248="nulová",J248,0)</f>
        <v>0</v>
      </c>
      <c r="BJ248" s="18" t="s">
        <v>84</v>
      </c>
      <c r="BK248" s="206">
        <f>ROUND(I248*H248,2)</f>
        <v>0</v>
      </c>
      <c r="BL248" s="18" t="s">
        <v>328</v>
      </c>
      <c r="BM248" s="205" t="s">
        <v>1793</v>
      </c>
    </row>
    <row r="249" spans="1:65" s="2" customFormat="1" ht="21.75" customHeight="1">
      <c r="A249" s="35"/>
      <c r="B249" s="36"/>
      <c r="C249" s="194" t="s">
        <v>597</v>
      </c>
      <c r="D249" s="194" t="s">
        <v>323</v>
      </c>
      <c r="E249" s="195" t="s">
        <v>3064</v>
      </c>
      <c r="F249" s="196" t="s">
        <v>3065</v>
      </c>
      <c r="G249" s="197" t="s">
        <v>692</v>
      </c>
      <c r="H249" s="198">
        <v>1</v>
      </c>
      <c r="I249" s="199"/>
      <c r="J249" s="200">
        <f>ROUND(I249*H249,2)</f>
        <v>0</v>
      </c>
      <c r="K249" s="196" t="s">
        <v>327</v>
      </c>
      <c r="L249" s="40"/>
      <c r="M249" s="201" t="s">
        <v>1</v>
      </c>
      <c r="N249" s="202" t="s">
        <v>42</v>
      </c>
      <c r="O249" s="72"/>
      <c r="P249" s="203">
        <f>O249*H249</f>
        <v>0</v>
      </c>
      <c r="Q249" s="203">
        <v>0.04</v>
      </c>
      <c r="R249" s="203">
        <f>Q249*H249</f>
        <v>0.04</v>
      </c>
      <c r="S249" s="203">
        <v>0</v>
      </c>
      <c r="T249" s="204">
        <f>S249*H249</f>
        <v>0</v>
      </c>
      <c r="U249" s="35"/>
      <c r="V249" s="35"/>
      <c r="W249" s="35"/>
      <c r="X249" s="35"/>
      <c r="Y249" s="35"/>
      <c r="Z249" s="35"/>
      <c r="AA249" s="35"/>
      <c r="AB249" s="35"/>
      <c r="AC249" s="35"/>
      <c r="AD249" s="35"/>
      <c r="AE249" s="35"/>
      <c r="AR249" s="205" t="s">
        <v>328</v>
      </c>
      <c r="AT249" s="205" t="s">
        <v>323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3066</v>
      </c>
    </row>
    <row r="250" spans="1:65" s="12" customFormat="1" ht="22.9" customHeight="1">
      <c r="B250" s="178"/>
      <c r="C250" s="179"/>
      <c r="D250" s="180" t="s">
        <v>76</v>
      </c>
      <c r="E250" s="192" t="s">
        <v>364</v>
      </c>
      <c r="F250" s="192" t="s">
        <v>1807</v>
      </c>
      <c r="G250" s="179"/>
      <c r="H250" s="179"/>
      <c r="I250" s="182"/>
      <c r="J250" s="193">
        <f>BK250</f>
        <v>0</v>
      </c>
      <c r="K250" s="179"/>
      <c r="L250" s="184"/>
      <c r="M250" s="185"/>
      <c r="N250" s="186"/>
      <c r="O250" s="186"/>
      <c r="P250" s="187">
        <f>SUM(P251:P280)</f>
        <v>0</v>
      </c>
      <c r="Q250" s="186"/>
      <c r="R250" s="187">
        <f>SUM(R251:R280)</f>
        <v>9.8686775999999998</v>
      </c>
      <c r="S250" s="186"/>
      <c r="T250" s="188">
        <f>SUM(T251:T280)</f>
        <v>0.22189999999999999</v>
      </c>
      <c r="AR250" s="189" t="s">
        <v>84</v>
      </c>
      <c r="AT250" s="190" t="s">
        <v>76</v>
      </c>
      <c r="AU250" s="190" t="s">
        <v>84</v>
      </c>
      <c r="AY250" s="189" t="s">
        <v>321</v>
      </c>
      <c r="BK250" s="191">
        <f>SUM(BK251:BK280)</f>
        <v>0</v>
      </c>
    </row>
    <row r="251" spans="1:65" s="2" customFormat="1" ht="37.9" customHeight="1">
      <c r="A251" s="35"/>
      <c r="B251" s="36"/>
      <c r="C251" s="194" t="s">
        <v>603</v>
      </c>
      <c r="D251" s="194" t="s">
        <v>323</v>
      </c>
      <c r="E251" s="195" t="s">
        <v>3632</v>
      </c>
      <c r="F251" s="196" t="s">
        <v>3633</v>
      </c>
      <c r="G251" s="197" t="s">
        <v>628</v>
      </c>
      <c r="H251" s="198">
        <v>268</v>
      </c>
      <c r="I251" s="199"/>
      <c r="J251" s="200">
        <f>ROUND(I251*H251,2)</f>
        <v>0</v>
      </c>
      <c r="K251" s="196" t="s">
        <v>327</v>
      </c>
      <c r="L251" s="40"/>
      <c r="M251" s="201" t="s">
        <v>1</v>
      </c>
      <c r="N251" s="202" t="s">
        <v>42</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328</v>
      </c>
      <c r="AT251" s="205" t="s">
        <v>323</v>
      </c>
      <c r="AU251" s="205" t="s">
        <v>86</v>
      </c>
      <c r="AY251" s="18" t="s">
        <v>321</v>
      </c>
      <c r="BE251" s="206">
        <f>IF(N251="základní",J251,0)</f>
        <v>0</v>
      </c>
      <c r="BF251" s="206">
        <f>IF(N251="snížená",J251,0)</f>
        <v>0</v>
      </c>
      <c r="BG251" s="206">
        <f>IF(N251="zákl. přenesená",J251,0)</f>
        <v>0</v>
      </c>
      <c r="BH251" s="206">
        <f>IF(N251="sníž. přenesená",J251,0)</f>
        <v>0</v>
      </c>
      <c r="BI251" s="206">
        <f>IF(N251="nulová",J251,0)</f>
        <v>0</v>
      </c>
      <c r="BJ251" s="18" t="s">
        <v>84</v>
      </c>
      <c r="BK251" s="206">
        <f>ROUND(I251*H251,2)</f>
        <v>0</v>
      </c>
      <c r="BL251" s="18" t="s">
        <v>328</v>
      </c>
      <c r="BM251" s="205" t="s">
        <v>3096</v>
      </c>
    </row>
    <row r="252" spans="1:65" s="13" customFormat="1" ht="11.25">
      <c r="B252" s="207"/>
      <c r="C252" s="208"/>
      <c r="D252" s="209" t="s">
        <v>339</v>
      </c>
      <c r="E252" s="210" t="s">
        <v>1</v>
      </c>
      <c r="F252" s="211" t="s">
        <v>3634</v>
      </c>
      <c r="G252" s="208"/>
      <c r="H252" s="212">
        <v>268</v>
      </c>
      <c r="I252" s="213"/>
      <c r="J252" s="208"/>
      <c r="K252" s="208"/>
      <c r="L252" s="214"/>
      <c r="M252" s="215"/>
      <c r="N252" s="216"/>
      <c r="O252" s="216"/>
      <c r="P252" s="216"/>
      <c r="Q252" s="216"/>
      <c r="R252" s="216"/>
      <c r="S252" s="216"/>
      <c r="T252" s="217"/>
      <c r="AT252" s="218" t="s">
        <v>339</v>
      </c>
      <c r="AU252" s="218" t="s">
        <v>86</v>
      </c>
      <c r="AV252" s="13" t="s">
        <v>86</v>
      </c>
      <c r="AW252" s="13" t="s">
        <v>31</v>
      </c>
      <c r="AX252" s="13" t="s">
        <v>77</v>
      </c>
      <c r="AY252" s="218" t="s">
        <v>321</v>
      </c>
    </row>
    <row r="253" spans="1:65" s="14" customFormat="1" ht="11.25">
      <c r="B253" s="219"/>
      <c r="C253" s="220"/>
      <c r="D253" s="209" t="s">
        <v>339</v>
      </c>
      <c r="E253" s="221" t="s">
        <v>3567</v>
      </c>
      <c r="F253" s="222" t="s">
        <v>346</v>
      </c>
      <c r="G253" s="220"/>
      <c r="H253" s="223">
        <v>268</v>
      </c>
      <c r="I253" s="224"/>
      <c r="J253" s="220"/>
      <c r="K253" s="220"/>
      <c r="L253" s="225"/>
      <c r="M253" s="226"/>
      <c r="N253" s="227"/>
      <c r="O253" s="227"/>
      <c r="P253" s="227"/>
      <c r="Q253" s="227"/>
      <c r="R253" s="227"/>
      <c r="S253" s="227"/>
      <c r="T253" s="228"/>
      <c r="AT253" s="229" t="s">
        <v>339</v>
      </c>
      <c r="AU253" s="229" t="s">
        <v>86</v>
      </c>
      <c r="AV253" s="14" t="s">
        <v>328</v>
      </c>
      <c r="AW253" s="14" t="s">
        <v>31</v>
      </c>
      <c r="AX253" s="14" t="s">
        <v>84</v>
      </c>
      <c r="AY253" s="229" t="s">
        <v>321</v>
      </c>
    </row>
    <row r="254" spans="1:65" s="2" customFormat="1" ht="37.9" customHeight="1">
      <c r="A254" s="35"/>
      <c r="B254" s="36"/>
      <c r="C254" s="251" t="s">
        <v>609</v>
      </c>
      <c r="D254" s="251" t="s">
        <v>583</v>
      </c>
      <c r="E254" s="252" t="s">
        <v>3635</v>
      </c>
      <c r="F254" s="253" t="s">
        <v>3636</v>
      </c>
      <c r="G254" s="254" t="s">
        <v>628</v>
      </c>
      <c r="H254" s="255">
        <v>270.68</v>
      </c>
      <c r="I254" s="256"/>
      <c r="J254" s="257">
        <f>ROUND(I254*H254,2)</f>
        <v>0</v>
      </c>
      <c r="K254" s="253" t="s">
        <v>327</v>
      </c>
      <c r="L254" s="258"/>
      <c r="M254" s="259" t="s">
        <v>1</v>
      </c>
      <c r="N254" s="260" t="s">
        <v>42</v>
      </c>
      <c r="O254" s="72"/>
      <c r="P254" s="203">
        <f>O254*H254</f>
        <v>0</v>
      </c>
      <c r="Q254" s="203">
        <v>3.3869999999999997E-2</v>
      </c>
      <c r="R254" s="203">
        <f>Q254*H254</f>
        <v>9.1679315999999993</v>
      </c>
      <c r="S254" s="203">
        <v>0</v>
      </c>
      <c r="T254" s="204">
        <f>S254*H254</f>
        <v>0</v>
      </c>
      <c r="U254" s="35"/>
      <c r="V254" s="35"/>
      <c r="W254" s="35"/>
      <c r="X254" s="35"/>
      <c r="Y254" s="35"/>
      <c r="Z254" s="35"/>
      <c r="AA254" s="35"/>
      <c r="AB254" s="35"/>
      <c r="AC254" s="35"/>
      <c r="AD254" s="35"/>
      <c r="AE254" s="35"/>
      <c r="AR254" s="205" t="s">
        <v>364</v>
      </c>
      <c r="AT254" s="205" t="s">
        <v>583</v>
      </c>
      <c r="AU254" s="205" t="s">
        <v>86</v>
      </c>
      <c r="AY254" s="18" t="s">
        <v>321</v>
      </c>
      <c r="BE254" s="206">
        <f>IF(N254="základní",J254,0)</f>
        <v>0</v>
      </c>
      <c r="BF254" s="206">
        <f>IF(N254="snížená",J254,0)</f>
        <v>0</v>
      </c>
      <c r="BG254" s="206">
        <f>IF(N254="zákl. přenesená",J254,0)</f>
        <v>0</v>
      </c>
      <c r="BH254" s="206">
        <f>IF(N254="sníž. přenesená",J254,0)</f>
        <v>0</v>
      </c>
      <c r="BI254" s="206">
        <f>IF(N254="nulová",J254,0)</f>
        <v>0</v>
      </c>
      <c r="BJ254" s="18" t="s">
        <v>84</v>
      </c>
      <c r="BK254" s="206">
        <f>ROUND(I254*H254,2)</f>
        <v>0</v>
      </c>
      <c r="BL254" s="18" t="s">
        <v>328</v>
      </c>
      <c r="BM254" s="205" t="s">
        <v>3101</v>
      </c>
    </row>
    <row r="255" spans="1:65" s="13" customFormat="1" ht="11.25">
      <c r="B255" s="207"/>
      <c r="C255" s="208"/>
      <c r="D255" s="209" t="s">
        <v>339</v>
      </c>
      <c r="E255" s="208"/>
      <c r="F255" s="211" t="s">
        <v>3637</v>
      </c>
      <c r="G255" s="208"/>
      <c r="H255" s="212">
        <v>270.68</v>
      </c>
      <c r="I255" s="213"/>
      <c r="J255" s="208"/>
      <c r="K255" s="208"/>
      <c r="L255" s="214"/>
      <c r="M255" s="215"/>
      <c r="N255" s="216"/>
      <c r="O255" s="216"/>
      <c r="P255" s="216"/>
      <c r="Q255" s="216"/>
      <c r="R255" s="216"/>
      <c r="S255" s="216"/>
      <c r="T255" s="217"/>
      <c r="AT255" s="218" t="s">
        <v>339</v>
      </c>
      <c r="AU255" s="218" t="s">
        <v>86</v>
      </c>
      <c r="AV255" s="13" t="s">
        <v>86</v>
      </c>
      <c r="AW255" s="13" t="s">
        <v>4</v>
      </c>
      <c r="AX255" s="13" t="s">
        <v>84</v>
      </c>
      <c r="AY255" s="218" t="s">
        <v>321</v>
      </c>
    </row>
    <row r="256" spans="1:65" s="2" customFormat="1" ht="24.2" customHeight="1">
      <c r="A256" s="35"/>
      <c r="B256" s="36"/>
      <c r="C256" s="194" t="s">
        <v>620</v>
      </c>
      <c r="D256" s="194" t="s">
        <v>323</v>
      </c>
      <c r="E256" s="195" t="s">
        <v>1821</v>
      </c>
      <c r="F256" s="196" t="s">
        <v>1822</v>
      </c>
      <c r="G256" s="197" t="s">
        <v>628</v>
      </c>
      <c r="H256" s="198">
        <v>262</v>
      </c>
      <c r="I256" s="199"/>
      <c r="J256" s="200">
        <f>ROUND(I256*H256,2)</f>
        <v>0</v>
      </c>
      <c r="K256" s="196" t="s">
        <v>350</v>
      </c>
      <c r="L256" s="40"/>
      <c r="M256" s="201" t="s">
        <v>1</v>
      </c>
      <c r="N256" s="202" t="s">
        <v>42</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328</v>
      </c>
      <c r="AT256" s="205" t="s">
        <v>323</v>
      </c>
      <c r="AU256" s="205" t="s">
        <v>86</v>
      </c>
      <c r="AY256" s="18" t="s">
        <v>321</v>
      </c>
      <c r="BE256" s="206">
        <f>IF(N256="základní",J256,0)</f>
        <v>0</v>
      </c>
      <c r="BF256" s="206">
        <f>IF(N256="snížená",J256,0)</f>
        <v>0</v>
      </c>
      <c r="BG256" s="206">
        <f>IF(N256="zákl. přenesená",J256,0)</f>
        <v>0</v>
      </c>
      <c r="BH256" s="206">
        <f>IF(N256="sníž. přenesená",J256,0)</f>
        <v>0</v>
      </c>
      <c r="BI256" s="206">
        <f>IF(N256="nulová",J256,0)</f>
        <v>0</v>
      </c>
      <c r="BJ256" s="18" t="s">
        <v>84</v>
      </c>
      <c r="BK256" s="206">
        <f>ROUND(I256*H256,2)</f>
        <v>0</v>
      </c>
      <c r="BL256" s="18" t="s">
        <v>328</v>
      </c>
      <c r="BM256" s="205" t="s">
        <v>3638</v>
      </c>
    </row>
    <row r="257" spans="1:65" s="13" customFormat="1" ht="11.25">
      <c r="B257" s="207"/>
      <c r="C257" s="208"/>
      <c r="D257" s="209" t="s">
        <v>339</v>
      </c>
      <c r="E257" s="210" t="s">
        <v>1</v>
      </c>
      <c r="F257" s="211" t="s">
        <v>3639</v>
      </c>
      <c r="G257" s="208"/>
      <c r="H257" s="212">
        <v>268</v>
      </c>
      <c r="I257" s="213"/>
      <c r="J257" s="208"/>
      <c r="K257" s="208"/>
      <c r="L257" s="214"/>
      <c r="M257" s="215"/>
      <c r="N257" s="216"/>
      <c r="O257" s="216"/>
      <c r="P257" s="216"/>
      <c r="Q257" s="216"/>
      <c r="R257" s="216"/>
      <c r="S257" s="216"/>
      <c r="T257" s="217"/>
      <c r="AT257" s="218" t="s">
        <v>339</v>
      </c>
      <c r="AU257" s="218" t="s">
        <v>86</v>
      </c>
      <c r="AV257" s="13" t="s">
        <v>86</v>
      </c>
      <c r="AW257" s="13" t="s">
        <v>31</v>
      </c>
      <c r="AX257" s="13" t="s">
        <v>77</v>
      </c>
      <c r="AY257" s="218" t="s">
        <v>321</v>
      </c>
    </row>
    <row r="258" spans="1:65" s="15" customFormat="1" ht="11.25">
      <c r="B258" s="230"/>
      <c r="C258" s="231"/>
      <c r="D258" s="209" t="s">
        <v>339</v>
      </c>
      <c r="E258" s="232" t="s">
        <v>1</v>
      </c>
      <c r="F258" s="233" t="s">
        <v>3118</v>
      </c>
      <c r="G258" s="231"/>
      <c r="H258" s="232" t="s">
        <v>1</v>
      </c>
      <c r="I258" s="234"/>
      <c r="J258" s="231"/>
      <c r="K258" s="231"/>
      <c r="L258" s="235"/>
      <c r="M258" s="236"/>
      <c r="N258" s="237"/>
      <c r="O258" s="237"/>
      <c r="P258" s="237"/>
      <c r="Q258" s="237"/>
      <c r="R258" s="237"/>
      <c r="S258" s="237"/>
      <c r="T258" s="238"/>
      <c r="AT258" s="239" t="s">
        <v>339</v>
      </c>
      <c r="AU258" s="239" t="s">
        <v>86</v>
      </c>
      <c r="AV258" s="15" t="s">
        <v>84</v>
      </c>
      <c r="AW258" s="15" t="s">
        <v>31</v>
      </c>
      <c r="AX258" s="15" t="s">
        <v>77</v>
      </c>
      <c r="AY258" s="239" t="s">
        <v>321</v>
      </c>
    </row>
    <row r="259" spans="1:65" s="13" customFormat="1" ht="11.25">
      <c r="B259" s="207"/>
      <c r="C259" s="208"/>
      <c r="D259" s="209" t="s">
        <v>339</v>
      </c>
      <c r="E259" s="210" t="s">
        <v>1</v>
      </c>
      <c r="F259" s="211" t="s">
        <v>3640</v>
      </c>
      <c r="G259" s="208"/>
      <c r="H259" s="212">
        <v>-6</v>
      </c>
      <c r="I259" s="213"/>
      <c r="J259" s="208"/>
      <c r="K259" s="208"/>
      <c r="L259" s="214"/>
      <c r="M259" s="215"/>
      <c r="N259" s="216"/>
      <c r="O259" s="216"/>
      <c r="P259" s="216"/>
      <c r="Q259" s="216"/>
      <c r="R259" s="216"/>
      <c r="S259" s="216"/>
      <c r="T259" s="217"/>
      <c r="AT259" s="218" t="s">
        <v>339</v>
      </c>
      <c r="AU259" s="218" t="s">
        <v>86</v>
      </c>
      <c r="AV259" s="13" t="s">
        <v>86</v>
      </c>
      <c r="AW259" s="13" t="s">
        <v>31</v>
      </c>
      <c r="AX259" s="13" t="s">
        <v>77</v>
      </c>
      <c r="AY259" s="218" t="s">
        <v>321</v>
      </c>
    </row>
    <row r="260" spans="1:65" s="14" customFormat="1" ht="11.25">
      <c r="B260" s="219"/>
      <c r="C260" s="220"/>
      <c r="D260" s="209" t="s">
        <v>339</v>
      </c>
      <c r="E260" s="221" t="s">
        <v>1</v>
      </c>
      <c r="F260" s="222" t="s">
        <v>346</v>
      </c>
      <c r="G260" s="220"/>
      <c r="H260" s="223">
        <v>262</v>
      </c>
      <c r="I260" s="224"/>
      <c r="J260" s="220"/>
      <c r="K260" s="220"/>
      <c r="L260" s="225"/>
      <c r="M260" s="226"/>
      <c r="N260" s="227"/>
      <c r="O260" s="227"/>
      <c r="P260" s="227"/>
      <c r="Q260" s="227"/>
      <c r="R260" s="227"/>
      <c r="S260" s="227"/>
      <c r="T260" s="228"/>
      <c r="AT260" s="229" t="s">
        <v>339</v>
      </c>
      <c r="AU260" s="229" t="s">
        <v>86</v>
      </c>
      <c r="AV260" s="14" t="s">
        <v>328</v>
      </c>
      <c r="AW260" s="14" t="s">
        <v>31</v>
      </c>
      <c r="AX260" s="14" t="s">
        <v>84</v>
      </c>
      <c r="AY260" s="229" t="s">
        <v>321</v>
      </c>
    </row>
    <row r="261" spans="1:65" s="2" customFormat="1" ht="16.5" customHeight="1">
      <c r="A261" s="35"/>
      <c r="B261" s="36"/>
      <c r="C261" s="194" t="s">
        <v>625</v>
      </c>
      <c r="D261" s="194" t="s">
        <v>323</v>
      </c>
      <c r="E261" s="195" t="s">
        <v>3127</v>
      </c>
      <c r="F261" s="196" t="s">
        <v>3128</v>
      </c>
      <c r="G261" s="197" t="s">
        <v>692</v>
      </c>
      <c r="H261" s="198">
        <v>3</v>
      </c>
      <c r="I261" s="199"/>
      <c r="J261" s="200">
        <f>ROUND(I261*H261,2)</f>
        <v>0</v>
      </c>
      <c r="K261" s="196" t="s">
        <v>350</v>
      </c>
      <c r="L261" s="40"/>
      <c r="M261" s="201" t="s">
        <v>1</v>
      </c>
      <c r="N261" s="202" t="s">
        <v>42</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328</v>
      </c>
      <c r="AT261" s="205" t="s">
        <v>323</v>
      </c>
      <c r="AU261" s="205" t="s">
        <v>86</v>
      </c>
      <c r="AY261" s="18" t="s">
        <v>321</v>
      </c>
      <c r="BE261" s="206">
        <f>IF(N261="základní",J261,0)</f>
        <v>0</v>
      </c>
      <c r="BF261" s="206">
        <f>IF(N261="snížená",J261,0)</f>
        <v>0</v>
      </c>
      <c r="BG261" s="206">
        <f>IF(N261="zákl. přenesená",J261,0)</f>
        <v>0</v>
      </c>
      <c r="BH261" s="206">
        <f>IF(N261="sníž. přenesená",J261,0)</f>
        <v>0</v>
      </c>
      <c r="BI261" s="206">
        <f>IF(N261="nulová",J261,0)</f>
        <v>0</v>
      </c>
      <c r="BJ261" s="18" t="s">
        <v>84</v>
      </c>
      <c r="BK261" s="206">
        <f>ROUND(I261*H261,2)</f>
        <v>0</v>
      </c>
      <c r="BL261" s="18" t="s">
        <v>328</v>
      </c>
      <c r="BM261" s="205" t="s">
        <v>3114</v>
      </c>
    </row>
    <row r="262" spans="1:65" s="13" customFormat="1" ht="11.25">
      <c r="B262" s="207"/>
      <c r="C262" s="208"/>
      <c r="D262" s="209" t="s">
        <v>339</v>
      </c>
      <c r="E262" s="210" t="s">
        <v>1</v>
      </c>
      <c r="F262" s="211" t="s">
        <v>3641</v>
      </c>
      <c r="G262" s="208"/>
      <c r="H262" s="212">
        <v>3</v>
      </c>
      <c r="I262" s="213"/>
      <c r="J262" s="208"/>
      <c r="K262" s="208"/>
      <c r="L262" s="214"/>
      <c r="M262" s="215"/>
      <c r="N262" s="216"/>
      <c r="O262" s="216"/>
      <c r="P262" s="216"/>
      <c r="Q262" s="216"/>
      <c r="R262" s="216"/>
      <c r="S262" s="216"/>
      <c r="T262" s="217"/>
      <c r="AT262" s="218" t="s">
        <v>339</v>
      </c>
      <c r="AU262" s="218" t="s">
        <v>86</v>
      </c>
      <c r="AV262" s="13" t="s">
        <v>86</v>
      </c>
      <c r="AW262" s="13" t="s">
        <v>31</v>
      </c>
      <c r="AX262" s="13" t="s">
        <v>84</v>
      </c>
      <c r="AY262" s="218" t="s">
        <v>321</v>
      </c>
    </row>
    <row r="263" spans="1:65" s="2" customFormat="1" ht="33" customHeight="1">
      <c r="A263" s="35"/>
      <c r="B263" s="36"/>
      <c r="C263" s="194" t="s">
        <v>632</v>
      </c>
      <c r="D263" s="194" t="s">
        <v>323</v>
      </c>
      <c r="E263" s="195" t="s">
        <v>3131</v>
      </c>
      <c r="F263" s="196" t="s">
        <v>3132</v>
      </c>
      <c r="G263" s="197" t="s">
        <v>692</v>
      </c>
      <c r="H263" s="198">
        <v>1</v>
      </c>
      <c r="I263" s="199"/>
      <c r="J263" s="200">
        <f t="shared" ref="J263:J270" si="0">ROUND(I263*H263,2)</f>
        <v>0</v>
      </c>
      <c r="K263" s="196" t="s">
        <v>327</v>
      </c>
      <c r="L263" s="40"/>
      <c r="M263" s="201" t="s">
        <v>1</v>
      </c>
      <c r="N263" s="202" t="s">
        <v>42</v>
      </c>
      <c r="O263" s="72"/>
      <c r="P263" s="203">
        <f t="shared" ref="P263:P270" si="1">O263*H263</f>
        <v>0</v>
      </c>
      <c r="Q263" s="203">
        <v>0</v>
      </c>
      <c r="R263" s="203">
        <f t="shared" ref="R263:R270" si="2">Q263*H263</f>
        <v>0</v>
      </c>
      <c r="S263" s="203">
        <v>3.1699999999999999E-2</v>
      </c>
      <c r="T263" s="204">
        <f t="shared" ref="T263:T270" si="3">S263*H263</f>
        <v>3.1699999999999999E-2</v>
      </c>
      <c r="U263" s="35"/>
      <c r="V263" s="35"/>
      <c r="W263" s="35"/>
      <c r="X263" s="35"/>
      <c r="Y263" s="35"/>
      <c r="Z263" s="35"/>
      <c r="AA263" s="35"/>
      <c r="AB263" s="35"/>
      <c r="AC263" s="35"/>
      <c r="AD263" s="35"/>
      <c r="AE263" s="35"/>
      <c r="AR263" s="205" t="s">
        <v>328</v>
      </c>
      <c r="AT263" s="205" t="s">
        <v>323</v>
      </c>
      <c r="AU263" s="205" t="s">
        <v>86</v>
      </c>
      <c r="AY263" s="18" t="s">
        <v>321</v>
      </c>
      <c r="BE263" s="206">
        <f t="shared" ref="BE263:BE270" si="4">IF(N263="základní",J263,0)</f>
        <v>0</v>
      </c>
      <c r="BF263" s="206">
        <f t="shared" ref="BF263:BF270" si="5">IF(N263="snížená",J263,0)</f>
        <v>0</v>
      </c>
      <c r="BG263" s="206">
        <f t="shared" ref="BG263:BG270" si="6">IF(N263="zákl. přenesená",J263,0)</f>
        <v>0</v>
      </c>
      <c r="BH263" s="206">
        <f t="shared" ref="BH263:BH270" si="7">IF(N263="sníž. přenesená",J263,0)</f>
        <v>0</v>
      </c>
      <c r="BI263" s="206">
        <f t="shared" ref="BI263:BI270" si="8">IF(N263="nulová",J263,0)</f>
        <v>0</v>
      </c>
      <c r="BJ263" s="18" t="s">
        <v>84</v>
      </c>
      <c r="BK263" s="206">
        <f t="shared" ref="BK263:BK270" si="9">ROUND(I263*H263,2)</f>
        <v>0</v>
      </c>
      <c r="BL263" s="18" t="s">
        <v>328</v>
      </c>
      <c r="BM263" s="205" t="s">
        <v>3133</v>
      </c>
    </row>
    <row r="264" spans="1:65" s="2" customFormat="1" ht="24.2" customHeight="1">
      <c r="A264" s="35"/>
      <c r="B264" s="36"/>
      <c r="C264" s="251" t="s">
        <v>639</v>
      </c>
      <c r="D264" s="251" t="s">
        <v>583</v>
      </c>
      <c r="E264" s="252" t="s">
        <v>3134</v>
      </c>
      <c r="F264" s="253" t="s">
        <v>3135</v>
      </c>
      <c r="G264" s="254" t="s">
        <v>692</v>
      </c>
      <c r="H264" s="255">
        <v>1</v>
      </c>
      <c r="I264" s="256"/>
      <c r="J264" s="257">
        <f t="shared" si="0"/>
        <v>0</v>
      </c>
      <c r="K264" s="253" t="s">
        <v>327</v>
      </c>
      <c r="L264" s="258"/>
      <c r="M264" s="259" t="s">
        <v>1</v>
      </c>
      <c r="N264" s="260" t="s">
        <v>42</v>
      </c>
      <c r="O264" s="72"/>
      <c r="P264" s="203">
        <f t="shared" si="1"/>
        <v>0</v>
      </c>
      <c r="Q264" s="203">
        <v>3.0200000000000001E-2</v>
      </c>
      <c r="R264" s="203">
        <f t="shared" si="2"/>
        <v>3.0200000000000001E-2</v>
      </c>
      <c r="S264" s="203">
        <v>0</v>
      </c>
      <c r="T264" s="204">
        <f t="shared" si="3"/>
        <v>0</v>
      </c>
      <c r="U264" s="35"/>
      <c r="V264" s="35"/>
      <c r="W264" s="35"/>
      <c r="X264" s="35"/>
      <c r="Y264" s="35"/>
      <c r="Z264" s="35"/>
      <c r="AA264" s="35"/>
      <c r="AB264" s="35"/>
      <c r="AC264" s="35"/>
      <c r="AD264" s="35"/>
      <c r="AE264" s="35"/>
      <c r="AR264" s="205" t="s">
        <v>364</v>
      </c>
      <c r="AT264" s="205" t="s">
        <v>583</v>
      </c>
      <c r="AU264" s="205" t="s">
        <v>86</v>
      </c>
      <c r="AY264" s="18" t="s">
        <v>321</v>
      </c>
      <c r="BE264" s="206">
        <f t="shared" si="4"/>
        <v>0</v>
      </c>
      <c r="BF264" s="206">
        <f t="shared" si="5"/>
        <v>0</v>
      </c>
      <c r="BG264" s="206">
        <f t="shared" si="6"/>
        <v>0</v>
      </c>
      <c r="BH264" s="206">
        <f t="shared" si="7"/>
        <v>0</v>
      </c>
      <c r="BI264" s="206">
        <f t="shared" si="8"/>
        <v>0</v>
      </c>
      <c r="BJ264" s="18" t="s">
        <v>84</v>
      </c>
      <c r="BK264" s="206">
        <f t="shared" si="9"/>
        <v>0</v>
      </c>
      <c r="BL264" s="18" t="s">
        <v>328</v>
      </c>
      <c r="BM264" s="205" t="s">
        <v>3136</v>
      </c>
    </row>
    <row r="265" spans="1:65" s="2" customFormat="1" ht="24.2" customHeight="1">
      <c r="A265" s="35"/>
      <c r="B265" s="36"/>
      <c r="C265" s="194" t="s">
        <v>644</v>
      </c>
      <c r="D265" s="194" t="s">
        <v>323</v>
      </c>
      <c r="E265" s="195" t="s">
        <v>3642</v>
      </c>
      <c r="F265" s="196" t="s">
        <v>3643</v>
      </c>
      <c r="G265" s="197" t="s">
        <v>692</v>
      </c>
      <c r="H265" s="198">
        <v>6</v>
      </c>
      <c r="I265" s="199"/>
      <c r="J265" s="200">
        <f t="shared" si="0"/>
        <v>0</v>
      </c>
      <c r="K265" s="196" t="s">
        <v>350</v>
      </c>
      <c r="L265" s="40"/>
      <c r="M265" s="201" t="s">
        <v>1</v>
      </c>
      <c r="N265" s="202" t="s">
        <v>42</v>
      </c>
      <c r="O265" s="72"/>
      <c r="P265" s="203">
        <f t="shared" si="1"/>
        <v>0</v>
      </c>
      <c r="Q265" s="203">
        <v>0</v>
      </c>
      <c r="R265" s="203">
        <f t="shared" si="2"/>
        <v>0</v>
      </c>
      <c r="S265" s="203">
        <v>3.1699999999999999E-2</v>
      </c>
      <c r="T265" s="204">
        <f t="shared" si="3"/>
        <v>0.19019999999999998</v>
      </c>
      <c r="U265" s="35"/>
      <c r="V265" s="35"/>
      <c r="W265" s="35"/>
      <c r="X265" s="35"/>
      <c r="Y265" s="35"/>
      <c r="Z265" s="35"/>
      <c r="AA265" s="35"/>
      <c r="AB265" s="35"/>
      <c r="AC265" s="35"/>
      <c r="AD265" s="35"/>
      <c r="AE265" s="35"/>
      <c r="AR265" s="205" t="s">
        <v>328</v>
      </c>
      <c r="AT265" s="205" t="s">
        <v>323</v>
      </c>
      <c r="AU265" s="205" t="s">
        <v>86</v>
      </c>
      <c r="AY265" s="18" t="s">
        <v>321</v>
      </c>
      <c r="BE265" s="206">
        <f t="shared" si="4"/>
        <v>0</v>
      </c>
      <c r="BF265" s="206">
        <f t="shared" si="5"/>
        <v>0</v>
      </c>
      <c r="BG265" s="206">
        <f t="shared" si="6"/>
        <v>0</v>
      </c>
      <c r="BH265" s="206">
        <f t="shared" si="7"/>
        <v>0</v>
      </c>
      <c r="BI265" s="206">
        <f t="shared" si="8"/>
        <v>0</v>
      </c>
      <c r="BJ265" s="18" t="s">
        <v>84</v>
      </c>
      <c r="BK265" s="206">
        <f t="shared" si="9"/>
        <v>0</v>
      </c>
      <c r="BL265" s="18" t="s">
        <v>328</v>
      </c>
      <c r="BM265" s="205" t="s">
        <v>3139</v>
      </c>
    </row>
    <row r="266" spans="1:65" s="2" customFormat="1" ht="21.75" customHeight="1">
      <c r="A266" s="35"/>
      <c r="B266" s="36"/>
      <c r="C266" s="251" t="s">
        <v>647</v>
      </c>
      <c r="D266" s="251" t="s">
        <v>583</v>
      </c>
      <c r="E266" s="252" t="s">
        <v>3644</v>
      </c>
      <c r="F266" s="253" t="s">
        <v>3645</v>
      </c>
      <c r="G266" s="254" t="s">
        <v>692</v>
      </c>
      <c r="H266" s="255">
        <v>2</v>
      </c>
      <c r="I266" s="256"/>
      <c r="J266" s="257">
        <f t="shared" si="0"/>
        <v>0</v>
      </c>
      <c r="K266" s="253" t="s">
        <v>350</v>
      </c>
      <c r="L266" s="258"/>
      <c r="M266" s="259" t="s">
        <v>1</v>
      </c>
      <c r="N266" s="260" t="s">
        <v>42</v>
      </c>
      <c r="O266" s="72"/>
      <c r="P266" s="203">
        <f t="shared" si="1"/>
        <v>0</v>
      </c>
      <c r="Q266" s="203">
        <v>1.9199999999999998E-2</v>
      </c>
      <c r="R266" s="203">
        <f t="shared" si="2"/>
        <v>3.8399999999999997E-2</v>
      </c>
      <c r="S266" s="203">
        <v>0</v>
      </c>
      <c r="T266" s="204">
        <f t="shared" si="3"/>
        <v>0</v>
      </c>
      <c r="U266" s="35"/>
      <c r="V266" s="35"/>
      <c r="W266" s="35"/>
      <c r="X266" s="35"/>
      <c r="Y266" s="35"/>
      <c r="Z266" s="35"/>
      <c r="AA266" s="35"/>
      <c r="AB266" s="35"/>
      <c r="AC266" s="35"/>
      <c r="AD266" s="35"/>
      <c r="AE266" s="35"/>
      <c r="AR266" s="205" t="s">
        <v>364</v>
      </c>
      <c r="AT266" s="205" t="s">
        <v>583</v>
      </c>
      <c r="AU266" s="205" t="s">
        <v>86</v>
      </c>
      <c r="AY266" s="18" t="s">
        <v>321</v>
      </c>
      <c r="BE266" s="206">
        <f t="shared" si="4"/>
        <v>0</v>
      </c>
      <c r="BF266" s="206">
        <f t="shared" si="5"/>
        <v>0</v>
      </c>
      <c r="BG266" s="206">
        <f t="shared" si="6"/>
        <v>0</v>
      </c>
      <c r="BH266" s="206">
        <f t="shared" si="7"/>
        <v>0</v>
      </c>
      <c r="BI266" s="206">
        <f t="shared" si="8"/>
        <v>0</v>
      </c>
      <c r="BJ266" s="18" t="s">
        <v>84</v>
      </c>
      <c r="BK266" s="206">
        <f t="shared" si="9"/>
        <v>0</v>
      </c>
      <c r="BL266" s="18" t="s">
        <v>328</v>
      </c>
      <c r="BM266" s="205" t="s">
        <v>3646</v>
      </c>
    </row>
    <row r="267" spans="1:65" s="2" customFormat="1" ht="21.75" customHeight="1">
      <c r="A267" s="35"/>
      <c r="B267" s="36"/>
      <c r="C267" s="251" t="s">
        <v>652</v>
      </c>
      <c r="D267" s="251" t="s">
        <v>583</v>
      </c>
      <c r="E267" s="252" t="s">
        <v>3647</v>
      </c>
      <c r="F267" s="253" t="s">
        <v>3648</v>
      </c>
      <c r="G267" s="254" t="s">
        <v>692</v>
      </c>
      <c r="H267" s="255">
        <v>1</v>
      </c>
      <c r="I267" s="256"/>
      <c r="J267" s="257">
        <f t="shared" si="0"/>
        <v>0</v>
      </c>
      <c r="K267" s="253" t="s">
        <v>350</v>
      </c>
      <c r="L267" s="258"/>
      <c r="M267" s="259" t="s">
        <v>1</v>
      </c>
      <c r="N267" s="260" t="s">
        <v>42</v>
      </c>
      <c r="O267" s="72"/>
      <c r="P267" s="203">
        <f t="shared" si="1"/>
        <v>0</v>
      </c>
      <c r="Q267" s="203">
        <v>1.89E-2</v>
      </c>
      <c r="R267" s="203">
        <f t="shared" si="2"/>
        <v>1.89E-2</v>
      </c>
      <c r="S267" s="203">
        <v>0</v>
      </c>
      <c r="T267" s="204">
        <f t="shared" si="3"/>
        <v>0</v>
      </c>
      <c r="U267" s="35"/>
      <c r="V267" s="35"/>
      <c r="W267" s="35"/>
      <c r="X267" s="35"/>
      <c r="Y267" s="35"/>
      <c r="Z267" s="35"/>
      <c r="AA267" s="35"/>
      <c r="AB267" s="35"/>
      <c r="AC267" s="35"/>
      <c r="AD267" s="35"/>
      <c r="AE267" s="35"/>
      <c r="AR267" s="205" t="s">
        <v>364</v>
      </c>
      <c r="AT267" s="205" t="s">
        <v>583</v>
      </c>
      <c r="AU267" s="205" t="s">
        <v>86</v>
      </c>
      <c r="AY267" s="18" t="s">
        <v>321</v>
      </c>
      <c r="BE267" s="206">
        <f t="shared" si="4"/>
        <v>0</v>
      </c>
      <c r="BF267" s="206">
        <f t="shared" si="5"/>
        <v>0</v>
      </c>
      <c r="BG267" s="206">
        <f t="shared" si="6"/>
        <v>0</v>
      </c>
      <c r="BH267" s="206">
        <f t="shared" si="7"/>
        <v>0</v>
      </c>
      <c r="BI267" s="206">
        <f t="shared" si="8"/>
        <v>0</v>
      </c>
      <c r="BJ267" s="18" t="s">
        <v>84</v>
      </c>
      <c r="BK267" s="206">
        <f t="shared" si="9"/>
        <v>0</v>
      </c>
      <c r="BL267" s="18" t="s">
        <v>328</v>
      </c>
      <c r="BM267" s="205" t="s">
        <v>3649</v>
      </c>
    </row>
    <row r="268" spans="1:65" s="2" customFormat="1" ht="21.75" customHeight="1">
      <c r="A268" s="35"/>
      <c r="B268" s="36"/>
      <c r="C268" s="251" t="s">
        <v>657</v>
      </c>
      <c r="D268" s="251" t="s">
        <v>583</v>
      </c>
      <c r="E268" s="252" t="s">
        <v>3650</v>
      </c>
      <c r="F268" s="253" t="s">
        <v>3651</v>
      </c>
      <c r="G268" s="254" t="s">
        <v>692</v>
      </c>
      <c r="H268" s="255">
        <v>1</v>
      </c>
      <c r="I268" s="256"/>
      <c r="J268" s="257">
        <f t="shared" si="0"/>
        <v>0</v>
      </c>
      <c r="K268" s="253" t="s">
        <v>327</v>
      </c>
      <c r="L268" s="258"/>
      <c r="M268" s="259" t="s">
        <v>1</v>
      </c>
      <c r="N268" s="260" t="s">
        <v>42</v>
      </c>
      <c r="O268" s="72"/>
      <c r="P268" s="203">
        <f t="shared" si="1"/>
        <v>0</v>
      </c>
      <c r="Q268" s="203">
        <v>2.3300000000000001E-2</v>
      </c>
      <c r="R268" s="203">
        <f t="shared" si="2"/>
        <v>2.3300000000000001E-2</v>
      </c>
      <c r="S268" s="203">
        <v>0</v>
      </c>
      <c r="T268" s="204">
        <f t="shared" si="3"/>
        <v>0</v>
      </c>
      <c r="U268" s="35"/>
      <c r="V268" s="35"/>
      <c r="W268" s="35"/>
      <c r="X268" s="35"/>
      <c r="Y268" s="35"/>
      <c r="Z268" s="35"/>
      <c r="AA268" s="35"/>
      <c r="AB268" s="35"/>
      <c r="AC268" s="35"/>
      <c r="AD268" s="35"/>
      <c r="AE268" s="35"/>
      <c r="AR268" s="205" t="s">
        <v>364</v>
      </c>
      <c r="AT268" s="205" t="s">
        <v>583</v>
      </c>
      <c r="AU268" s="205" t="s">
        <v>86</v>
      </c>
      <c r="AY268" s="18" t="s">
        <v>321</v>
      </c>
      <c r="BE268" s="206">
        <f t="shared" si="4"/>
        <v>0</v>
      </c>
      <c r="BF268" s="206">
        <f t="shared" si="5"/>
        <v>0</v>
      </c>
      <c r="BG268" s="206">
        <f t="shared" si="6"/>
        <v>0</v>
      </c>
      <c r="BH268" s="206">
        <f t="shared" si="7"/>
        <v>0</v>
      </c>
      <c r="BI268" s="206">
        <f t="shared" si="8"/>
        <v>0</v>
      </c>
      <c r="BJ268" s="18" t="s">
        <v>84</v>
      </c>
      <c r="BK268" s="206">
        <f t="shared" si="9"/>
        <v>0</v>
      </c>
      <c r="BL268" s="18" t="s">
        <v>328</v>
      </c>
      <c r="BM268" s="205" t="s">
        <v>3652</v>
      </c>
    </row>
    <row r="269" spans="1:65" s="2" customFormat="1" ht="21.75" customHeight="1">
      <c r="A269" s="35"/>
      <c r="B269" s="36"/>
      <c r="C269" s="251" t="s">
        <v>664</v>
      </c>
      <c r="D269" s="251" t="s">
        <v>583</v>
      </c>
      <c r="E269" s="252" t="s">
        <v>3653</v>
      </c>
      <c r="F269" s="253" t="s">
        <v>3654</v>
      </c>
      <c r="G269" s="254" t="s">
        <v>692</v>
      </c>
      <c r="H269" s="255">
        <v>2</v>
      </c>
      <c r="I269" s="256"/>
      <c r="J269" s="257">
        <f t="shared" si="0"/>
        <v>0</v>
      </c>
      <c r="K269" s="253" t="s">
        <v>350</v>
      </c>
      <c r="L269" s="258"/>
      <c r="M269" s="259" t="s">
        <v>1</v>
      </c>
      <c r="N269" s="260" t="s">
        <v>42</v>
      </c>
      <c r="O269" s="72"/>
      <c r="P269" s="203">
        <f t="shared" si="1"/>
        <v>0</v>
      </c>
      <c r="Q269" s="203">
        <v>2.3699999999999999E-2</v>
      </c>
      <c r="R269" s="203">
        <f t="shared" si="2"/>
        <v>4.7399999999999998E-2</v>
      </c>
      <c r="S269" s="203">
        <v>0</v>
      </c>
      <c r="T269" s="204">
        <f t="shared" si="3"/>
        <v>0</v>
      </c>
      <c r="U269" s="35"/>
      <c r="V269" s="35"/>
      <c r="W269" s="35"/>
      <c r="X269" s="35"/>
      <c r="Y269" s="35"/>
      <c r="Z269" s="35"/>
      <c r="AA269" s="35"/>
      <c r="AB269" s="35"/>
      <c r="AC269" s="35"/>
      <c r="AD269" s="35"/>
      <c r="AE269" s="35"/>
      <c r="AR269" s="205" t="s">
        <v>364</v>
      </c>
      <c r="AT269" s="205" t="s">
        <v>583</v>
      </c>
      <c r="AU269" s="205" t="s">
        <v>86</v>
      </c>
      <c r="AY269" s="18" t="s">
        <v>321</v>
      </c>
      <c r="BE269" s="206">
        <f t="shared" si="4"/>
        <v>0</v>
      </c>
      <c r="BF269" s="206">
        <f t="shared" si="5"/>
        <v>0</v>
      </c>
      <c r="BG269" s="206">
        <f t="shared" si="6"/>
        <v>0</v>
      </c>
      <c r="BH269" s="206">
        <f t="shared" si="7"/>
        <v>0</v>
      </c>
      <c r="BI269" s="206">
        <f t="shared" si="8"/>
        <v>0</v>
      </c>
      <c r="BJ269" s="18" t="s">
        <v>84</v>
      </c>
      <c r="BK269" s="206">
        <f t="shared" si="9"/>
        <v>0</v>
      </c>
      <c r="BL269" s="18" t="s">
        <v>328</v>
      </c>
      <c r="BM269" s="205" t="s">
        <v>3655</v>
      </c>
    </row>
    <row r="270" spans="1:65" s="2" customFormat="1" ht="16.5" customHeight="1">
      <c r="A270" s="35"/>
      <c r="B270" s="36"/>
      <c r="C270" s="251" t="s">
        <v>669</v>
      </c>
      <c r="D270" s="251" t="s">
        <v>583</v>
      </c>
      <c r="E270" s="252" t="s">
        <v>3159</v>
      </c>
      <c r="F270" s="253" t="s">
        <v>3160</v>
      </c>
      <c r="G270" s="254" t="s">
        <v>692</v>
      </c>
      <c r="H270" s="255">
        <v>12.24</v>
      </c>
      <c r="I270" s="256"/>
      <c r="J270" s="257">
        <f t="shared" si="0"/>
        <v>0</v>
      </c>
      <c r="K270" s="253" t="s">
        <v>327</v>
      </c>
      <c r="L270" s="258"/>
      <c r="M270" s="259" t="s">
        <v>1</v>
      </c>
      <c r="N270" s="260" t="s">
        <v>42</v>
      </c>
      <c r="O270" s="72"/>
      <c r="P270" s="203">
        <f t="shared" si="1"/>
        <v>0</v>
      </c>
      <c r="Q270" s="203">
        <v>4.0000000000000002E-4</v>
      </c>
      <c r="R270" s="203">
        <f t="shared" si="2"/>
        <v>4.8960000000000002E-3</v>
      </c>
      <c r="S270" s="203">
        <v>0</v>
      </c>
      <c r="T270" s="204">
        <f t="shared" si="3"/>
        <v>0</v>
      </c>
      <c r="U270" s="35"/>
      <c r="V270" s="35"/>
      <c r="W270" s="35"/>
      <c r="X270" s="35"/>
      <c r="Y270" s="35"/>
      <c r="Z270" s="35"/>
      <c r="AA270" s="35"/>
      <c r="AB270" s="35"/>
      <c r="AC270" s="35"/>
      <c r="AD270" s="35"/>
      <c r="AE270" s="35"/>
      <c r="AR270" s="205" t="s">
        <v>364</v>
      </c>
      <c r="AT270" s="205" t="s">
        <v>583</v>
      </c>
      <c r="AU270" s="205" t="s">
        <v>86</v>
      </c>
      <c r="AY270" s="18" t="s">
        <v>321</v>
      </c>
      <c r="BE270" s="206">
        <f t="shared" si="4"/>
        <v>0</v>
      </c>
      <c r="BF270" s="206">
        <f t="shared" si="5"/>
        <v>0</v>
      </c>
      <c r="BG270" s="206">
        <f t="shared" si="6"/>
        <v>0</v>
      </c>
      <c r="BH270" s="206">
        <f t="shared" si="7"/>
        <v>0</v>
      </c>
      <c r="BI270" s="206">
        <f t="shared" si="8"/>
        <v>0</v>
      </c>
      <c r="BJ270" s="18" t="s">
        <v>84</v>
      </c>
      <c r="BK270" s="206">
        <f t="shared" si="9"/>
        <v>0</v>
      </c>
      <c r="BL270" s="18" t="s">
        <v>328</v>
      </c>
      <c r="BM270" s="205" t="s">
        <v>3656</v>
      </c>
    </row>
    <row r="271" spans="1:65" s="13" customFormat="1" ht="11.25">
      <c r="B271" s="207"/>
      <c r="C271" s="208"/>
      <c r="D271" s="209" t="s">
        <v>339</v>
      </c>
      <c r="E271" s="208"/>
      <c r="F271" s="211" t="s">
        <v>3657</v>
      </c>
      <c r="G271" s="208"/>
      <c r="H271" s="212">
        <v>12.24</v>
      </c>
      <c r="I271" s="213"/>
      <c r="J271" s="208"/>
      <c r="K271" s="208"/>
      <c r="L271" s="214"/>
      <c r="M271" s="215"/>
      <c r="N271" s="216"/>
      <c r="O271" s="216"/>
      <c r="P271" s="216"/>
      <c r="Q271" s="216"/>
      <c r="R271" s="216"/>
      <c r="S271" s="216"/>
      <c r="T271" s="217"/>
      <c r="AT271" s="218" t="s">
        <v>339</v>
      </c>
      <c r="AU271" s="218" t="s">
        <v>86</v>
      </c>
      <c r="AV271" s="13" t="s">
        <v>86</v>
      </c>
      <c r="AW271" s="13" t="s">
        <v>4</v>
      </c>
      <c r="AX271" s="13" t="s">
        <v>84</v>
      </c>
      <c r="AY271" s="218" t="s">
        <v>321</v>
      </c>
    </row>
    <row r="272" spans="1:65" s="2" customFormat="1" ht="24.2" customHeight="1">
      <c r="A272" s="35"/>
      <c r="B272" s="36"/>
      <c r="C272" s="194" t="s">
        <v>674</v>
      </c>
      <c r="D272" s="194" t="s">
        <v>323</v>
      </c>
      <c r="E272" s="195" t="s">
        <v>3225</v>
      </c>
      <c r="F272" s="196" t="s">
        <v>3226</v>
      </c>
      <c r="G272" s="197" t="s">
        <v>692</v>
      </c>
      <c r="H272" s="198">
        <v>1</v>
      </c>
      <c r="I272" s="199"/>
      <c r="J272" s="200">
        <f>ROUND(I272*H272,2)</f>
        <v>0</v>
      </c>
      <c r="K272" s="196" t="s">
        <v>350</v>
      </c>
      <c r="L272" s="40"/>
      <c r="M272" s="201" t="s">
        <v>1</v>
      </c>
      <c r="N272" s="202" t="s">
        <v>42</v>
      </c>
      <c r="O272" s="72"/>
      <c r="P272" s="203">
        <f>O272*H272</f>
        <v>0</v>
      </c>
      <c r="Q272" s="203">
        <v>0.45937</v>
      </c>
      <c r="R272" s="203">
        <f>Q272*H272</f>
        <v>0.45937</v>
      </c>
      <c r="S272" s="203">
        <v>0</v>
      </c>
      <c r="T272" s="204">
        <f>S272*H272</f>
        <v>0</v>
      </c>
      <c r="U272" s="35"/>
      <c r="V272" s="35"/>
      <c r="W272" s="35"/>
      <c r="X272" s="35"/>
      <c r="Y272" s="35"/>
      <c r="Z272" s="35"/>
      <c r="AA272" s="35"/>
      <c r="AB272" s="35"/>
      <c r="AC272" s="35"/>
      <c r="AD272" s="35"/>
      <c r="AE272" s="35"/>
      <c r="AR272" s="205" t="s">
        <v>328</v>
      </c>
      <c r="AT272" s="205" t="s">
        <v>323</v>
      </c>
      <c r="AU272" s="205" t="s">
        <v>86</v>
      </c>
      <c r="AY272" s="18" t="s">
        <v>321</v>
      </c>
      <c r="BE272" s="206">
        <f>IF(N272="základní",J272,0)</f>
        <v>0</v>
      </c>
      <c r="BF272" s="206">
        <f>IF(N272="snížená",J272,0)</f>
        <v>0</v>
      </c>
      <c r="BG272" s="206">
        <f>IF(N272="zákl. přenesená",J272,0)</f>
        <v>0</v>
      </c>
      <c r="BH272" s="206">
        <f>IF(N272="sníž. přenesená",J272,0)</f>
        <v>0</v>
      </c>
      <c r="BI272" s="206">
        <f>IF(N272="nulová",J272,0)</f>
        <v>0</v>
      </c>
      <c r="BJ272" s="18" t="s">
        <v>84</v>
      </c>
      <c r="BK272" s="206">
        <f>ROUND(I272*H272,2)</f>
        <v>0</v>
      </c>
      <c r="BL272" s="18" t="s">
        <v>328</v>
      </c>
      <c r="BM272" s="205" t="s">
        <v>3227</v>
      </c>
    </row>
    <row r="273" spans="1:65" s="2" customFormat="1" ht="21.75" customHeight="1">
      <c r="A273" s="35"/>
      <c r="B273" s="36"/>
      <c r="C273" s="194" t="s">
        <v>680</v>
      </c>
      <c r="D273" s="194" t="s">
        <v>323</v>
      </c>
      <c r="E273" s="195" t="s">
        <v>3658</v>
      </c>
      <c r="F273" s="196" t="s">
        <v>3659</v>
      </c>
      <c r="G273" s="197" t="s">
        <v>628</v>
      </c>
      <c r="H273" s="198">
        <v>268</v>
      </c>
      <c r="I273" s="199"/>
      <c r="J273" s="200">
        <f>ROUND(I273*H273,2)</f>
        <v>0</v>
      </c>
      <c r="K273" s="196" t="s">
        <v>350</v>
      </c>
      <c r="L273" s="40"/>
      <c r="M273" s="201" t="s">
        <v>1</v>
      </c>
      <c r="N273" s="202" t="s">
        <v>42</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328</v>
      </c>
      <c r="AT273" s="205" t="s">
        <v>323</v>
      </c>
      <c r="AU273" s="205" t="s">
        <v>86</v>
      </c>
      <c r="AY273" s="18" t="s">
        <v>321</v>
      </c>
      <c r="BE273" s="206">
        <f>IF(N273="základní",J273,0)</f>
        <v>0</v>
      </c>
      <c r="BF273" s="206">
        <f>IF(N273="snížená",J273,0)</f>
        <v>0</v>
      </c>
      <c r="BG273" s="206">
        <f>IF(N273="zákl. přenesená",J273,0)</f>
        <v>0</v>
      </c>
      <c r="BH273" s="206">
        <f>IF(N273="sníž. přenesená",J273,0)</f>
        <v>0</v>
      </c>
      <c r="BI273" s="206">
        <f>IF(N273="nulová",J273,0)</f>
        <v>0</v>
      </c>
      <c r="BJ273" s="18" t="s">
        <v>84</v>
      </c>
      <c r="BK273" s="206">
        <f>ROUND(I273*H273,2)</f>
        <v>0</v>
      </c>
      <c r="BL273" s="18" t="s">
        <v>328</v>
      </c>
      <c r="BM273" s="205" t="s">
        <v>3230</v>
      </c>
    </row>
    <row r="274" spans="1:65" s="13" customFormat="1" ht="11.25">
      <c r="B274" s="207"/>
      <c r="C274" s="208"/>
      <c r="D274" s="209" t="s">
        <v>339</v>
      </c>
      <c r="E274" s="210" t="s">
        <v>1</v>
      </c>
      <c r="F274" s="211" t="s">
        <v>3567</v>
      </c>
      <c r="G274" s="208"/>
      <c r="H274" s="212">
        <v>268</v>
      </c>
      <c r="I274" s="213"/>
      <c r="J274" s="208"/>
      <c r="K274" s="208"/>
      <c r="L274" s="214"/>
      <c r="M274" s="215"/>
      <c r="N274" s="216"/>
      <c r="O274" s="216"/>
      <c r="P274" s="216"/>
      <c r="Q274" s="216"/>
      <c r="R274" s="216"/>
      <c r="S274" s="216"/>
      <c r="T274" s="217"/>
      <c r="AT274" s="218" t="s">
        <v>339</v>
      </c>
      <c r="AU274" s="218" t="s">
        <v>86</v>
      </c>
      <c r="AV274" s="13" t="s">
        <v>86</v>
      </c>
      <c r="AW274" s="13" t="s">
        <v>31</v>
      </c>
      <c r="AX274" s="13" t="s">
        <v>84</v>
      </c>
      <c r="AY274" s="218" t="s">
        <v>321</v>
      </c>
    </row>
    <row r="275" spans="1:65" s="2" customFormat="1" ht="24.2" customHeight="1">
      <c r="A275" s="35"/>
      <c r="B275" s="36"/>
      <c r="C275" s="194" t="s">
        <v>685</v>
      </c>
      <c r="D275" s="194" t="s">
        <v>323</v>
      </c>
      <c r="E275" s="195" t="s">
        <v>3660</v>
      </c>
      <c r="F275" s="196" t="s">
        <v>3661</v>
      </c>
      <c r="G275" s="197" t="s">
        <v>628</v>
      </c>
      <c r="H275" s="198">
        <v>268</v>
      </c>
      <c r="I275" s="199"/>
      <c r="J275" s="200">
        <f>ROUND(I275*H275,2)</f>
        <v>0</v>
      </c>
      <c r="K275" s="196" t="s">
        <v>350</v>
      </c>
      <c r="L275" s="40"/>
      <c r="M275" s="201" t="s">
        <v>1</v>
      </c>
      <c r="N275" s="202" t="s">
        <v>42</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328</v>
      </c>
      <c r="AT275" s="205" t="s">
        <v>323</v>
      </c>
      <c r="AU275" s="205" t="s">
        <v>86</v>
      </c>
      <c r="AY275" s="18" t="s">
        <v>321</v>
      </c>
      <c r="BE275" s="206">
        <f>IF(N275="základní",J275,0)</f>
        <v>0</v>
      </c>
      <c r="BF275" s="206">
        <f>IF(N275="snížená",J275,0)</f>
        <v>0</v>
      </c>
      <c r="BG275" s="206">
        <f>IF(N275="zákl. přenesená",J275,0)</f>
        <v>0</v>
      </c>
      <c r="BH275" s="206">
        <f>IF(N275="sníž. přenesená",J275,0)</f>
        <v>0</v>
      </c>
      <c r="BI275" s="206">
        <f>IF(N275="nulová",J275,0)</f>
        <v>0</v>
      </c>
      <c r="BJ275" s="18" t="s">
        <v>84</v>
      </c>
      <c r="BK275" s="206">
        <f>ROUND(I275*H275,2)</f>
        <v>0</v>
      </c>
      <c r="BL275" s="18" t="s">
        <v>328</v>
      </c>
      <c r="BM275" s="205" t="s">
        <v>3233</v>
      </c>
    </row>
    <row r="276" spans="1:65" s="13" customFormat="1" ht="11.25">
      <c r="B276" s="207"/>
      <c r="C276" s="208"/>
      <c r="D276" s="209" t="s">
        <v>339</v>
      </c>
      <c r="E276" s="210" t="s">
        <v>1</v>
      </c>
      <c r="F276" s="211" t="s">
        <v>3567</v>
      </c>
      <c r="G276" s="208"/>
      <c r="H276" s="212">
        <v>268</v>
      </c>
      <c r="I276" s="213"/>
      <c r="J276" s="208"/>
      <c r="K276" s="208"/>
      <c r="L276" s="214"/>
      <c r="M276" s="215"/>
      <c r="N276" s="216"/>
      <c r="O276" s="216"/>
      <c r="P276" s="216"/>
      <c r="Q276" s="216"/>
      <c r="R276" s="216"/>
      <c r="S276" s="216"/>
      <c r="T276" s="217"/>
      <c r="AT276" s="218" t="s">
        <v>339</v>
      </c>
      <c r="AU276" s="218" t="s">
        <v>86</v>
      </c>
      <c r="AV276" s="13" t="s">
        <v>86</v>
      </c>
      <c r="AW276" s="13" t="s">
        <v>31</v>
      </c>
      <c r="AX276" s="13" t="s">
        <v>84</v>
      </c>
      <c r="AY276" s="218" t="s">
        <v>321</v>
      </c>
    </row>
    <row r="277" spans="1:65" s="2" customFormat="1" ht="24.2" customHeight="1">
      <c r="A277" s="35"/>
      <c r="B277" s="36"/>
      <c r="C277" s="194" t="s">
        <v>689</v>
      </c>
      <c r="D277" s="194" t="s">
        <v>323</v>
      </c>
      <c r="E277" s="195" t="s">
        <v>3250</v>
      </c>
      <c r="F277" s="196" t="s">
        <v>3251</v>
      </c>
      <c r="G277" s="197" t="s">
        <v>692</v>
      </c>
      <c r="H277" s="198">
        <v>1</v>
      </c>
      <c r="I277" s="199"/>
      <c r="J277" s="200">
        <f>ROUND(I277*H277,2)</f>
        <v>0</v>
      </c>
      <c r="K277" s="196" t="s">
        <v>350</v>
      </c>
      <c r="L277" s="40"/>
      <c r="M277" s="201" t="s">
        <v>1</v>
      </c>
      <c r="N277" s="202" t="s">
        <v>42</v>
      </c>
      <c r="O277" s="72"/>
      <c r="P277" s="203">
        <f>O277*H277</f>
        <v>0</v>
      </c>
      <c r="Q277" s="203">
        <v>1.6000000000000001E-4</v>
      </c>
      <c r="R277" s="203">
        <f>Q277*H277</f>
        <v>1.6000000000000001E-4</v>
      </c>
      <c r="S277" s="203">
        <v>0</v>
      </c>
      <c r="T277" s="204">
        <f>S277*H277</f>
        <v>0</v>
      </c>
      <c r="U277" s="35"/>
      <c r="V277" s="35"/>
      <c r="W277" s="35"/>
      <c r="X277" s="35"/>
      <c r="Y277" s="35"/>
      <c r="Z277" s="35"/>
      <c r="AA277" s="35"/>
      <c r="AB277" s="35"/>
      <c r="AC277" s="35"/>
      <c r="AD277" s="35"/>
      <c r="AE277" s="35"/>
      <c r="AR277" s="205" t="s">
        <v>328</v>
      </c>
      <c r="AT277" s="205" t="s">
        <v>323</v>
      </c>
      <c r="AU277" s="205" t="s">
        <v>86</v>
      </c>
      <c r="AY277" s="18" t="s">
        <v>321</v>
      </c>
      <c r="BE277" s="206">
        <f>IF(N277="základní",J277,0)</f>
        <v>0</v>
      </c>
      <c r="BF277" s="206">
        <f>IF(N277="snížená",J277,0)</f>
        <v>0</v>
      </c>
      <c r="BG277" s="206">
        <f>IF(N277="zákl. přenesená",J277,0)</f>
        <v>0</v>
      </c>
      <c r="BH277" s="206">
        <f>IF(N277="sníž. přenesená",J277,0)</f>
        <v>0</v>
      </c>
      <c r="BI277" s="206">
        <f>IF(N277="nulová",J277,0)</f>
        <v>0</v>
      </c>
      <c r="BJ277" s="18" t="s">
        <v>84</v>
      </c>
      <c r="BK277" s="206">
        <f>ROUND(I277*H277,2)</f>
        <v>0</v>
      </c>
      <c r="BL277" s="18" t="s">
        <v>328</v>
      </c>
      <c r="BM277" s="205" t="s">
        <v>3252</v>
      </c>
    </row>
    <row r="278" spans="1:65" s="2" customFormat="1" ht="16.5" customHeight="1">
      <c r="A278" s="35"/>
      <c r="B278" s="36"/>
      <c r="C278" s="194" t="s">
        <v>694</v>
      </c>
      <c r="D278" s="194" t="s">
        <v>323</v>
      </c>
      <c r="E278" s="195" t="s">
        <v>1869</v>
      </c>
      <c r="F278" s="196" t="s">
        <v>1870</v>
      </c>
      <c r="G278" s="197" t="s">
        <v>628</v>
      </c>
      <c r="H278" s="198">
        <v>270</v>
      </c>
      <c r="I278" s="199"/>
      <c r="J278" s="200">
        <f>ROUND(I278*H278,2)</f>
        <v>0</v>
      </c>
      <c r="K278" s="196" t="s">
        <v>350</v>
      </c>
      <c r="L278" s="40"/>
      <c r="M278" s="201" t="s">
        <v>1</v>
      </c>
      <c r="N278" s="202" t="s">
        <v>42</v>
      </c>
      <c r="O278" s="72"/>
      <c r="P278" s="203">
        <f>O278*H278</f>
        <v>0</v>
      </c>
      <c r="Q278" s="203">
        <v>2.0000000000000001E-4</v>
      </c>
      <c r="R278" s="203">
        <f>Q278*H278</f>
        <v>5.3999999999999999E-2</v>
      </c>
      <c r="S278" s="203">
        <v>0</v>
      </c>
      <c r="T278" s="204">
        <f>S278*H278</f>
        <v>0</v>
      </c>
      <c r="U278" s="35"/>
      <c r="V278" s="35"/>
      <c r="W278" s="35"/>
      <c r="X278" s="35"/>
      <c r="Y278" s="35"/>
      <c r="Z278" s="35"/>
      <c r="AA278" s="35"/>
      <c r="AB278" s="35"/>
      <c r="AC278" s="35"/>
      <c r="AD278" s="35"/>
      <c r="AE278" s="35"/>
      <c r="AR278" s="205" t="s">
        <v>328</v>
      </c>
      <c r="AT278" s="205" t="s">
        <v>323</v>
      </c>
      <c r="AU278" s="205" t="s">
        <v>86</v>
      </c>
      <c r="AY278" s="18" t="s">
        <v>321</v>
      </c>
      <c r="BE278" s="206">
        <f>IF(N278="základní",J278,0)</f>
        <v>0</v>
      </c>
      <c r="BF278" s="206">
        <f>IF(N278="snížená",J278,0)</f>
        <v>0</v>
      </c>
      <c r="BG278" s="206">
        <f>IF(N278="zákl. přenesená",J278,0)</f>
        <v>0</v>
      </c>
      <c r="BH278" s="206">
        <f>IF(N278="sníž. přenesená",J278,0)</f>
        <v>0</v>
      </c>
      <c r="BI278" s="206">
        <f>IF(N278="nulová",J278,0)</f>
        <v>0</v>
      </c>
      <c r="BJ278" s="18" t="s">
        <v>84</v>
      </c>
      <c r="BK278" s="206">
        <f>ROUND(I278*H278,2)</f>
        <v>0</v>
      </c>
      <c r="BL278" s="18" t="s">
        <v>328</v>
      </c>
      <c r="BM278" s="205" t="s">
        <v>3254</v>
      </c>
    </row>
    <row r="279" spans="1:65" s="2" customFormat="1" ht="21.75" customHeight="1">
      <c r="A279" s="35"/>
      <c r="B279" s="36"/>
      <c r="C279" s="194" t="s">
        <v>699</v>
      </c>
      <c r="D279" s="194" t="s">
        <v>323</v>
      </c>
      <c r="E279" s="195" t="s">
        <v>1873</v>
      </c>
      <c r="F279" s="196" t="s">
        <v>1874</v>
      </c>
      <c r="G279" s="197" t="s">
        <v>628</v>
      </c>
      <c r="H279" s="198">
        <v>268</v>
      </c>
      <c r="I279" s="199"/>
      <c r="J279" s="200">
        <f>ROUND(I279*H279,2)</f>
        <v>0</v>
      </c>
      <c r="K279" s="196" t="s">
        <v>350</v>
      </c>
      <c r="L279" s="40"/>
      <c r="M279" s="201" t="s">
        <v>1</v>
      </c>
      <c r="N279" s="202" t="s">
        <v>42</v>
      </c>
      <c r="O279" s="72"/>
      <c r="P279" s="203">
        <f>O279*H279</f>
        <v>0</v>
      </c>
      <c r="Q279" s="203">
        <v>9.0000000000000006E-5</v>
      </c>
      <c r="R279" s="203">
        <f>Q279*H279</f>
        <v>2.4120000000000003E-2</v>
      </c>
      <c r="S279" s="203">
        <v>0</v>
      </c>
      <c r="T279" s="204">
        <f>S279*H279</f>
        <v>0</v>
      </c>
      <c r="U279" s="35"/>
      <c r="V279" s="35"/>
      <c r="W279" s="35"/>
      <c r="X279" s="35"/>
      <c r="Y279" s="35"/>
      <c r="Z279" s="35"/>
      <c r="AA279" s="35"/>
      <c r="AB279" s="35"/>
      <c r="AC279" s="35"/>
      <c r="AD279" s="35"/>
      <c r="AE279" s="35"/>
      <c r="AR279" s="205" t="s">
        <v>328</v>
      </c>
      <c r="AT279" s="205" t="s">
        <v>323</v>
      </c>
      <c r="AU279" s="205" t="s">
        <v>86</v>
      </c>
      <c r="AY279" s="18" t="s">
        <v>321</v>
      </c>
      <c r="BE279" s="206">
        <f>IF(N279="základní",J279,0)</f>
        <v>0</v>
      </c>
      <c r="BF279" s="206">
        <f>IF(N279="snížená",J279,0)</f>
        <v>0</v>
      </c>
      <c r="BG279" s="206">
        <f>IF(N279="zákl. přenesená",J279,0)</f>
        <v>0</v>
      </c>
      <c r="BH279" s="206">
        <f>IF(N279="sníž. přenesená",J279,0)</f>
        <v>0</v>
      </c>
      <c r="BI279" s="206">
        <f>IF(N279="nulová",J279,0)</f>
        <v>0</v>
      </c>
      <c r="BJ279" s="18" t="s">
        <v>84</v>
      </c>
      <c r="BK279" s="206">
        <f>ROUND(I279*H279,2)</f>
        <v>0</v>
      </c>
      <c r="BL279" s="18" t="s">
        <v>328</v>
      </c>
      <c r="BM279" s="205" t="s">
        <v>3255</v>
      </c>
    </row>
    <row r="280" spans="1:65" s="13" customFormat="1" ht="11.25">
      <c r="B280" s="207"/>
      <c r="C280" s="208"/>
      <c r="D280" s="209" t="s">
        <v>339</v>
      </c>
      <c r="E280" s="210" t="s">
        <v>1</v>
      </c>
      <c r="F280" s="211" t="s">
        <v>3567</v>
      </c>
      <c r="G280" s="208"/>
      <c r="H280" s="212">
        <v>268</v>
      </c>
      <c r="I280" s="213"/>
      <c r="J280" s="208"/>
      <c r="K280" s="208"/>
      <c r="L280" s="214"/>
      <c r="M280" s="215"/>
      <c r="N280" s="216"/>
      <c r="O280" s="216"/>
      <c r="P280" s="216"/>
      <c r="Q280" s="216"/>
      <c r="R280" s="216"/>
      <c r="S280" s="216"/>
      <c r="T280" s="217"/>
      <c r="AT280" s="218" t="s">
        <v>339</v>
      </c>
      <c r="AU280" s="218" t="s">
        <v>86</v>
      </c>
      <c r="AV280" s="13" t="s">
        <v>86</v>
      </c>
      <c r="AW280" s="13" t="s">
        <v>31</v>
      </c>
      <c r="AX280" s="13" t="s">
        <v>84</v>
      </c>
      <c r="AY280" s="218" t="s">
        <v>321</v>
      </c>
    </row>
    <row r="281" spans="1:65" s="12" customFormat="1" ht="22.9" customHeight="1">
      <c r="B281" s="178"/>
      <c r="C281" s="179"/>
      <c r="D281" s="180" t="s">
        <v>76</v>
      </c>
      <c r="E281" s="192" t="s">
        <v>1163</v>
      </c>
      <c r="F281" s="192" t="s">
        <v>1164</v>
      </c>
      <c r="G281" s="179"/>
      <c r="H281" s="179"/>
      <c r="I281" s="182"/>
      <c r="J281" s="193">
        <f>BK281</f>
        <v>0</v>
      </c>
      <c r="K281" s="179"/>
      <c r="L281" s="184"/>
      <c r="M281" s="185"/>
      <c r="N281" s="186"/>
      <c r="O281" s="186"/>
      <c r="P281" s="187">
        <f>P282</f>
        <v>0</v>
      </c>
      <c r="Q281" s="186"/>
      <c r="R281" s="187">
        <f>R282</f>
        <v>0</v>
      </c>
      <c r="S281" s="186"/>
      <c r="T281" s="188">
        <f>T282</f>
        <v>0</v>
      </c>
      <c r="AR281" s="189" t="s">
        <v>84</v>
      </c>
      <c r="AT281" s="190" t="s">
        <v>76</v>
      </c>
      <c r="AU281" s="190" t="s">
        <v>84</v>
      </c>
      <c r="AY281" s="189" t="s">
        <v>321</v>
      </c>
      <c r="BK281" s="191">
        <f>BK282</f>
        <v>0</v>
      </c>
    </row>
    <row r="282" spans="1:65" s="2" customFormat="1" ht="24.2" customHeight="1">
      <c r="A282" s="35"/>
      <c r="B282" s="36"/>
      <c r="C282" s="194" t="s">
        <v>706</v>
      </c>
      <c r="D282" s="194" t="s">
        <v>323</v>
      </c>
      <c r="E282" s="195" t="s">
        <v>3287</v>
      </c>
      <c r="F282" s="196" t="s">
        <v>3288</v>
      </c>
      <c r="G282" s="197" t="s">
        <v>542</v>
      </c>
      <c r="H282" s="198">
        <v>10.851000000000001</v>
      </c>
      <c r="I282" s="199"/>
      <c r="J282" s="200">
        <f>ROUND(I282*H282,2)</f>
        <v>0</v>
      </c>
      <c r="K282" s="196" t="s">
        <v>350</v>
      </c>
      <c r="L282" s="40"/>
      <c r="M282" s="201" t="s">
        <v>1</v>
      </c>
      <c r="N282" s="202" t="s">
        <v>42</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328</v>
      </c>
      <c r="AT282" s="205" t="s">
        <v>323</v>
      </c>
      <c r="AU282" s="205" t="s">
        <v>86</v>
      </c>
      <c r="AY282" s="18" t="s">
        <v>321</v>
      </c>
      <c r="BE282" s="206">
        <f>IF(N282="základní",J282,0)</f>
        <v>0</v>
      </c>
      <c r="BF282" s="206">
        <f>IF(N282="snížená",J282,0)</f>
        <v>0</v>
      </c>
      <c r="BG282" s="206">
        <f>IF(N282="zákl. přenesená",J282,0)</f>
        <v>0</v>
      </c>
      <c r="BH282" s="206">
        <f>IF(N282="sníž. přenesená",J282,0)</f>
        <v>0</v>
      </c>
      <c r="BI282" s="206">
        <f>IF(N282="nulová",J282,0)</f>
        <v>0</v>
      </c>
      <c r="BJ282" s="18" t="s">
        <v>84</v>
      </c>
      <c r="BK282" s="206">
        <f>ROUND(I282*H282,2)</f>
        <v>0</v>
      </c>
      <c r="BL282" s="18" t="s">
        <v>328</v>
      </c>
      <c r="BM282" s="205" t="s">
        <v>1900</v>
      </c>
    </row>
    <row r="283" spans="1:65" s="12" customFormat="1" ht="25.9" customHeight="1">
      <c r="B283" s="178"/>
      <c r="C283" s="179"/>
      <c r="D283" s="180" t="s">
        <v>76</v>
      </c>
      <c r="E283" s="181" t="s">
        <v>583</v>
      </c>
      <c r="F283" s="181" t="s">
        <v>3292</v>
      </c>
      <c r="G283" s="179"/>
      <c r="H283" s="179"/>
      <c r="I283" s="182"/>
      <c r="J283" s="183">
        <f>BK283</f>
        <v>0</v>
      </c>
      <c r="K283" s="179"/>
      <c r="L283" s="184"/>
      <c r="M283" s="185"/>
      <c r="N283" s="186"/>
      <c r="O283" s="186"/>
      <c r="P283" s="187">
        <f>P284</f>
        <v>0</v>
      </c>
      <c r="Q283" s="186"/>
      <c r="R283" s="187">
        <f>R284</f>
        <v>1.8900000000000001E-4</v>
      </c>
      <c r="S283" s="186"/>
      <c r="T283" s="188">
        <f>T284</f>
        <v>0</v>
      </c>
      <c r="AR283" s="189" t="s">
        <v>334</v>
      </c>
      <c r="AT283" s="190" t="s">
        <v>76</v>
      </c>
      <c r="AU283" s="190" t="s">
        <v>77</v>
      </c>
      <c r="AY283" s="189" t="s">
        <v>321</v>
      </c>
      <c r="BK283" s="191">
        <f>BK284</f>
        <v>0</v>
      </c>
    </row>
    <row r="284" spans="1:65" s="12" customFormat="1" ht="22.9" customHeight="1">
      <c r="B284" s="178"/>
      <c r="C284" s="179"/>
      <c r="D284" s="180" t="s">
        <v>76</v>
      </c>
      <c r="E284" s="192" t="s">
        <v>3298</v>
      </c>
      <c r="F284" s="192" t="s">
        <v>3299</v>
      </c>
      <c r="G284" s="179"/>
      <c r="H284" s="179"/>
      <c r="I284" s="182"/>
      <c r="J284" s="193">
        <f>BK284</f>
        <v>0</v>
      </c>
      <c r="K284" s="179"/>
      <c r="L284" s="184"/>
      <c r="M284" s="185"/>
      <c r="N284" s="186"/>
      <c r="O284" s="186"/>
      <c r="P284" s="187">
        <f>SUM(P285:P287)</f>
        <v>0</v>
      </c>
      <c r="Q284" s="186"/>
      <c r="R284" s="187">
        <f>SUM(R285:R287)</f>
        <v>1.8900000000000001E-4</v>
      </c>
      <c r="S284" s="186"/>
      <c r="T284" s="188">
        <f>SUM(T285:T287)</f>
        <v>0</v>
      </c>
      <c r="AR284" s="189" t="s">
        <v>334</v>
      </c>
      <c r="AT284" s="190" t="s">
        <v>76</v>
      </c>
      <c r="AU284" s="190" t="s">
        <v>84</v>
      </c>
      <c r="AY284" s="189" t="s">
        <v>321</v>
      </c>
      <c r="BK284" s="191">
        <f>SUM(BK285:BK287)</f>
        <v>0</v>
      </c>
    </row>
    <row r="285" spans="1:65" s="2" customFormat="1" ht="16.5" customHeight="1">
      <c r="A285" s="35"/>
      <c r="B285" s="36"/>
      <c r="C285" s="194" t="s">
        <v>718</v>
      </c>
      <c r="D285" s="194" t="s">
        <v>323</v>
      </c>
      <c r="E285" s="195" t="s">
        <v>3300</v>
      </c>
      <c r="F285" s="196" t="s">
        <v>3301</v>
      </c>
      <c r="G285" s="197" t="s">
        <v>628</v>
      </c>
      <c r="H285" s="198">
        <v>2.1</v>
      </c>
      <c r="I285" s="199"/>
      <c r="J285" s="200">
        <f>ROUND(I285*H285,2)</f>
        <v>0</v>
      </c>
      <c r="K285" s="196" t="s">
        <v>350</v>
      </c>
      <c r="L285" s="40"/>
      <c r="M285" s="201" t="s">
        <v>1</v>
      </c>
      <c r="N285" s="202" t="s">
        <v>42</v>
      </c>
      <c r="O285" s="72"/>
      <c r="P285" s="203">
        <f>O285*H285</f>
        <v>0</v>
      </c>
      <c r="Q285" s="203">
        <v>9.0000000000000006E-5</v>
      </c>
      <c r="R285" s="203">
        <f>Q285*H285</f>
        <v>1.8900000000000001E-4</v>
      </c>
      <c r="S285" s="203">
        <v>0</v>
      </c>
      <c r="T285" s="204">
        <f>S285*H285</f>
        <v>0</v>
      </c>
      <c r="U285" s="35"/>
      <c r="V285" s="35"/>
      <c r="W285" s="35"/>
      <c r="X285" s="35"/>
      <c r="Y285" s="35"/>
      <c r="Z285" s="35"/>
      <c r="AA285" s="35"/>
      <c r="AB285" s="35"/>
      <c r="AC285" s="35"/>
      <c r="AD285" s="35"/>
      <c r="AE285" s="35"/>
      <c r="AR285" s="205" t="s">
        <v>807</v>
      </c>
      <c r="AT285" s="205" t="s">
        <v>323</v>
      </c>
      <c r="AU285" s="205" t="s">
        <v>86</v>
      </c>
      <c r="AY285" s="18" t="s">
        <v>321</v>
      </c>
      <c r="BE285" s="206">
        <f>IF(N285="základní",J285,0)</f>
        <v>0</v>
      </c>
      <c r="BF285" s="206">
        <f>IF(N285="snížená",J285,0)</f>
        <v>0</v>
      </c>
      <c r="BG285" s="206">
        <f>IF(N285="zákl. přenesená",J285,0)</f>
        <v>0</v>
      </c>
      <c r="BH285" s="206">
        <f>IF(N285="sníž. přenesená",J285,0)</f>
        <v>0</v>
      </c>
      <c r="BI285" s="206">
        <f>IF(N285="nulová",J285,0)</f>
        <v>0</v>
      </c>
      <c r="BJ285" s="18" t="s">
        <v>84</v>
      </c>
      <c r="BK285" s="206">
        <f>ROUND(I285*H285,2)</f>
        <v>0</v>
      </c>
      <c r="BL285" s="18" t="s">
        <v>807</v>
      </c>
      <c r="BM285" s="205" t="s">
        <v>3662</v>
      </c>
    </row>
    <row r="286" spans="1:65" s="15" customFormat="1" ht="11.25">
      <c r="B286" s="230"/>
      <c r="C286" s="231"/>
      <c r="D286" s="209" t="s">
        <v>339</v>
      </c>
      <c r="E286" s="232" t="s">
        <v>1</v>
      </c>
      <c r="F286" s="233" t="s">
        <v>3303</v>
      </c>
      <c r="G286" s="231"/>
      <c r="H286" s="232" t="s">
        <v>1</v>
      </c>
      <c r="I286" s="234"/>
      <c r="J286" s="231"/>
      <c r="K286" s="231"/>
      <c r="L286" s="235"/>
      <c r="M286" s="236"/>
      <c r="N286" s="237"/>
      <c r="O286" s="237"/>
      <c r="P286" s="237"/>
      <c r="Q286" s="237"/>
      <c r="R286" s="237"/>
      <c r="S286" s="237"/>
      <c r="T286" s="238"/>
      <c r="AT286" s="239" t="s">
        <v>339</v>
      </c>
      <c r="AU286" s="239" t="s">
        <v>86</v>
      </c>
      <c r="AV286" s="15" t="s">
        <v>84</v>
      </c>
      <c r="AW286" s="15" t="s">
        <v>31</v>
      </c>
      <c r="AX286" s="15" t="s">
        <v>77</v>
      </c>
      <c r="AY286" s="239" t="s">
        <v>321</v>
      </c>
    </row>
    <row r="287" spans="1:65" s="13" customFormat="1" ht="11.25">
      <c r="B287" s="207"/>
      <c r="C287" s="208"/>
      <c r="D287" s="209" t="s">
        <v>339</v>
      </c>
      <c r="E287" s="210" t="s">
        <v>1</v>
      </c>
      <c r="F287" s="211" t="s">
        <v>3304</v>
      </c>
      <c r="G287" s="208"/>
      <c r="H287" s="212">
        <v>2.1</v>
      </c>
      <c r="I287" s="213"/>
      <c r="J287" s="208"/>
      <c r="K287" s="208"/>
      <c r="L287" s="214"/>
      <c r="M287" s="274"/>
      <c r="N287" s="275"/>
      <c r="O287" s="275"/>
      <c r="P287" s="275"/>
      <c r="Q287" s="275"/>
      <c r="R287" s="275"/>
      <c r="S287" s="275"/>
      <c r="T287" s="276"/>
      <c r="AT287" s="218" t="s">
        <v>339</v>
      </c>
      <c r="AU287" s="218" t="s">
        <v>86</v>
      </c>
      <c r="AV287" s="13" t="s">
        <v>86</v>
      </c>
      <c r="AW287" s="13" t="s">
        <v>31</v>
      </c>
      <c r="AX287" s="13" t="s">
        <v>84</v>
      </c>
      <c r="AY287" s="218" t="s">
        <v>321</v>
      </c>
    </row>
    <row r="288" spans="1:65" s="2" customFormat="1" ht="6.95" customHeight="1">
      <c r="A288" s="35"/>
      <c r="B288" s="55"/>
      <c r="C288" s="56"/>
      <c r="D288" s="56"/>
      <c r="E288" s="56"/>
      <c r="F288" s="56"/>
      <c r="G288" s="56"/>
      <c r="H288" s="56"/>
      <c r="I288" s="56"/>
      <c r="J288" s="56"/>
      <c r="K288" s="56"/>
      <c r="L288" s="40"/>
      <c r="M288" s="35"/>
      <c r="O288" s="35"/>
      <c r="P288" s="35"/>
      <c r="Q288" s="35"/>
      <c r="R288" s="35"/>
      <c r="S288" s="35"/>
      <c r="T288" s="35"/>
      <c r="U288" s="35"/>
      <c r="V288" s="35"/>
      <c r="W288" s="35"/>
      <c r="X288" s="35"/>
      <c r="Y288" s="35"/>
      <c r="Z288" s="35"/>
      <c r="AA288" s="35"/>
      <c r="AB288" s="35"/>
      <c r="AC288" s="35"/>
      <c r="AD288" s="35"/>
      <c r="AE288" s="35"/>
    </row>
  </sheetData>
  <sheetProtection algorithmName="SHA-512" hashValue="Vusw+U7Hqqtr3LSR8c8hzKB6uyqAMobRd0vpodmWUaVGerUHfq7L0t1dJbDOk6wY4XDT50YSTNgWXhJwx8MVJA==" saltValue="ZwGZwbX0yOgdIq1axMHwhdBe1W89VN5ox9LNPBTaNI55fLkldVrvTJEXLoDk8y8x4fLN2Pv4i0tm5O7NDaVnZg==" spinCount="100000" sheet="1" objects="1" scenarios="1" formatColumns="0" formatRows="0" autoFilter="0"/>
  <autoFilter ref="C127:K287"/>
  <mergeCells count="12">
    <mergeCell ref="E120:H120"/>
    <mergeCell ref="L2:V2"/>
    <mergeCell ref="E85:H85"/>
    <mergeCell ref="E87:H87"/>
    <mergeCell ref="E89:H89"/>
    <mergeCell ref="E116:H116"/>
    <mergeCell ref="E118:H11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131</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3572</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3663</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ROUND((SUM(BE123:BE137)),  2)</f>
        <v>0</v>
      </c>
      <c r="G35" s="35"/>
      <c r="H35" s="35"/>
      <c r="I35" s="133">
        <v>0.21</v>
      </c>
      <c r="J35" s="132">
        <f>ROUND(((SUM(BE123:BE137))*I35),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ROUND((SUM(BF123:BF137)),  2)</f>
        <v>0</v>
      </c>
      <c r="G36" s="35"/>
      <c r="H36" s="35"/>
      <c r="I36" s="133">
        <v>0.15</v>
      </c>
      <c r="J36" s="132">
        <f>ROUND(((SUM(BF123:BF137))*I36),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ROUND((SUM(BG123:BG137)),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ROUND((SUM(BH123:BH137)),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ROUND((SUM(BI123:BI137)),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3572</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09.2 -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J124</f>
        <v>0</v>
      </c>
      <c r="K99" s="157"/>
      <c r="L99" s="161"/>
    </row>
    <row r="100" spans="1:47" s="10" customFormat="1" ht="19.899999999999999" customHeight="1">
      <c r="B100" s="162"/>
      <c r="C100" s="105"/>
      <c r="D100" s="163" t="s">
        <v>291</v>
      </c>
      <c r="E100" s="164"/>
      <c r="F100" s="164"/>
      <c r="G100" s="164"/>
      <c r="H100" s="164"/>
      <c r="I100" s="164"/>
      <c r="J100" s="165">
        <f>J125</f>
        <v>0</v>
      </c>
      <c r="K100" s="105"/>
      <c r="L100" s="166"/>
    </row>
    <row r="101" spans="1:47" s="10" customFormat="1" ht="19.899999999999999" customHeight="1">
      <c r="B101" s="162"/>
      <c r="C101" s="105"/>
      <c r="D101" s="163" t="s">
        <v>1616</v>
      </c>
      <c r="E101" s="164"/>
      <c r="F101" s="164"/>
      <c r="G101" s="164"/>
      <c r="H101" s="164"/>
      <c r="I101" s="164"/>
      <c r="J101" s="165">
        <f>J128</f>
        <v>0</v>
      </c>
      <c r="K101" s="105"/>
      <c r="L101" s="166"/>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306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VODOJEM POUZDŘANY</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197</v>
      </c>
      <c r="D112" s="23"/>
      <c r="E112" s="23"/>
      <c r="F112" s="23"/>
      <c r="G112" s="23"/>
      <c r="H112" s="23"/>
      <c r="I112" s="23"/>
      <c r="J112" s="23"/>
      <c r="K112" s="23"/>
      <c r="L112" s="21"/>
    </row>
    <row r="113" spans="1:65" s="2" customFormat="1" ht="16.5" customHeight="1">
      <c r="A113" s="35"/>
      <c r="B113" s="36"/>
      <c r="C113" s="37"/>
      <c r="D113" s="37"/>
      <c r="E113" s="329" t="s">
        <v>3572</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2" t="str">
        <f>E11</f>
        <v>SO 09.2 - rušení stávajících objektů</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Pouzdřany</v>
      </c>
      <c r="G117" s="37"/>
      <c r="H117" s="37"/>
      <c r="I117" s="30" t="s">
        <v>22</v>
      </c>
      <c r="J117" s="67" t="str">
        <f>IF(J14="","",J14)</f>
        <v>6. 1. 2022</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VAK BŘECLAV a.s.</v>
      </c>
      <c r="G119" s="37"/>
      <c r="H119" s="37"/>
      <c r="I119" s="30" t="s">
        <v>30</v>
      </c>
      <c r="J119" s="33" t="str">
        <f>E23</f>
        <v>AQUA PROCON s.r.o.Palackého tř. 12, 612 00 Brno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Obrtel M.</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7"/>
      <c r="B122" s="168"/>
      <c r="C122" s="169" t="s">
        <v>307</v>
      </c>
      <c r="D122" s="170" t="s">
        <v>62</v>
      </c>
      <c r="E122" s="170" t="s">
        <v>58</v>
      </c>
      <c r="F122" s="170" t="s">
        <v>59</v>
      </c>
      <c r="G122" s="170" t="s">
        <v>308</v>
      </c>
      <c r="H122" s="170" t="s">
        <v>309</v>
      </c>
      <c r="I122" s="170" t="s">
        <v>310</v>
      </c>
      <c r="J122" s="170" t="s">
        <v>285</v>
      </c>
      <c r="K122" s="171" t="s">
        <v>311</v>
      </c>
      <c r="L122" s="172"/>
      <c r="M122" s="76" t="s">
        <v>1</v>
      </c>
      <c r="N122" s="77" t="s">
        <v>41</v>
      </c>
      <c r="O122" s="77" t="s">
        <v>312</v>
      </c>
      <c r="P122" s="77" t="s">
        <v>313</v>
      </c>
      <c r="Q122" s="77" t="s">
        <v>314</v>
      </c>
      <c r="R122" s="77" t="s">
        <v>315</v>
      </c>
      <c r="S122" s="77" t="s">
        <v>316</v>
      </c>
      <c r="T122" s="78" t="s">
        <v>317</v>
      </c>
      <c r="U122" s="167"/>
      <c r="V122" s="167"/>
      <c r="W122" s="167"/>
      <c r="X122" s="167"/>
      <c r="Y122" s="167"/>
      <c r="Z122" s="167"/>
      <c r="AA122" s="167"/>
      <c r="AB122" s="167"/>
      <c r="AC122" s="167"/>
      <c r="AD122" s="167"/>
      <c r="AE122" s="167"/>
    </row>
    <row r="123" spans="1:65" s="2" customFormat="1" ht="22.9" customHeight="1">
      <c r="A123" s="35"/>
      <c r="B123" s="36"/>
      <c r="C123" s="83" t="s">
        <v>318</v>
      </c>
      <c r="D123" s="37"/>
      <c r="E123" s="37"/>
      <c r="F123" s="37"/>
      <c r="G123" s="37"/>
      <c r="H123" s="37"/>
      <c r="I123" s="37"/>
      <c r="J123" s="173">
        <f>BK123</f>
        <v>0</v>
      </c>
      <c r="K123" s="37"/>
      <c r="L123" s="40"/>
      <c r="M123" s="79"/>
      <c r="N123" s="174"/>
      <c r="O123" s="80"/>
      <c r="P123" s="175">
        <f>P124</f>
        <v>0</v>
      </c>
      <c r="Q123" s="80"/>
      <c r="R123" s="175">
        <f>R124</f>
        <v>0</v>
      </c>
      <c r="S123" s="80"/>
      <c r="T123" s="176">
        <f>T124</f>
        <v>15.9573</v>
      </c>
      <c r="U123" s="35"/>
      <c r="V123" s="35"/>
      <c r="W123" s="35"/>
      <c r="X123" s="35"/>
      <c r="Y123" s="35"/>
      <c r="Z123" s="35"/>
      <c r="AA123" s="35"/>
      <c r="AB123" s="35"/>
      <c r="AC123" s="35"/>
      <c r="AD123" s="35"/>
      <c r="AE123" s="35"/>
      <c r="AT123" s="18" t="s">
        <v>76</v>
      </c>
      <c r="AU123" s="18" t="s">
        <v>287</v>
      </c>
      <c r="BK123" s="177">
        <f>BK124</f>
        <v>0</v>
      </c>
    </row>
    <row r="124" spans="1:65" s="12" customFormat="1" ht="25.9" customHeight="1">
      <c r="B124" s="178"/>
      <c r="C124" s="179"/>
      <c r="D124" s="180" t="s">
        <v>76</v>
      </c>
      <c r="E124" s="181" t="s">
        <v>319</v>
      </c>
      <c r="F124" s="181" t="s">
        <v>320</v>
      </c>
      <c r="G124" s="179"/>
      <c r="H124" s="179"/>
      <c r="I124" s="182"/>
      <c r="J124" s="183">
        <f>BK124</f>
        <v>0</v>
      </c>
      <c r="K124" s="179"/>
      <c r="L124" s="184"/>
      <c r="M124" s="185"/>
      <c r="N124" s="186"/>
      <c r="O124" s="186"/>
      <c r="P124" s="187">
        <f>P125+P128</f>
        <v>0</v>
      </c>
      <c r="Q124" s="186"/>
      <c r="R124" s="187">
        <f>R125+R128</f>
        <v>0</v>
      </c>
      <c r="S124" s="186"/>
      <c r="T124" s="188">
        <f>T125+T128</f>
        <v>15.9573</v>
      </c>
      <c r="AR124" s="189" t="s">
        <v>84</v>
      </c>
      <c r="AT124" s="190" t="s">
        <v>76</v>
      </c>
      <c r="AU124" s="190" t="s">
        <v>77</v>
      </c>
      <c r="AY124" s="189" t="s">
        <v>321</v>
      </c>
      <c r="BK124" s="191">
        <f>BK125+BK128</f>
        <v>0</v>
      </c>
    </row>
    <row r="125" spans="1:65" s="12" customFormat="1" ht="22.9" customHeight="1">
      <c r="B125" s="178"/>
      <c r="C125" s="179"/>
      <c r="D125" s="180" t="s">
        <v>76</v>
      </c>
      <c r="E125" s="192" t="s">
        <v>334</v>
      </c>
      <c r="F125" s="192" t="s">
        <v>705</v>
      </c>
      <c r="G125" s="179"/>
      <c r="H125" s="179"/>
      <c r="I125" s="182"/>
      <c r="J125" s="193">
        <f>BK125</f>
        <v>0</v>
      </c>
      <c r="K125" s="179"/>
      <c r="L125" s="184"/>
      <c r="M125" s="185"/>
      <c r="N125" s="186"/>
      <c r="O125" s="186"/>
      <c r="P125" s="187">
        <f>SUM(P126:P127)</f>
        <v>0</v>
      </c>
      <c r="Q125" s="186"/>
      <c r="R125" s="187">
        <f>SUM(R126:R127)</f>
        <v>0</v>
      </c>
      <c r="S125" s="186"/>
      <c r="T125" s="188">
        <f>SUM(T126:T127)</f>
        <v>0</v>
      </c>
      <c r="AR125" s="189" t="s">
        <v>84</v>
      </c>
      <c r="AT125" s="190" t="s">
        <v>76</v>
      </c>
      <c r="AU125" s="190" t="s">
        <v>84</v>
      </c>
      <c r="AY125" s="189" t="s">
        <v>321</v>
      </c>
      <c r="BK125" s="191">
        <f>SUM(BK126:BK127)</f>
        <v>0</v>
      </c>
    </row>
    <row r="126" spans="1:65" s="2" customFormat="1" ht="33" customHeight="1">
      <c r="A126" s="35"/>
      <c r="B126" s="36"/>
      <c r="C126" s="194" t="s">
        <v>84</v>
      </c>
      <c r="D126" s="194" t="s">
        <v>323</v>
      </c>
      <c r="E126" s="195" t="s">
        <v>2681</v>
      </c>
      <c r="F126" s="196" t="s">
        <v>2682</v>
      </c>
      <c r="G126" s="197" t="s">
        <v>355</v>
      </c>
      <c r="H126" s="198">
        <v>8.4819999999999993</v>
      </c>
      <c r="I126" s="199"/>
      <c r="J126" s="200">
        <f>ROUND(I126*H126,2)</f>
        <v>0</v>
      </c>
      <c r="K126" s="196" t="s">
        <v>327</v>
      </c>
      <c r="L126" s="40"/>
      <c r="M126" s="201" t="s">
        <v>1</v>
      </c>
      <c r="N126" s="202" t="s">
        <v>42</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3384</v>
      </c>
    </row>
    <row r="127" spans="1:65" s="13" customFormat="1" ht="11.25">
      <c r="B127" s="207"/>
      <c r="C127" s="208"/>
      <c r="D127" s="209" t="s">
        <v>339</v>
      </c>
      <c r="E127" s="210" t="s">
        <v>1</v>
      </c>
      <c r="F127" s="211" t="s">
        <v>3664</v>
      </c>
      <c r="G127" s="208"/>
      <c r="H127" s="212">
        <v>8.4823001646930027</v>
      </c>
      <c r="I127" s="213"/>
      <c r="J127" s="208"/>
      <c r="K127" s="208"/>
      <c r="L127" s="214"/>
      <c r="M127" s="215"/>
      <c r="N127" s="216"/>
      <c r="O127" s="216"/>
      <c r="P127" s="216"/>
      <c r="Q127" s="216"/>
      <c r="R127" s="216"/>
      <c r="S127" s="216"/>
      <c r="T127" s="217"/>
      <c r="AT127" s="218" t="s">
        <v>339</v>
      </c>
      <c r="AU127" s="218" t="s">
        <v>86</v>
      </c>
      <c r="AV127" s="13" t="s">
        <v>86</v>
      </c>
      <c r="AW127" s="13" t="s">
        <v>31</v>
      </c>
      <c r="AX127" s="13" t="s">
        <v>84</v>
      </c>
      <c r="AY127" s="218" t="s">
        <v>321</v>
      </c>
    </row>
    <row r="128" spans="1:65" s="12" customFormat="1" ht="22.9" customHeight="1">
      <c r="B128" s="178"/>
      <c r="C128" s="179"/>
      <c r="D128" s="180" t="s">
        <v>76</v>
      </c>
      <c r="E128" s="192" t="s">
        <v>364</v>
      </c>
      <c r="F128" s="192" t="s">
        <v>1807</v>
      </c>
      <c r="G128" s="179"/>
      <c r="H128" s="179"/>
      <c r="I128" s="182"/>
      <c r="J128" s="193">
        <f>BK128</f>
        <v>0</v>
      </c>
      <c r="K128" s="179"/>
      <c r="L128" s="184"/>
      <c r="M128" s="185"/>
      <c r="N128" s="186"/>
      <c r="O128" s="186"/>
      <c r="P128" s="187">
        <f>SUM(P129:P137)</f>
        <v>0</v>
      </c>
      <c r="Q128" s="186"/>
      <c r="R128" s="187">
        <f>SUM(R129:R137)</f>
        <v>0</v>
      </c>
      <c r="S128" s="186"/>
      <c r="T128" s="188">
        <f>SUM(T129:T137)</f>
        <v>15.9573</v>
      </c>
      <c r="AR128" s="189" t="s">
        <v>84</v>
      </c>
      <c r="AT128" s="190" t="s">
        <v>76</v>
      </c>
      <c r="AU128" s="190" t="s">
        <v>84</v>
      </c>
      <c r="AY128" s="189" t="s">
        <v>321</v>
      </c>
      <c r="BK128" s="191">
        <f>SUM(BK129:BK137)</f>
        <v>0</v>
      </c>
    </row>
    <row r="129" spans="1:65" s="2" customFormat="1" ht="37.9" customHeight="1">
      <c r="A129" s="35"/>
      <c r="B129" s="36"/>
      <c r="C129" s="194" t="s">
        <v>86</v>
      </c>
      <c r="D129" s="194" t="s">
        <v>323</v>
      </c>
      <c r="E129" s="195" t="s">
        <v>3665</v>
      </c>
      <c r="F129" s="196" t="s">
        <v>3666</v>
      </c>
      <c r="G129" s="197" t="s">
        <v>692</v>
      </c>
      <c r="H129" s="198">
        <v>1</v>
      </c>
      <c r="I129" s="199"/>
      <c r="J129" s="200">
        <f>ROUND(I129*H129,2)</f>
        <v>0</v>
      </c>
      <c r="K129" s="196" t="s">
        <v>327</v>
      </c>
      <c r="L129" s="40"/>
      <c r="M129" s="201" t="s">
        <v>1</v>
      </c>
      <c r="N129" s="202" t="s">
        <v>42</v>
      </c>
      <c r="O129" s="72"/>
      <c r="P129" s="203">
        <f>O129*H129</f>
        <v>0</v>
      </c>
      <c r="Q129" s="203">
        <v>0</v>
      </c>
      <c r="R129" s="203">
        <f>Q129*H129</f>
        <v>0</v>
      </c>
      <c r="S129" s="203">
        <v>14</v>
      </c>
      <c r="T129" s="204">
        <f>S129*H129</f>
        <v>14</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3667</v>
      </c>
    </row>
    <row r="130" spans="1:65" s="2" customFormat="1" ht="37.9" customHeight="1">
      <c r="A130" s="35"/>
      <c r="B130" s="36"/>
      <c r="C130" s="194" t="s">
        <v>334</v>
      </c>
      <c r="D130" s="194" t="s">
        <v>323</v>
      </c>
      <c r="E130" s="195" t="s">
        <v>3668</v>
      </c>
      <c r="F130" s="196" t="s">
        <v>3669</v>
      </c>
      <c r="G130" s="197" t="s">
        <v>692</v>
      </c>
      <c r="H130" s="198">
        <v>1</v>
      </c>
      <c r="I130" s="199"/>
      <c r="J130" s="200">
        <f>ROUND(I130*H130,2)</f>
        <v>0</v>
      </c>
      <c r="K130" s="196" t="s">
        <v>327</v>
      </c>
      <c r="L130" s="40"/>
      <c r="M130" s="201" t="s">
        <v>1</v>
      </c>
      <c r="N130" s="202" t="s">
        <v>42</v>
      </c>
      <c r="O130" s="72"/>
      <c r="P130" s="203">
        <f>O130*H130</f>
        <v>0</v>
      </c>
      <c r="Q130" s="203">
        <v>0</v>
      </c>
      <c r="R130" s="203">
        <f>Q130*H130</f>
        <v>0</v>
      </c>
      <c r="S130" s="203">
        <v>1.7299999999999999E-2</v>
      </c>
      <c r="T130" s="204">
        <f>S130*H130</f>
        <v>1.7299999999999999E-2</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3394</v>
      </c>
    </row>
    <row r="131" spans="1:65" s="2" customFormat="1" ht="24.2" customHeight="1">
      <c r="A131" s="35"/>
      <c r="B131" s="36"/>
      <c r="C131" s="194" t="s">
        <v>328</v>
      </c>
      <c r="D131" s="194" t="s">
        <v>323</v>
      </c>
      <c r="E131" s="195" t="s">
        <v>3670</v>
      </c>
      <c r="F131" s="196" t="s">
        <v>3671</v>
      </c>
      <c r="G131" s="197" t="s">
        <v>628</v>
      </c>
      <c r="H131" s="198">
        <v>20</v>
      </c>
      <c r="I131" s="199"/>
      <c r="J131" s="200">
        <f>ROUND(I131*H131,2)</f>
        <v>0</v>
      </c>
      <c r="K131" s="196" t="s">
        <v>350</v>
      </c>
      <c r="L131" s="40"/>
      <c r="M131" s="201" t="s">
        <v>1</v>
      </c>
      <c r="N131" s="202" t="s">
        <v>42</v>
      </c>
      <c r="O131" s="72"/>
      <c r="P131" s="203">
        <f>O131*H131</f>
        <v>0</v>
      </c>
      <c r="Q131" s="203">
        <v>0</v>
      </c>
      <c r="R131" s="203">
        <f>Q131*H131</f>
        <v>0</v>
      </c>
      <c r="S131" s="203">
        <v>9.7000000000000003E-2</v>
      </c>
      <c r="T131" s="204">
        <f>S131*H131</f>
        <v>1.94</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3400</v>
      </c>
    </row>
    <row r="132" spans="1:65" s="13" customFormat="1" ht="11.25">
      <c r="B132" s="207"/>
      <c r="C132" s="208"/>
      <c r="D132" s="209" t="s">
        <v>339</v>
      </c>
      <c r="E132" s="210" t="s">
        <v>1</v>
      </c>
      <c r="F132" s="211" t="s">
        <v>3672</v>
      </c>
      <c r="G132" s="208"/>
      <c r="H132" s="212">
        <v>20</v>
      </c>
      <c r="I132" s="213"/>
      <c r="J132" s="208"/>
      <c r="K132" s="208"/>
      <c r="L132" s="214"/>
      <c r="M132" s="215"/>
      <c r="N132" s="216"/>
      <c r="O132" s="216"/>
      <c r="P132" s="216"/>
      <c r="Q132" s="216"/>
      <c r="R132" s="216"/>
      <c r="S132" s="216"/>
      <c r="T132" s="217"/>
      <c r="AT132" s="218" t="s">
        <v>339</v>
      </c>
      <c r="AU132" s="218" t="s">
        <v>86</v>
      </c>
      <c r="AV132" s="13" t="s">
        <v>86</v>
      </c>
      <c r="AW132" s="13" t="s">
        <v>31</v>
      </c>
      <c r="AX132" s="13" t="s">
        <v>84</v>
      </c>
      <c r="AY132" s="218" t="s">
        <v>321</v>
      </c>
    </row>
    <row r="133" spans="1:65" s="2" customFormat="1" ht="24.2" customHeight="1">
      <c r="A133" s="35"/>
      <c r="B133" s="36"/>
      <c r="C133" s="194" t="s">
        <v>347</v>
      </c>
      <c r="D133" s="194" t="s">
        <v>323</v>
      </c>
      <c r="E133" s="195" t="s">
        <v>2689</v>
      </c>
      <c r="F133" s="196" t="s">
        <v>2690</v>
      </c>
      <c r="G133" s="197" t="s">
        <v>542</v>
      </c>
      <c r="H133" s="198">
        <v>15.957000000000001</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3402</v>
      </c>
    </row>
    <row r="134" spans="1:65" s="2" customFormat="1" ht="24.2" customHeight="1">
      <c r="A134" s="35"/>
      <c r="B134" s="36"/>
      <c r="C134" s="194" t="s">
        <v>352</v>
      </c>
      <c r="D134" s="194" t="s">
        <v>323</v>
      </c>
      <c r="E134" s="195" t="s">
        <v>2692</v>
      </c>
      <c r="F134" s="196" t="s">
        <v>2693</v>
      </c>
      <c r="G134" s="197" t="s">
        <v>542</v>
      </c>
      <c r="H134" s="198">
        <v>15.957000000000001</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3403</v>
      </c>
    </row>
    <row r="135" spans="1:65" s="2" customFormat="1" ht="24.2" customHeight="1">
      <c r="A135" s="35"/>
      <c r="B135" s="36"/>
      <c r="C135" s="194" t="s">
        <v>359</v>
      </c>
      <c r="D135" s="194" t="s">
        <v>323</v>
      </c>
      <c r="E135" s="195" t="s">
        <v>2695</v>
      </c>
      <c r="F135" s="196" t="s">
        <v>2696</v>
      </c>
      <c r="G135" s="197" t="s">
        <v>542</v>
      </c>
      <c r="H135" s="198">
        <v>303.18299999999999</v>
      </c>
      <c r="I135" s="199"/>
      <c r="J135" s="200">
        <f>ROUND(I135*H135,2)</f>
        <v>0</v>
      </c>
      <c r="K135" s="196" t="s">
        <v>350</v>
      </c>
      <c r="L135" s="40"/>
      <c r="M135" s="201" t="s">
        <v>1</v>
      </c>
      <c r="N135" s="202" t="s">
        <v>42</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3404</v>
      </c>
    </row>
    <row r="136" spans="1:65" s="13" customFormat="1" ht="11.25">
      <c r="B136" s="207"/>
      <c r="C136" s="208"/>
      <c r="D136" s="209" t="s">
        <v>339</v>
      </c>
      <c r="E136" s="208"/>
      <c r="F136" s="211" t="s">
        <v>3673</v>
      </c>
      <c r="G136" s="208"/>
      <c r="H136" s="212">
        <v>303.18299999999999</v>
      </c>
      <c r="I136" s="213"/>
      <c r="J136" s="208"/>
      <c r="K136" s="208"/>
      <c r="L136" s="214"/>
      <c r="M136" s="215"/>
      <c r="N136" s="216"/>
      <c r="O136" s="216"/>
      <c r="P136" s="216"/>
      <c r="Q136" s="216"/>
      <c r="R136" s="216"/>
      <c r="S136" s="216"/>
      <c r="T136" s="217"/>
      <c r="AT136" s="218" t="s">
        <v>339</v>
      </c>
      <c r="AU136" s="218" t="s">
        <v>86</v>
      </c>
      <c r="AV136" s="13" t="s">
        <v>86</v>
      </c>
      <c r="AW136" s="13" t="s">
        <v>4</v>
      </c>
      <c r="AX136" s="13" t="s">
        <v>84</v>
      </c>
      <c r="AY136" s="218" t="s">
        <v>321</v>
      </c>
    </row>
    <row r="137" spans="1:65" s="2" customFormat="1" ht="24.2" customHeight="1">
      <c r="A137" s="35"/>
      <c r="B137" s="36"/>
      <c r="C137" s="194" t="s">
        <v>364</v>
      </c>
      <c r="D137" s="194" t="s">
        <v>323</v>
      </c>
      <c r="E137" s="195" t="s">
        <v>2699</v>
      </c>
      <c r="F137" s="196" t="s">
        <v>3406</v>
      </c>
      <c r="G137" s="197" t="s">
        <v>542</v>
      </c>
      <c r="H137" s="198">
        <v>15.957000000000001</v>
      </c>
      <c r="I137" s="199"/>
      <c r="J137" s="200">
        <f>ROUND(I137*H137,2)</f>
        <v>0</v>
      </c>
      <c r="K137" s="196" t="s">
        <v>327</v>
      </c>
      <c r="L137" s="40"/>
      <c r="M137" s="266" t="s">
        <v>1</v>
      </c>
      <c r="N137" s="267" t="s">
        <v>42</v>
      </c>
      <c r="O137" s="268"/>
      <c r="P137" s="269">
        <f>O137*H137</f>
        <v>0</v>
      </c>
      <c r="Q137" s="269">
        <v>0</v>
      </c>
      <c r="R137" s="269">
        <f>Q137*H137</f>
        <v>0</v>
      </c>
      <c r="S137" s="269">
        <v>0</v>
      </c>
      <c r="T137" s="270">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3407</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algorithmName="SHA-512" hashValue="sZXBcb7lNNLnh3KonuwO1VCPDYu3w3IM1sG/nxjA+40mvNr+n9e2EDOBqmkB2+Sw7rS2PnhA9J0bhjwKt7Wyvw==" saltValue="2ZbuR6uqJUnRUQrNea9f0vQoxrBQ+8K+wu+ri7tdKM2dj8DqtYuZdKvEwMHTEJfQFitbfEkCcOTpMrETuYs+6Q=="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137</v>
      </c>
      <c r="AZ2" s="116" t="s">
        <v>198</v>
      </c>
      <c r="BA2" s="116" t="s">
        <v>1</v>
      </c>
      <c r="BB2" s="116" t="s">
        <v>1</v>
      </c>
      <c r="BC2" s="116" t="s">
        <v>3568</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3674</v>
      </c>
      <c r="BD3" s="116" t="s">
        <v>86</v>
      </c>
    </row>
    <row r="4" spans="1:56" s="1" customFormat="1" ht="24.95" customHeight="1">
      <c r="B4" s="21"/>
      <c r="D4" s="119" t="s">
        <v>189</v>
      </c>
      <c r="L4" s="21"/>
      <c r="M4" s="120" t="s">
        <v>10</v>
      </c>
      <c r="AT4" s="18" t="s">
        <v>4</v>
      </c>
      <c r="AZ4" s="116" t="s">
        <v>3675</v>
      </c>
      <c r="BA4" s="116" t="s">
        <v>1</v>
      </c>
      <c r="BB4" s="116" t="s">
        <v>1</v>
      </c>
      <c r="BC4" s="116" t="s">
        <v>3568</v>
      </c>
      <c r="BD4" s="116" t="s">
        <v>86</v>
      </c>
    </row>
    <row r="5" spans="1:56" s="1" customFormat="1" ht="6.95" customHeight="1">
      <c r="B5" s="21"/>
      <c r="L5" s="21"/>
      <c r="AZ5" s="116" t="s">
        <v>1601</v>
      </c>
      <c r="BA5" s="116" t="s">
        <v>1</v>
      </c>
      <c r="BB5" s="116" t="s">
        <v>1</v>
      </c>
      <c r="BC5" s="116" t="s">
        <v>3676</v>
      </c>
      <c r="BD5" s="116" t="s">
        <v>86</v>
      </c>
    </row>
    <row r="6" spans="1:56" s="1" customFormat="1" ht="12" customHeight="1">
      <c r="B6" s="21"/>
      <c r="D6" s="121" t="s">
        <v>16</v>
      </c>
      <c r="L6" s="21"/>
      <c r="AZ6" s="116" t="s">
        <v>227</v>
      </c>
      <c r="BA6" s="116" t="s">
        <v>1</v>
      </c>
      <c r="BB6" s="116" t="s">
        <v>1</v>
      </c>
      <c r="BC6" s="116" t="s">
        <v>3568</v>
      </c>
      <c r="BD6" s="116" t="s">
        <v>86</v>
      </c>
    </row>
    <row r="7" spans="1:56" s="1" customFormat="1" ht="16.5" customHeight="1">
      <c r="B7" s="21"/>
      <c r="E7" s="322" t="str">
        <f>'Rekapitulace stavby'!K6</f>
        <v>VODOJEM POUZDŘANY</v>
      </c>
      <c r="F7" s="323"/>
      <c r="G7" s="323"/>
      <c r="H7" s="323"/>
      <c r="L7" s="21"/>
      <c r="AZ7" s="116" t="s">
        <v>2783</v>
      </c>
      <c r="BA7" s="116" t="s">
        <v>1</v>
      </c>
      <c r="BB7" s="116" t="s">
        <v>1</v>
      </c>
      <c r="BC7" s="116" t="s">
        <v>84</v>
      </c>
      <c r="BD7" s="116" t="s">
        <v>86</v>
      </c>
    </row>
    <row r="8" spans="1:56" s="1" customFormat="1" ht="12" customHeight="1">
      <c r="B8" s="21"/>
      <c r="D8" s="121" t="s">
        <v>197</v>
      </c>
      <c r="L8" s="21"/>
      <c r="AZ8" s="116" t="s">
        <v>1609</v>
      </c>
      <c r="BA8" s="116" t="s">
        <v>1</v>
      </c>
      <c r="BB8" s="116" t="s">
        <v>1</v>
      </c>
      <c r="BC8" s="116" t="s">
        <v>3677</v>
      </c>
      <c r="BD8" s="116" t="s">
        <v>86</v>
      </c>
    </row>
    <row r="9" spans="1:56" s="2" customFormat="1" ht="16.5" customHeight="1">
      <c r="A9" s="35"/>
      <c r="B9" s="40"/>
      <c r="C9" s="35"/>
      <c r="D9" s="35"/>
      <c r="E9" s="322" t="s">
        <v>3678</v>
      </c>
      <c r="F9" s="324"/>
      <c r="G9" s="324"/>
      <c r="H9" s="324"/>
      <c r="I9" s="35"/>
      <c r="J9" s="35"/>
      <c r="K9" s="35"/>
      <c r="L9" s="52"/>
      <c r="S9" s="35"/>
      <c r="T9" s="35"/>
      <c r="U9" s="35"/>
      <c r="V9" s="35"/>
      <c r="W9" s="35"/>
      <c r="X9" s="35"/>
      <c r="Y9" s="35"/>
      <c r="Z9" s="35"/>
      <c r="AA9" s="35"/>
      <c r="AB9" s="35"/>
      <c r="AC9" s="35"/>
      <c r="AD9" s="35"/>
      <c r="AE9" s="35"/>
      <c r="AZ9" s="116" t="s">
        <v>262</v>
      </c>
      <c r="BA9" s="116" t="s">
        <v>1</v>
      </c>
      <c r="BB9" s="116" t="s">
        <v>1</v>
      </c>
      <c r="BC9" s="116" t="s">
        <v>3679</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390</v>
      </c>
      <c r="BA10" s="116" t="s">
        <v>1</v>
      </c>
      <c r="BB10" s="116" t="s">
        <v>1</v>
      </c>
      <c r="BC10" s="116" t="s">
        <v>3680</v>
      </c>
      <c r="BD10" s="116" t="s">
        <v>86</v>
      </c>
    </row>
    <row r="11" spans="1:56" s="2" customFormat="1" ht="16.5" customHeight="1">
      <c r="A11" s="35"/>
      <c r="B11" s="40"/>
      <c r="C11" s="35"/>
      <c r="D11" s="35"/>
      <c r="E11" s="325" t="s">
        <v>3681</v>
      </c>
      <c r="F11" s="324"/>
      <c r="G11" s="324"/>
      <c r="H11" s="324"/>
      <c r="I11" s="35"/>
      <c r="J11" s="35"/>
      <c r="K11" s="35"/>
      <c r="L11" s="52"/>
      <c r="S11" s="35"/>
      <c r="T11" s="35"/>
      <c r="U11" s="35"/>
      <c r="V11" s="35"/>
      <c r="W11" s="35"/>
      <c r="X11" s="35"/>
      <c r="Y11" s="35"/>
      <c r="Z11" s="35"/>
      <c r="AA11" s="35"/>
      <c r="AB11" s="35"/>
      <c r="AC11" s="35"/>
      <c r="AD11" s="35"/>
      <c r="AE11" s="35"/>
      <c r="AZ11" s="116" t="s">
        <v>2790</v>
      </c>
      <c r="BA11" s="116" t="s">
        <v>1</v>
      </c>
      <c r="BB11" s="116" t="s">
        <v>1</v>
      </c>
      <c r="BC11" s="116" t="s">
        <v>3682</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2792</v>
      </c>
      <c r="BA12" s="116" t="s">
        <v>1</v>
      </c>
      <c r="BB12" s="116" t="s">
        <v>1</v>
      </c>
      <c r="BC12" s="116" t="s">
        <v>3680</v>
      </c>
      <c r="BD12" s="116" t="s">
        <v>86</v>
      </c>
    </row>
    <row r="13" spans="1:5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c r="AZ13" s="116" t="s">
        <v>275</v>
      </c>
      <c r="BA13" s="116" t="s">
        <v>1</v>
      </c>
      <c r="BB13" s="116" t="s">
        <v>1</v>
      </c>
      <c r="BC13" s="116" t="s">
        <v>3683</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ROUND((SUM(BE127:BE281)),  2)</f>
        <v>0</v>
      </c>
      <c r="G35" s="35"/>
      <c r="H35" s="35"/>
      <c r="I35" s="133">
        <v>0.21</v>
      </c>
      <c r="J35" s="132">
        <f>ROUND(((SUM(BE127:BE281))*I35),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ROUND((SUM(BF127:BF281)),  2)</f>
        <v>0</v>
      </c>
      <c r="G36" s="35"/>
      <c r="H36" s="35"/>
      <c r="I36" s="133">
        <v>0.15</v>
      </c>
      <c r="J36" s="132">
        <f>ROUND(((SUM(BF127:BF281))*I36),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ROUND((SUM(BG127:BG281)),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ROUND((SUM(BH127:BH281)),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ROUND((SUM(BI127:BI281)),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3678</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10.1 - zásobovací řad Pouzdřany</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J128</f>
        <v>0</v>
      </c>
      <c r="K99" s="157"/>
      <c r="L99" s="161"/>
    </row>
    <row r="100" spans="1:47" s="10" customFormat="1" ht="19.899999999999999" customHeight="1">
      <c r="B100" s="162"/>
      <c r="C100" s="105"/>
      <c r="D100" s="163" t="s">
        <v>289</v>
      </c>
      <c r="E100" s="164"/>
      <c r="F100" s="164"/>
      <c r="G100" s="164"/>
      <c r="H100" s="164"/>
      <c r="I100" s="164"/>
      <c r="J100" s="165">
        <f>J129</f>
        <v>0</v>
      </c>
      <c r="K100" s="105"/>
      <c r="L100" s="166"/>
    </row>
    <row r="101" spans="1:47" s="10" customFormat="1" ht="19.899999999999999" customHeight="1">
      <c r="B101" s="162"/>
      <c r="C101" s="105"/>
      <c r="D101" s="163" t="s">
        <v>1615</v>
      </c>
      <c r="E101" s="164"/>
      <c r="F101" s="164"/>
      <c r="G101" s="164"/>
      <c r="H101" s="164"/>
      <c r="I101" s="164"/>
      <c r="J101" s="165">
        <f>J237</f>
        <v>0</v>
      </c>
      <c r="K101" s="105"/>
      <c r="L101" s="166"/>
    </row>
    <row r="102" spans="1:47" s="10" customFormat="1" ht="19.899999999999999" customHeight="1">
      <c r="B102" s="162"/>
      <c r="C102" s="105"/>
      <c r="D102" s="163" t="s">
        <v>1616</v>
      </c>
      <c r="E102" s="164"/>
      <c r="F102" s="164"/>
      <c r="G102" s="164"/>
      <c r="H102" s="164"/>
      <c r="I102" s="164"/>
      <c r="J102" s="165">
        <f>J245</f>
        <v>0</v>
      </c>
      <c r="K102" s="105"/>
      <c r="L102" s="166"/>
    </row>
    <row r="103" spans="1:47" s="10" customFormat="1" ht="19.899999999999999" customHeight="1">
      <c r="B103" s="162"/>
      <c r="C103" s="105"/>
      <c r="D103" s="163" t="s">
        <v>295</v>
      </c>
      <c r="E103" s="164"/>
      <c r="F103" s="164"/>
      <c r="G103" s="164"/>
      <c r="H103" s="164"/>
      <c r="I103" s="164"/>
      <c r="J103" s="165">
        <f>J275</f>
        <v>0</v>
      </c>
      <c r="K103" s="105"/>
      <c r="L103" s="166"/>
    </row>
    <row r="104" spans="1:47" s="9" customFormat="1" ht="24.95" customHeight="1">
      <c r="B104" s="156"/>
      <c r="C104" s="157"/>
      <c r="D104" s="158" t="s">
        <v>2796</v>
      </c>
      <c r="E104" s="159"/>
      <c r="F104" s="159"/>
      <c r="G104" s="159"/>
      <c r="H104" s="159"/>
      <c r="I104" s="159"/>
      <c r="J104" s="160">
        <f>J277</f>
        <v>0</v>
      </c>
      <c r="K104" s="157"/>
      <c r="L104" s="161"/>
    </row>
    <row r="105" spans="1:47" s="10" customFormat="1" ht="19.899999999999999" customHeight="1">
      <c r="B105" s="162"/>
      <c r="C105" s="105"/>
      <c r="D105" s="163" t="s">
        <v>2798</v>
      </c>
      <c r="E105" s="164"/>
      <c r="F105" s="164"/>
      <c r="G105" s="164"/>
      <c r="H105" s="164"/>
      <c r="I105" s="164"/>
      <c r="J105" s="165">
        <f>J278</f>
        <v>0</v>
      </c>
      <c r="K105" s="105"/>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306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9" t="str">
        <f>E7</f>
        <v>VODOJEM POUZDŘANY</v>
      </c>
      <c r="F115" s="330"/>
      <c r="G115" s="330"/>
      <c r="H115" s="330"/>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197</v>
      </c>
      <c r="D116" s="23"/>
      <c r="E116" s="23"/>
      <c r="F116" s="23"/>
      <c r="G116" s="23"/>
      <c r="H116" s="23"/>
      <c r="I116" s="23"/>
      <c r="J116" s="23"/>
      <c r="K116" s="23"/>
      <c r="L116" s="21"/>
    </row>
    <row r="117" spans="1:63" s="2" customFormat="1" ht="16.5" customHeight="1">
      <c r="A117" s="35"/>
      <c r="B117" s="36"/>
      <c r="C117" s="37"/>
      <c r="D117" s="37"/>
      <c r="E117" s="329" t="s">
        <v>3678</v>
      </c>
      <c r="F117" s="331"/>
      <c r="G117" s="331"/>
      <c r="H117" s="331"/>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203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2" t="str">
        <f>E11</f>
        <v>SO 10.1 - zásobovací řad Pouzdřany</v>
      </c>
      <c r="F119" s="331"/>
      <c r="G119" s="331"/>
      <c r="H119" s="331"/>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Pouzdřany</v>
      </c>
      <c r="G121" s="37"/>
      <c r="H121" s="37"/>
      <c r="I121" s="30" t="s">
        <v>22</v>
      </c>
      <c r="J121" s="67" t="str">
        <f>IF(J14="","",J14)</f>
        <v>6. 1. 2022</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VAK BŘECLAV a.s.</v>
      </c>
      <c r="G123" s="37"/>
      <c r="H123" s="37"/>
      <c r="I123" s="30" t="s">
        <v>30</v>
      </c>
      <c r="J123" s="33" t="str">
        <f>E23</f>
        <v>AQUA PROCON s.r.o.Palackého tř. 12, 612 00 Brno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Obrtel M.</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7"/>
      <c r="B126" s="168"/>
      <c r="C126" s="169" t="s">
        <v>307</v>
      </c>
      <c r="D126" s="170" t="s">
        <v>62</v>
      </c>
      <c r="E126" s="170" t="s">
        <v>58</v>
      </c>
      <c r="F126" s="170" t="s">
        <v>59</v>
      </c>
      <c r="G126" s="170" t="s">
        <v>308</v>
      </c>
      <c r="H126" s="170" t="s">
        <v>309</v>
      </c>
      <c r="I126" s="170" t="s">
        <v>310</v>
      </c>
      <c r="J126" s="170" t="s">
        <v>285</v>
      </c>
      <c r="K126" s="171" t="s">
        <v>311</v>
      </c>
      <c r="L126" s="172"/>
      <c r="M126" s="76" t="s">
        <v>1</v>
      </c>
      <c r="N126" s="77" t="s">
        <v>41</v>
      </c>
      <c r="O126" s="77" t="s">
        <v>312</v>
      </c>
      <c r="P126" s="77" t="s">
        <v>313</v>
      </c>
      <c r="Q126" s="77" t="s">
        <v>314</v>
      </c>
      <c r="R126" s="77" t="s">
        <v>315</v>
      </c>
      <c r="S126" s="77" t="s">
        <v>316</v>
      </c>
      <c r="T126" s="78" t="s">
        <v>317</v>
      </c>
      <c r="U126" s="167"/>
      <c r="V126" s="167"/>
      <c r="W126" s="167"/>
      <c r="X126" s="167"/>
      <c r="Y126" s="167"/>
      <c r="Z126" s="167"/>
      <c r="AA126" s="167"/>
      <c r="AB126" s="167"/>
      <c r="AC126" s="167"/>
      <c r="AD126" s="167"/>
      <c r="AE126" s="167"/>
    </row>
    <row r="127" spans="1:63" s="2" customFormat="1" ht="22.9" customHeight="1">
      <c r="A127" s="35"/>
      <c r="B127" s="36"/>
      <c r="C127" s="83" t="s">
        <v>318</v>
      </c>
      <c r="D127" s="37"/>
      <c r="E127" s="37"/>
      <c r="F127" s="37"/>
      <c r="G127" s="37"/>
      <c r="H127" s="37"/>
      <c r="I127" s="37"/>
      <c r="J127" s="173">
        <f>BK127</f>
        <v>0</v>
      </c>
      <c r="K127" s="37"/>
      <c r="L127" s="40"/>
      <c r="M127" s="79"/>
      <c r="N127" s="174"/>
      <c r="O127" s="80"/>
      <c r="P127" s="175">
        <f>P128+P277</f>
        <v>0</v>
      </c>
      <c r="Q127" s="80"/>
      <c r="R127" s="175">
        <f>R128+R277</f>
        <v>7.9302512000000007</v>
      </c>
      <c r="S127" s="80"/>
      <c r="T127" s="176">
        <f>T128+T277</f>
        <v>0.14879999999999999</v>
      </c>
      <c r="U127" s="35"/>
      <c r="V127" s="35"/>
      <c r="W127" s="35"/>
      <c r="X127" s="35"/>
      <c r="Y127" s="35"/>
      <c r="Z127" s="35"/>
      <c r="AA127" s="35"/>
      <c r="AB127" s="35"/>
      <c r="AC127" s="35"/>
      <c r="AD127" s="35"/>
      <c r="AE127" s="35"/>
      <c r="AT127" s="18" t="s">
        <v>76</v>
      </c>
      <c r="AU127" s="18" t="s">
        <v>287</v>
      </c>
      <c r="BK127" s="177">
        <f>BK128+BK277</f>
        <v>0</v>
      </c>
    </row>
    <row r="128" spans="1:63" s="12" customFormat="1" ht="25.9" customHeight="1">
      <c r="B128" s="178"/>
      <c r="C128" s="179"/>
      <c r="D128" s="180" t="s">
        <v>76</v>
      </c>
      <c r="E128" s="181" t="s">
        <v>319</v>
      </c>
      <c r="F128" s="181" t="s">
        <v>320</v>
      </c>
      <c r="G128" s="179"/>
      <c r="H128" s="179"/>
      <c r="I128" s="182"/>
      <c r="J128" s="183">
        <f>BK128</f>
        <v>0</v>
      </c>
      <c r="K128" s="179"/>
      <c r="L128" s="184"/>
      <c r="M128" s="185"/>
      <c r="N128" s="186"/>
      <c r="O128" s="186"/>
      <c r="P128" s="187">
        <f>P129+P237+P245+P275</f>
        <v>0</v>
      </c>
      <c r="Q128" s="186"/>
      <c r="R128" s="187">
        <f>R129+R237+R245+R275</f>
        <v>7.9301612000000006</v>
      </c>
      <c r="S128" s="186"/>
      <c r="T128" s="188">
        <f>T129+T237+T245+T275</f>
        <v>0.14879999999999999</v>
      </c>
      <c r="AR128" s="189" t="s">
        <v>84</v>
      </c>
      <c r="AT128" s="190" t="s">
        <v>76</v>
      </c>
      <c r="AU128" s="190" t="s">
        <v>77</v>
      </c>
      <c r="AY128" s="189" t="s">
        <v>321</v>
      </c>
      <c r="BK128" s="191">
        <f>BK129+BK237+BK245+BK275</f>
        <v>0</v>
      </c>
    </row>
    <row r="129" spans="1:65" s="12" customFormat="1" ht="22.9" customHeight="1">
      <c r="B129" s="178"/>
      <c r="C129" s="179"/>
      <c r="D129" s="180" t="s">
        <v>76</v>
      </c>
      <c r="E129" s="192" t="s">
        <v>84</v>
      </c>
      <c r="F129" s="192" t="s">
        <v>322</v>
      </c>
      <c r="G129" s="179"/>
      <c r="H129" s="179"/>
      <c r="I129" s="182"/>
      <c r="J129" s="193">
        <f>BK129</f>
        <v>0</v>
      </c>
      <c r="K129" s="179"/>
      <c r="L129" s="184"/>
      <c r="M129" s="185"/>
      <c r="N129" s="186"/>
      <c r="O129" s="186"/>
      <c r="P129" s="187">
        <f>SUM(P130:P236)</f>
        <v>0</v>
      </c>
      <c r="Q129" s="186"/>
      <c r="R129" s="187">
        <f>SUM(R130:R236)</f>
        <v>0.69349840000000007</v>
      </c>
      <c r="S129" s="186"/>
      <c r="T129" s="188">
        <f>SUM(T130:T236)</f>
        <v>0</v>
      </c>
      <c r="AR129" s="189" t="s">
        <v>84</v>
      </c>
      <c r="AT129" s="190" t="s">
        <v>76</v>
      </c>
      <c r="AU129" s="190" t="s">
        <v>84</v>
      </c>
      <c r="AY129" s="189" t="s">
        <v>321</v>
      </c>
      <c r="BK129" s="191">
        <f>SUM(BK130:BK236)</f>
        <v>0</v>
      </c>
    </row>
    <row r="130" spans="1:65" s="2" customFormat="1" ht="24.2" customHeight="1">
      <c r="A130" s="35"/>
      <c r="B130" s="36"/>
      <c r="C130" s="194" t="s">
        <v>84</v>
      </c>
      <c r="D130" s="194" t="s">
        <v>323</v>
      </c>
      <c r="E130" s="195" t="s">
        <v>1617</v>
      </c>
      <c r="F130" s="196" t="s">
        <v>1618</v>
      </c>
      <c r="G130" s="197" t="s">
        <v>337</v>
      </c>
      <c r="H130" s="198">
        <v>268</v>
      </c>
      <c r="I130" s="199"/>
      <c r="J130" s="200">
        <f>ROUND(I130*H130,2)</f>
        <v>0</v>
      </c>
      <c r="K130" s="196" t="s">
        <v>350</v>
      </c>
      <c r="L130" s="40"/>
      <c r="M130" s="201" t="s">
        <v>1</v>
      </c>
      <c r="N130" s="202" t="s">
        <v>42</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1619</v>
      </c>
    </row>
    <row r="131" spans="1:65" s="13" customFormat="1" ht="11.25">
      <c r="B131" s="207"/>
      <c r="C131" s="208"/>
      <c r="D131" s="209" t="s">
        <v>339</v>
      </c>
      <c r="E131" s="210" t="s">
        <v>1</v>
      </c>
      <c r="F131" s="211" t="s">
        <v>3684</v>
      </c>
      <c r="G131" s="208"/>
      <c r="H131" s="212">
        <v>268</v>
      </c>
      <c r="I131" s="213"/>
      <c r="J131" s="208"/>
      <c r="K131" s="208"/>
      <c r="L131" s="214"/>
      <c r="M131" s="215"/>
      <c r="N131" s="216"/>
      <c r="O131" s="216"/>
      <c r="P131" s="216"/>
      <c r="Q131" s="216"/>
      <c r="R131" s="216"/>
      <c r="S131" s="216"/>
      <c r="T131" s="217"/>
      <c r="AT131" s="218" t="s">
        <v>339</v>
      </c>
      <c r="AU131" s="218" t="s">
        <v>86</v>
      </c>
      <c r="AV131" s="13" t="s">
        <v>86</v>
      </c>
      <c r="AW131" s="13" t="s">
        <v>31</v>
      </c>
      <c r="AX131" s="13" t="s">
        <v>77</v>
      </c>
      <c r="AY131" s="218" t="s">
        <v>321</v>
      </c>
    </row>
    <row r="132" spans="1:65" s="14" customFormat="1" ht="11.25">
      <c r="B132" s="219"/>
      <c r="C132" s="220"/>
      <c r="D132" s="209" t="s">
        <v>339</v>
      </c>
      <c r="E132" s="221" t="s">
        <v>198</v>
      </c>
      <c r="F132" s="222" t="s">
        <v>346</v>
      </c>
      <c r="G132" s="220"/>
      <c r="H132" s="223">
        <v>268</v>
      </c>
      <c r="I132" s="224"/>
      <c r="J132" s="220"/>
      <c r="K132" s="220"/>
      <c r="L132" s="225"/>
      <c r="M132" s="226"/>
      <c r="N132" s="227"/>
      <c r="O132" s="227"/>
      <c r="P132" s="227"/>
      <c r="Q132" s="227"/>
      <c r="R132" s="227"/>
      <c r="S132" s="227"/>
      <c r="T132" s="228"/>
      <c r="AT132" s="229" t="s">
        <v>339</v>
      </c>
      <c r="AU132" s="229" t="s">
        <v>86</v>
      </c>
      <c r="AV132" s="14" t="s">
        <v>328</v>
      </c>
      <c r="AW132" s="14" t="s">
        <v>31</v>
      </c>
      <c r="AX132" s="14" t="s">
        <v>84</v>
      </c>
      <c r="AY132" s="229" t="s">
        <v>321</v>
      </c>
    </row>
    <row r="133" spans="1:65" s="2" customFormat="1" ht="24.2" customHeight="1">
      <c r="A133" s="35"/>
      <c r="B133" s="36"/>
      <c r="C133" s="194" t="s">
        <v>86</v>
      </c>
      <c r="D133" s="194" t="s">
        <v>323</v>
      </c>
      <c r="E133" s="195" t="s">
        <v>1622</v>
      </c>
      <c r="F133" s="196" t="s">
        <v>1623</v>
      </c>
      <c r="G133" s="197" t="s">
        <v>337</v>
      </c>
      <c r="H133" s="198">
        <v>268</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1624</v>
      </c>
    </row>
    <row r="134" spans="1:65" s="13" customFormat="1" ht="11.25">
      <c r="B134" s="207"/>
      <c r="C134" s="208"/>
      <c r="D134" s="209" t="s">
        <v>339</v>
      </c>
      <c r="E134" s="210" t="s">
        <v>1</v>
      </c>
      <c r="F134" s="211" t="s">
        <v>198</v>
      </c>
      <c r="G134" s="208"/>
      <c r="H134" s="212">
        <v>268</v>
      </c>
      <c r="I134" s="213"/>
      <c r="J134" s="208"/>
      <c r="K134" s="208"/>
      <c r="L134" s="214"/>
      <c r="M134" s="215"/>
      <c r="N134" s="216"/>
      <c r="O134" s="216"/>
      <c r="P134" s="216"/>
      <c r="Q134" s="216"/>
      <c r="R134" s="216"/>
      <c r="S134" s="216"/>
      <c r="T134" s="217"/>
      <c r="AT134" s="218" t="s">
        <v>339</v>
      </c>
      <c r="AU134" s="218" t="s">
        <v>86</v>
      </c>
      <c r="AV134" s="13" t="s">
        <v>86</v>
      </c>
      <c r="AW134" s="13" t="s">
        <v>31</v>
      </c>
      <c r="AX134" s="13" t="s">
        <v>77</v>
      </c>
      <c r="AY134" s="218" t="s">
        <v>321</v>
      </c>
    </row>
    <row r="135" spans="1:65" s="16" customFormat="1" ht="11.25">
      <c r="B135" s="240"/>
      <c r="C135" s="241"/>
      <c r="D135" s="209" t="s">
        <v>339</v>
      </c>
      <c r="E135" s="242" t="s">
        <v>227</v>
      </c>
      <c r="F135" s="243" t="s">
        <v>391</v>
      </c>
      <c r="G135" s="241"/>
      <c r="H135" s="244">
        <v>268</v>
      </c>
      <c r="I135" s="245"/>
      <c r="J135" s="241"/>
      <c r="K135" s="241"/>
      <c r="L135" s="246"/>
      <c r="M135" s="247"/>
      <c r="N135" s="248"/>
      <c r="O135" s="248"/>
      <c r="P135" s="248"/>
      <c r="Q135" s="248"/>
      <c r="R135" s="248"/>
      <c r="S135" s="248"/>
      <c r="T135" s="249"/>
      <c r="AT135" s="250" t="s">
        <v>339</v>
      </c>
      <c r="AU135" s="250" t="s">
        <v>86</v>
      </c>
      <c r="AV135" s="16" t="s">
        <v>334</v>
      </c>
      <c r="AW135" s="16" t="s">
        <v>31</v>
      </c>
      <c r="AX135" s="16" t="s">
        <v>77</v>
      </c>
      <c r="AY135" s="250" t="s">
        <v>321</v>
      </c>
    </row>
    <row r="136" spans="1:65" s="14" customFormat="1" ht="11.25">
      <c r="B136" s="219"/>
      <c r="C136" s="220"/>
      <c r="D136" s="209" t="s">
        <v>339</v>
      </c>
      <c r="E136" s="221" t="s">
        <v>1</v>
      </c>
      <c r="F136" s="222" t="s">
        <v>346</v>
      </c>
      <c r="G136" s="220"/>
      <c r="H136" s="223">
        <v>268</v>
      </c>
      <c r="I136" s="224"/>
      <c r="J136" s="220"/>
      <c r="K136" s="220"/>
      <c r="L136" s="225"/>
      <c r="M136" s="226"/>
      <c r="N136" s="227"/>
      <c r="O136" s="227"/>
      <c r="P136" s="227"/>
      <c r="Q136" s="227"/>
      <c r="R136" s="227"/>
      <c r="S136" s="227"/>
      <c r="T136" s="228"/>
      <c r="AT136" s="229" t="s">
        <v>339</v>
      </c>
      <c r="AU136" s="229" t="s">
        <v>86</v>
      </c>
      <c r="AV136" s="14" t="s">
        <v>328</v>
      </c>
      <c r="AW136" s="14" t="s">
        <v>31</v>
      </c>
      <c r="AX136" s="14" t="s">
        <v>84</v>
      </c>
      <c r="AY136" s="229" t="s">
        <v>321</v>
      </c>
    </row>
    <row r="137" spans="1:65" s="2" customFormat="1" ht="24.2" customHeight="1">
      <c r="A137" s="35"/>
      <c r="B137" s="36"/>
      <c r="C137" s="194" t="s">
        <v>334</v>
      </c>
      <c r="D137" s="194" t="s">
        <v>323</v>
      </c>
      <c r="E137" s="195" t="s">
        <v>3579</v>
      </c>
      <c r="F137" s="196" t="s">
        <v>3580</v>
      </c>
      <c r="G137" s="197" t="s">
        <v>628</v>
      </c>
      <c r="H137" s="198">
        <v>1</v>
      </c>
      <c r="I137" s="199"/>
      <c r="J137" s="200">
        <f>ROUND(I137*H137,2)</f>
        <v>0</v>
      </c>
      <c r="K137" s="196" t="s">
        <v>350</v>
      </c>
      <c r="L137" s="40"/>
      <c r="M137" s="201" t="s">
        <v>1</v>
      </c>
      <c r="N137" s="202" t="s">
        <v>42</v>
      </c>
      <c r="O137" s="72"/>
      <c r="P137" s="203">
        <f>O137*H137</f>
        <v>0</v>
      </c>
      <c r="Q137" s="203">
        <v>8.6800000000000002E-3</v>
      </c>
      <c r="R137" s="203">
        <f>Q137*H137</f>
        <v>8.6800000000000002E-3</v>
      </c>
      <c r="S137" s="203">
        <v>0</v>
      </c>
      <c r="T137" s="204">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2816</v>
      </c>
    </row>
    <row r="138" spans="1:65" s="13" customFormat="1" ht="11.25">
      <c r="B138" s="207"/>
      <c r="C138" s="208"/>
      <c r="D138" s="209" t="s">
        <v>339</v>
      </c>
      <c r="E138" s="210" t="s">
        <v>1</v>
      </c>
      <c r="F138" s="211" t="s">
        <v>3685</v>
      </c>
      <c r="G138" s="208"/>
      <c r="H138" s="212">
        <v>1</v>
      </c>
      <c r="I138" s="213"/>
      <c r="J138" s="208"/>
      <c r="K138" s="208"/>
      <c r="L138" s="214"/>
      <c r="M138" s="215"/>
      <c r="N138" s="216"/>
      <c r="O138" s="216"/>
      <c r="P138" s="216"/>
      <c r="Q138" s="216"/>
      <c r="R138" s="216"/>
      <c r="S138" s="216"/>
      <c r="T138" s="217"/>
      <c r="AT138" s="218" t="s">
        <v>339</v>
      </c>
      <c r="AU138" s="218" t="s">
        <v>86</v>
      </c>
      <c r="AV138" s="13" t="s">
        <v>86</v>
      </c>
      <c r="AW138" s="13" t="s">
        <v>31</v>
      </c>
      <c r="AX138" s="13" t="s">
        <v>77</v>
      </c>
      <c r="AY138" s="218" t="s">
        <v>321</v>
      </c>
    </row>
    <row r="139" spans="1:65" s="14" customFormat="1" ht="11.25">
      <c r="B139" s="219"/>
      <c r="C139" s="220"/>
      <c r="D139" s="209" t="s">
        <v>339</v>
      </c>
      <c r="E139" s="221" t="s">
        <v>2783</v>
      </c>
      <c r="F139" s="222" t="s">
        <v>346</v>
      </c>
      <c r="G139" s="220"/>
      <c r="H139" s="223">
        <v>1</v>
      </c>
      <c r="I139" s="224"/>
      <c r="J139" s="220"/>
      <c r="K139" s="220"/>
      <c r="L139" s="225"/>
      <c r="M139" s="226"/>
      <c r="N139" s="227"/>
      <c r="O139" s="227"/>
      <c r="P139" s="227"/>
      <c r="Q139" s="227"/>
      <c r="R139" s="227"/>
      <c r="S139" s="227"/>
      <c r="T139" s="228"/>
      <c r="AT139" s="229" t="s">
        <v>339</v>
      </c>
      <c r="AU139" s="229" t="s">
        <v>86</v>
      </c>
      <c r="AV139" s="14" t="s">
        <v>328</v>
      </c>
      <c r="AW139" s="14" t="s">
        <v>31</v>
      </c>
      <c r="AX139" s="14" t="s">
        <v>84</v>
      </c>
      <c r="AY139" s="229" t="s">
        <v>321</v>
      </c>
    </row>
    <row r="140" spans="1:65" s="2" customFormat="1" ht="24.2" customHeight="1">
      <c r="A140" s="35"/>
      <c r="B140" s="36"/>
      <c r="C140" s="194" t="s">
        <v>328</v>
      </c>
      <c r="D140" s="194" t="s">
        <v>323</v>
      </c>
      <c r="E140" s="195" t="s">
        <v>2822</v>
      </c>
      <c r="F140" s="196" t="s">
        <v>2823</v>
      </c>
      <c r="G140" s="197" t="s">
        <v>355</v>
      </c>
      <c r="H140" s="198">
        <v>2.04</v>
      </c>
      <c r="I140" s="199"/>
      <c r="J140" s="200">
        <f>ROUND(I140*H140,2)</f>
        <v>0</v>
      </c>
      <c r="K140" s="196" t="s">
        <v>350</v>
      </c>
      <c r="L140" s="40"/>
      <c r="M140" s="201" t="s">
        <v>1</v>
      </c>
      <c r="N140" s="202" t="s">
        <v>42</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328</v>
      </c>
      <c r="AT140" s="205" t="s">
        <v>323</v>
      </c>
      <c r="AU140" s="205" t="s">
        <v>86</v>
      </c>
      <c r="AY140" s="18" t="s">
        <v>321</v>
      </c>
      <c r="BE140" s="206">
        <f>IF(N140="základní",J140,0)</f>
        <v>0</v>
      </c>
      <c r="BF140" s="206">
        <f>IF(N140="snížená",J140,0)</f>
        <v>0</v>
      </c>
      <c r="BG140" s="206">
        <f>IF(N140="zákl. přenesená",J140,0)</f>
        <v>0</v>
      </c>
      <c r="BH140" s="206">
        <f>IF(N140="sníž. přenesená",J140,0)</f>
        <v>0</v>
      </c>
      <c r="BI140" s="206">
        <f>IF(N140="nulová",J140,0)</f>
        <v>0</v>
      </c>
      <c r="BJ140" s="18" t="s">
        <v>84</v>
      </c>
      <c r="BK140" s="206">
        <f>ROUND(I140*H140,2)</f>
        <v>0</v>
      </c>
      <c r="BL140" s="18" t="s">
        <v>328</v>
      </c>
      <c r="BM140" s="205" t="s">
        <v>2824</v>
      </c>
    </row>
    <row r="141" spans="1:65" s="13" customFormat="1" ht="11.25">
      <c r="B141" s="207"/>
      <c r="C141" s="208"/>
      <c r="D141" s="209" t="s">
        <v>339</v>
      </c>
      <c r="E141" s="210" t="s">
        <v>1</v>
      </c>
      <c r="F141" s="211" t="s">
        <v>3582</v>
      </c>
      <c r="G141" s="208"/>
      <c r="H141" s="212">
        <v>2.04</v>
      </c>
      <c r="I141" s="213"/>
      <c r="J141" s="208"/>
      <c r="K141" s="208"/>
      <c r="L141" s="214"/>
      <c r="M141" s="215"/>
      <c r="N141" s="216"/>
      <c r="O141" s="216"/>
      <c r="P141" s="216"/>
      <c r="Q141" s="216"/>
      <c r="R141" s="216"/>
      <c r="S141" s="216"/>
      <c r="T141" s="217"/>
      <c r="AT141" s="218" t="s">
        <v>339</v>
      </c>
      <c r="AU141" s="218" t="s">
        <v>86</v>
      </c>
      <c r="AV141" s="13" t="s">
        <v>86</v>
      </c>
      <c r="AW141" s="13" t="s">
        <v>31</v>
      </c>
      <c r="AX141" s="13" t="s">
        <v>77</v>
      </c>
      <c r="AY141" s="218" t="s">
        <v>321</v>
      </c>
    </row>
    <row r="142" spans="1:65" s="14" customFormat="1" ht="11.25">
      <c r="B142" s="219"/>
      <c r="C142" s="220"/>
      <c r="D142" s="209" t="s">
        <v>339</v>
      </c>
      <c r="E142" s="221" t="s">
        <v>2790</v>
      </c>
      <c r="F142" s="222" t="s">
        <v>346</v>
      </c>
      <c r="G142" s="220"/>
      <c r="H142" s="223">
        <v>2.04</v>
      </c>
      <c r="I142" s="224"/>
      <c r="J142" s="220"/>
      <c r="K142" s="220"/>
      <c r="L142" s="225"/>
      <c r="M142" s="226"/>
      <c r="N142" s="227"/>
      <c r="O142" s="227"/>
      <c r="P142" s="227"/>
      <c r="Q142" s="227"/>
      <c r="R142" s="227"/>
      <c r="S142" s="227"/>
      <c r="T142" s="228"/>
      <c r="AT142" s="229" t="s">
        <v>339</v>
      </c>
      <c r="AU142" s="229" t="s">
        <v>86</v>
      </c>
      <c r="AV142" s="14" t="s">
        <v>328</v>
      </c>
      <c r="AW142" s="14" t="s">
        <v>31</v>
      </c>
      <c r="AX142" s="14" t="s">
        <v>84</v>
      </c>
      <c r="AY142" s="229" t="s">
        <v>321</v>
      </c>
    </row>
    <row r="143" spans="1:65" s="2" customFormat="1" ht="37.9" customHeight="1">
      <c r="A143" s="35"/>
      <c r="B143" s="36"/>
      <c r="C143" s="194" t="s">
        <v>347</v>
      </c>
      <c r="D143" s="194" t="s">
        <v>323</v>
      </c>
      <c r="E143" s="195" t="s">
        <v>2826</v>
      </c>
      <c r="F143" s="196" t="s">
        <v>2827</v>
      </c>
      <c r="G143" s="197" t="s">
        <v>355</v>
      </c>
      <c r="H143" s="198">
        <v>1.8360000000000001</v>
      </c>
      <c r="I143" s="199"/>
      <c r="J143" s="200">
        <f>ROUND(I143*H143,2)</f>
        <v>0</v>
      </c>
      <c r="K143" s="196" t="s">
        <v>350</v>
      </c>
      <c r="L143" s="40"/>
      <c r="M143" s="201" t="s">
        <v>1</v>
      </c>
      <c r="N143" s="202" t="s">
        <v>42</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2828</v>
      </c>
    </row>
    <row r="144" spans="1:65" s="13" customFormat="1" ht="11.25">
      <c r="B144" s="207"/>
      <c r="C144" s="208"/>
      <c r="D144" s="209" t="s">
        <v>339</v>
      </c>
      <c r="E144" s="210" t="s">
        <v>1</v>
      </c>
      <c r="F144" s="211" t="s">
        <v>2829</v>
      </c>
      <c r="G144" s="208"/>
      <c r="H144" s="212">
        <v>1.8360000000000001</v>
      </c>
      <c r="I144" s="213"/>
      <c r="J144" s="208"/>
      <c r="K144" s="208"/>
      <c r="L144" s="214"/>
      <c r="M144" s="215"/>
      <c r="N144" s="216"/>
      <c r="O144" s="216"/>
      <c r="P144" s="216"/>
      <c r="Q144" s="216"/>
      <c r="R144" s="216"/>
      <c r="S144" s="216"/>
      <c r="T144" s="217"/>
      <c r="AT144" s="218" t="s">
        <v>339</v>
      </c>
      <c r="AU144" s="218" t="s">
        <v>86</v>
      </c>
      <c r="AV144" s="13" t="s">
        <v>86</v>
      </c>
      <c r="AW144" s="13" t="s">
        <v>31</v>
      </c>
      <c r="AX144" s="13" t="s">
        <v>84</v>
      </c>
      <c r="AY144" s="218" t="s">
        <v>321</v>
      </c>
    </row>
    <row r="145" spans="1:65" s="2" customFormat="1" ht="37.9" customHeight="1">
      <c r="A145" s="35"/>
      <c r="B145" s="36"/>
      <c r="C145" s="194" t="s">
        <v>352</v>
      </c>
      <c r="D145" s="194" t="s">
        <v>323</v>
      </c>
      <c r="E145" s="195" t="s">
        <v>2830</v>
      </c>
      <c r="F145" s="196" t="s">
        <v>2831</v>
      </c>
      <c r="G145" s="197" t="s">
        <v>355</v>
      </c>
      <c r="H145" s="198">
        <v>0.20399999999999999</v>
      </c>
      <c r="I145" s="199"/>
      <c r="J145" s="200">
        <f>ROUND(I145*H145,2)</f>
        <v>0</v>
      </c>
      <c r="K145" s="196" t="s">
        <v>350</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328</v>
      </c>
      <c r="AT145" s="205" t="s">
        <v>323</v>
      </c>
      <c r="AU145" s="205" t="s">
        <v>86</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328</v>
      </c>
      <c r="BM145" s="205" t="s">
        <v>2832</v>
      </c>
    </row>
    <row r="146" spans="1:65" s="13" customFormat="1" ht="11.25">
      <c r="B146" s="207"/>
      <c r="C146" s="208"/>
      <c r="D146" s="209" t="s">
        <v>339</v>
      </c>
      <c r="E146" s="210" t="s">
        <v>1</v>
      </c>
      <c r="F146" s="211" t="s">
        <v>2833</v>
      </c>
      <c r="G146" s="208"/>
      <c r="H146" s="212">
        <v>0.20399999999999999</v>
      </c>
      <c r="I146" s="213"/>
      <c r="J146" s="208"/>
      <c r="K146" s="208"/>
      <c r="L146" s="214"/>
      <c r="M146" s="215"/>
      <c r="N146" s="216"/>
      <c r="O146" s="216"/>
      <c r="P146" s="216"/>
      <c r="Q146" s="216"/>
      <c r="R146" s="216"/>
      <c r="S146" s="216"/>
      <c r="T146" s="217"/>
      <c r="AT146" s="218" t="s">
        <v>339</v>
      </c>
      <c r="AU146" s="218" t="s">
        <v>86</v>
      </c>
      <c r="AV146" s="13" t="s">
        <v>86</v>
      </c>
      <c r="AW146" s="13" t="s">
        <v>31</v>
      </c>
      <c r="AX146" s="13" t="s">
        <v>84</v>
      </c>
      <c r="AY146" s="218" t="s">
        <v>321</v>
      </c>
    </row>
    <row r="147" spans="1:65" s="2" customFormat="1" ht="33" customHeight="1">
      <c r="A147" s="35"/>
      <c r="B147" s="36"/>
      <c r="C147" s="194" t="s">
        <v>359</v>
      </c>
      <c r="D147" s="194" t="s">
        <v>323</v>
      </c>
      <c r="E147" s="195" t="s">
        <v>1625</v>
      </c>
      <c r="F147" s="196" t="s">
        <v>1626</v>
      </c>
      <c r="G147" s="197" t="s">
        <v>355</v>
      </c>
      <c r="H147" s="198">
        <v>292.67099999999999</v>
      </c>
      <c r="I147" s="199"/>
      <c r="J147" s="200">
        <f>ROUND(I147*H147,2)</f>
        <v>0</v>
      </c>
      <c r="K147" s="196" t="s">
        <v>350</v>
      </c>
      <c r="L147" s="40"/>
      <c r="M147" s="201" t="s">
        <v>1</v>
      </c>
      <c r="N147" s="202" t="s">
        <v>42</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328</v>
      </c>
      <c r="AT147" s="205" t="s">
        <v>323</v>
      </c>
      <c r="AU147" s="205" t="s">
        <v>86</v>
      </c>
      <c r="AY147" s="18" t="s">
        <v>321</v>
      </c>
      <c r="BE147" s="206">
        <f>IF(N147="základní",J147,0)</f>
        <v>0</v>
      </c>
      <c r="BF147" s="206">
        <f>IF(N147="snížená",J147,0)</f>
        <v>0</v>
      </c>
      <c r="BG147" s="206">
        <f>IF(N147="zákl. přenesená",J147,0)</f>
        <v>0</v>
      </c>
      <c r="BH147" s="206">
        <f>IF(N147="sníž. přenesená",J147,0)</f>
        <v>0</v>
      </c>
      <c r="BI147" s="206">
        <f>IF(N147="nulová",J147,0)</f>
        <v>0</v>
      </c>
      <c r="BJ147" s="18" t="s">
        <v>84</v>
      </c>
      <c r="BK147" s="206">
        <f>ROUND(I147*H147,2)</f>
        <v>0</v>
      </c>
      <c r="BL147" s="18" t="s">
        <v>328</v>
      </c>
      <c r="BM147" s="205" t="s">
        <v>1627</v>
      </c>
    </row>
    <row r="148" spans="1:65" s="15" customFormat="1" ht="11.25">
      <c r="B148" s="230"/>
      <c r="C148" s="231"/>
      <c r="D148" s="209" t="s">
        <v>339</v>
      </c>
      <c r="E148" s="232" t="s">
        <v>1</v>
      </c>
      <c r="F148" s="233" t="s">
        <v>2836</v>
      </c>
      <c r="G148" s="231"/>
      <c r="H148" s="232" t="s">
        <v>1</v>
      </c>
      <c r="I148" s="234"/>
      <c r="J148" s="231"/>
      <c r="K148" s="231"/>
      <c r="L148" s="235"/>
      <c r="M148" s="236"/>
      <c r="N148" s="237"/>
      <c r="O148" s="237"/>
      <c r="P148" s="237"/>
      <c r="Q148" s="237"/>
      <c r="R148" s="237"/>
      <c r="S148" s="237"/>
      <c r="T148" s="238"/>
      <c r="AT148" s="239" t="s">
        <v>339</v>
      </c>
      <c r="AU148" s="239" t="s">
        <v>86</v>
      </c>
      <c r="AV148" s="15" t="s">
        <v>84</v>
      </c>
      <c r="AW148" s="15" t="s">
        <v>31</v>
      </c>
      <c r="AX148" s="15" t="s">
        <v>77</v>
      </c>
      <c r="AY148" s="239" t="s">
        <v>321</v>
      </c>
    </row>
    <row r="149" spans="1:65" s="13" customFormat="1" ht="11.25">
      <c r="B149" s="207"/>
      <c r="C149" s="208"/>
      <c r="D149" s="209" t="s">
        <v>339</v>
      </c>
      <c r="E149" s="210" t="s">
        <v>1</v>
      </c>
      <c r="F149" s="211" t="s">
        <v>3686</v>
      </c>
      <c r="G149" s="208"/>
      <c r="H149" s="212">
        <v>2.42</v>
      </c>
      <c r="I149" s="213"/>
      <c r="J149" s="208"/>
      <c r="K149" s="208"/>
      <c r="L149" s="214"/>
      <c r="M149" s="215"/>
      <c r="N149" s="216"/>
      <c r="O149" s="216"/>
      <c r="P149" s="216"/>
      <c r="Q149" s="216"/>
      <c r="R149" s="216"/>
      <c r="S149" s="216"/>
      <c r="T149" s="217"/>
      <c r="AT149" s="218" t="s">
        <v>339</v>
      </c>
      <c r="AU149" s="218" t="s">
        <v>86</v>
      </c>
      <c r="AV149" s="13" t="s">
        <v>86</v>
      </c>
      <c r="AW149" s="13" t="s">
        <v>31</v>
      </c>
      <c r="AX149" s="13" t="s">
        <v>77</v>
      </c>
      <c r="AY149" s="218" t="s">
        <v>321</v>
      </c>
    </row>
    <row r="150" spans="1:65" s="13" customFormat="1" ht="11.25">
      <c r="B150" s="207"/>
      <c r="C150" s="208"/>
      <c r="D150" s="209" t="s">
        <v>339</v>
      </c>
      <c r="E150" s="210" t="s">
        <v>1</v>
      </c>
      <c r="F150" s="211" t="s">
        <v>3687</v>
      </c>
      <c r="G150" s="208"/>
      <c r="H150" s="212">
        <v>2.79</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1:65" s="13" customFormat="1" ht="11.25">
      <c r="B151" s="207"/>
      <c r="C151" s="208"/>
      <c r="D151" s="209" t="s">
        <v>339</v>
      </c>
      <c r="E151" s="210" t="s">
        <v>1</v>
      </c>
      <c r="F151" s="211" t="s">
        <v>3688</v>
      </c>
      <c r="G151" s="208"/>
      <c r="H151" s="212">
        <v>0.30499999999999999</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1:65" s="13" customFormat="1" ht="11.25">
      <c r="B152" s="207"/>
      <c r="C152" s="208"/>
      <c r="D152" s="209" t="s">
        <v>339</v>
      </c>
      <c r="E152" s="210" t="s">
        <v>1</v>
      </c>
      <c r="F152" s="211" t="s">
        <v>3689</v>
      </c>
      <c r="G152" s="208"/>
      <c r="H152" s="212">
        <v>0.27500000000000002</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1:65" s="13" customFormat="1" ht="11.25">
      <c r="B153" s="207"/>
      <c r="C153" s="208"/>
      <c r="D153" s="209" t="s">
        <v>339</v>
      </c>
      <c r="E153" s="210" t="s">
        <v>1</v>
      </c>
      <c r="F153" s="211" t="s">
        <v>3690</v>
      </c>
      <c r="G153" s="208"/>
      <c r="H153" s="212">
        <v>6.21</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3" customFormat="1" ht="11.25">
      <c r="B154" s="207"/>
      <c r="C154" s="208"/>
      <c r="D154" s="209" t="s">
        <v>339</v>
      </c>
      <c r="E154" s="210" t="s">
        <v>1</v>
      </c>
      <c r="F154" s="211" t="s">
        <v>3691</v>
      </c>
      <c r="G154" s="208"/>
      <c r="H154" s="212">
        <v>8.5250000000000004</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3" customFormat="1" ht="11.25">
      <c r="B155" s="207"/>
      <c r="C155" s="208"/>
      <c r="D155" s="209" t="s">
        <v>339</v>
      </c>
      <c r="E155" s="210" t="s">
        <v>1</v>
      </c>
      <c r="F155" s="211" t="s">
        <v>3692</v>
      </c>
      <c r="G155" s="208"/>
      <c r="H155" s="212">
        <v>6.9974999999999996</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3" customFormat="1" ht="11.25">
      <c r="B156" s="207"/>
      <c r="C156" s="208"/>
      <c r="D156" s="209" t="s">
        <v>339</v>
      </c>
      <c r="E156" s="210" t="s">
        <v>1</v>
      </c>
      <c r="F156" s="211" t="s">
        <v>3693</v>
      </c>
      <c r="G156" s="208"/>
      <c r="H156" s="212">
        <v>3.8875000000000002</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1:65" s="13" customFormat="1" ht="11.25">
      <c r="B157" s="207"/>
      <c r="C157" s="208"/>
      <c r="D157" s="209" t="s">
        <v>339</v>
      </c>
      <c r="E157" s="210" t="s">
        <v>1</v>
      </c>
      <c r="F157" s="211" t="s">
        <v>3694</v>
      </c>
      <c r="G157" s="208"/>
      <c r="H157" s="212">
        <v>24.024999999999999</v>
      </c>
      <c r="I157" s="213"/>
      <c r="J157" s="208"/>
      <c r="K157" s="208"/>
      <c r="L157" s="214"/>
      <c r="M157" s="215"/>
      <c r="N157" s="216"/>
      <c r="O157" s="216"/>
      <c r="P157" s="216"/>
      <c r="Q157" s="216"/>
      <c r="R157" s="216"/>
      <c r="S157" s="216"/>
      <c r="T157" s="217"/>
      <c r="AT157" s="218" t="s">
        <v>339</v>
      </c>
      <c r="AU157" s="218" t="s">
        <v>86</v>
      </c>
      <c r="AV157" s="13" t="s">
        <v>86</v>
      </c>
      <c r="AW157" s="13" t="s">
        <v>31</v>
      </c>
      <c r="AX157" s="13" t="s">
        <v>77</v>
      </c>
      <c r="AY157" s="218" t="s">
        <v>321</v>
      </c>
    </row>
    <row r="158" spans="1:65" s="13" customFormat="1" ht="11.25">
      <c r="B158" s="207"/>
      <c r="C158" s="208"/>
      <c r="D158" s="209" t="s">
        <v>339</v>
      </c>
      <c r="E158" s="210" t="s">
        <v>1</v>
      </c>
      <c r="F158" s="211" t="s">
        <v>3695</v>
      </c>
      <c r="G158" s="208"/>
      <c r="H158" s="212">
        <v>15.5</v>
      </c>
      <c r="I158" s="213"/>
      <c r="J158" s="208"/>
      <c r="K158" s="208"/>
      <c r="L158" s="214"/>
      <c r="M158" s="215"/>
      <c r="N158" s="216"/>
      <c r="O158" s="216"/>
      <c r="P158" s="216"/>
      <c r="Q158" s="216"/>
      <c r="R158" s="216"/>
      <c r="S158" s="216"/>
      <c r="T158" s="217"/>
      <c r="AT158" s="218" t="s">
        <v>339</v>
      </c>
      <c r="AU158" s="218" t="s">
        <v>86</v>
      </c>
      <c r="AV158" s="13" t="s">
        <v>86</v>
      </c>
      <c r="AW158" s="13" t="s">
        <v>31</v>
      </c>
      <c r="AX158" s="13" t="s">
        <v>77</v>
      </c>
      <c r="AY158" s="218" t="s">
        <v>321</v>
      </c>
    </row>
    <row r="159" spans="1:65" s="13" customFormat="1" ht="11.25">
      <c r="B159" s="207"/>
      <c r="C159" s="208"/>
      <c r="D159" s="209" t="s">
        <v>339</v>
      </c>
      <c r="E159" s="210" t="s">
        <v>1</v>
      </c>
      <c r="F159" s="211" t="s">
        <v>3695</v>
      </c>
      <c r="G159" s="208"/>
      <c r="H159" s="212">
        <v>15.5</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1:65" s="13" customFormat="1" ht="11.25">
      <c r="B160" s="207"/>
      <c r="C160" s="208"/>
      <c r="D160" s="209" t="s">
        <v>339</v>
      </c>
      <c r="E160" s="210" t="s">
        <v>1</v>
      </c>
      <c r="F160" s="211" t="s">
        <v>3696</v>
      </c>
      <c r="G160" s="208"/>
      <c r="H160" s="212">
        <v>32.549999999999997</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2:51" s="13" customFormat="1" ht="11.25">
      <c r="B161" s="207"/>
      <c r="C161" s="208"/>
      <c r="D161" s="209" t="s">
        <v>339</v>
      </c>
      <c r="E161" s="210" t="s">
        <v>1</v>
      </c>
      <c r="F161" s="211" t="s">
        <v>3697</v>
      </c>
      <c r="G161" s="208"/>
      <c r="H161" s="212">
        <v>13.77</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2:51" s="13" customFormat="1" ht="11.25">
      <c r="B162" s="207"/>
      <c r="C162" s="208"/>
      <c r="D162" s="209" t="s">
        <v>339</v>
      </c>
      <c r="E162" s="210" t="s">
        <v>1</v>
      </c>
      <c r="F162" s="211" t="s">
        <v>3698</v>
      </c>
      <c r="G162" s="208"/>
      <c r="H162" s="212">
        <v>8.14</v>
      </c>
      <c r="I162" s="213"/>
      <c r="J162" s="208"/>
      <c r="K162" s="208"/>
      <c r="L162" s="214"/>
      <c r="M162" s="215"/>
      <c r="N162" s="216"/>
      <c r="O162" s="216"/>
      <c r="P162" s="216"/>
      <c r="Q162" s="216"/>
      <c r="R162" s="216"/>
      <c r="S162" s="216"/>
      <c r="T162" s="217"/>
      <c r="AT162" s="218" t="s">
        <v>339</v>
      </c>
      <c r="AU162" s="218" t="s">
        <v>86</v>
      </c>
      <c r="AV162" s="13" t="s">
        <v>86</v>
      </c>
      <c r="AW162" s="13" t="s">
        <v>31</v>
      </c>
      <c r="AX162" s="13" t="s">
        <v>77</v>
      </c>
      <c r="AY162" s="218" t="s">
        <v>321</v>
      </c>
    </row>
    <row r="163" spans="2:51" s="13" customFormat="1" ht="11.25">
      <c r="B163" s="207"/>
      <c r="C163" s="208"/>
      <c r="D163" s="209" t="s">
        <v>339</v>
      </c>
      <c r="E163" s="210" t="s">
        <v>1</v>
      </c>
      <c r="F163" s="211" t="s">
        <v>3699</v>
      </c>
      <c r="G163" s="208"/>
      <c r="H163" s="212">
        <v>4.4850000000000003</v>
      </c>
      <c r="I163" s="213"/>
      <c r="J163" s="208"/>
      <c r="K163" s="208"/>
      <c r="L163" s="214"/>
      <c r="M163" s="215"/>
      <c r="N163" s="216"/>
      <c r="O163" s="216"/>
      <c r="P163" s="216"/>
      <c r="Q163" s="216"/>
      <c r="R163" s="216"/>
      <c r="S163" s="216"/>
      <c r="T163" s="217"/>
      <c r="AT163" s="218" t="s">
        <v>339</v>
      </c>
      <c r="AU163" s="218" t="s">
        <v>86</v>
      </c>
      <c r="AV163" s="13" t="s">
        <v>86</v>
      </c>
      <c r="AW163" s="13" t="s">
        <v>31</v>
      </c>
      <c r="AX163" s="13" t="s">
        <v>77</v>
      </c>
      <c r="AY163" s="218" t="s">
        <v>321</v>
      </c>
    </row>
    <row r="164" spans="2:51" s="13" customFormat="1" ht="11.25">
      <c r="B164" s="207"/>
      <c r="C164" s="208"/>
      <c r="D164" s="209" t="s">
        <v>339</v>
      </c>
      <c r="E164" s="210" t="s">
        <v>1</v>
      </c>
      <c r="F164" s="211" t="s">
        <v>3700</v>
      </c>
      <c r="G164" s="208"/>
      <c r="H164" s="212">
        <v>2.34</v>
      </c>
      <c r="I164" s="213"/>
      <c r="J164" s="208"/>
      <c r="K164" s="208"/>
      <c r="L164" s="214"/>
      <c r="M164" s="215"/>
      <c r="N164" s="216"/>
      <c r="O164" s="216"/>
      <c r="P164" s="216"/>
      <c r="Q164" s="216"/>
      <c r="R164" s="216"/>
      <c r="S164" s="216"/>
      <c r="T164" s="217"/>
      <c r="AT164" s="218" t="s">
        <v>339</v>
      </c>
      <c r="AU164" s="218" t="s">
        <v>86</v>
      </c>
      <c r="AV164" s="13" t="s">
        <v>86</v>
      </c>
      <c r="AW164" s="13" t="s">
        <v>31</v>
      </c>
      <c r="AX164" s="13" t="s">
        <v>77</v>
      </c>
      <c r="AY164" s="218" t="s">
        <v>321</v>
      </c>
    </row>
    <row r="165" spans="2:51" s="13" customFormat="1" ht="11.25">
      <c r="B165" s="207"/>
      <c r="C165" s="208"/>
      <c r="D165" s="209" t="s">
        <v>339</v>
      </c>
      <c r="E165" s="210" t="s">
        <v>1</v>
      </c>
      <c r="F165" s="211" t="s">
        <v>3701</v>
      </c>
      <c r="G165" s="208"/>
      <c r="H165" s="212">
        <v>4.6050000000000004</v>
      </c>
      <c r="I165" s="213"/>
      <c r="J165" s="208"/>
      <c r="K165" s="208"/>
      <c r="L165" s="214"/>
      <c r="M165" s="215"/>
      <c r="N165" s="216"/>
      <c r="O165" s="216"/>
      <c r="P165" s="216"/>
      <c r="Q165" s="216"/>
      <c r="R165" s="216"/>
      <c r="S165" s="216"/>
      <c r="T165" s="217"/>
      <c r="AT165" s="218" t="s">
        <v>339</v>
      </c>
      <c r="AU165" s="218" t="s">
        <v>86</v>
      </c>
      <c r="AV165" s="13" t="s">
        <v>86</v>
      </c>
      <c r="AW165" s="13" t="s">
        <v>31</v>
      </c>
      <c r="AX165" s="13" t="s">
        <v>77</v>
      </c>
      <c r="AY165" s="218" t="s">
        <v>321</v>
      </c>
    </row>
    <row r="166" spans="2:51" s="13" customFormat="1" ht="11.25">
      <c r="B166" s="207"/>
      <c r="C166" s="208"/>
      <c r="D166" s="209" t="s">
        <v>339</v>
      </c>
      <c r="E166" s="210" t="s">
        <v>1</v>
      </c>
      <c r="F166" s="211" t="s">
        <v>3702</v>
      </c>
      <c r="G166" s="208"/>
      <c r="H166" s="212">
        <v>8.4700000000000006</v>
      </c>
      <c r="I166" s="213"/>
      <c r="J166" s="208"/>
      <c r="K166" s="208"/>
      <c r="L166" s="214"/>
      <c r="M166" s="215"/>
      <c r="N166" s="216"/>
      <c r="O166" s="216"/>
      <c r="P166" s="216"/>
      <c r="Q166" s="216"/>
      <c r="R166" s="216"/>
      <c r="S166" s="216"/>
      <c r="T166" s="217"/>
      <c r="AT166" s="218" t="s">
        <v>339</v>
      </c>
      <c r="AU166" s="218" t="s">
        <v>86</v>
      </c>
      <c r="AV166" s="13" t="s">
        <v>86</v>
      </c>
      <c r="AW166" s="13" t="s">
        <v>31</v>
      </c>
      <c r="AX166" s="13" t="s">
        <v>77</v>
      </c>
      <c r="AY166" s="218" t="s">
        <v>321</v>
      </c>
    </row>
    <row r="167" spans="2:51" s="13" customFormat="1" ht="11.25">
      <c r="B167" s="207"/>
      <c r="C167" s="208"/>
      <c r="D167" s="209" t="s">
        <v>339</v>
      </c>
      <c r="E167" s="210" t="s">
        <v>1</v>
      </c>
      <c r="F167" s="211" t="s">
        <v>3703</v>
      </c>
      <c r="G167" s="208"/>
      <c r="H167" s="212">
        <v>2.355</v>
      </c>
      <c r="I167" s="213"/>
      <c r="J167" s="208"/>
      <c r="K167" s="208"/>
      <c r="L167" s="214"/>
      <c r="M167" s="215"/>
      <c r="N167" s="216"/>
      <c r="O167" s="216"/>
      <c r="P167" s="216"/>
      <c r="Q167" s="216"/>
      <c r="R167" s="216"/>
      <c r="S167" s="216"/>
      <c r="T167" s="217"/>
      <c r="AT167" s="218" t="s">
        <v>339</v>
      </c>
      <c r="AU167" s="218" t="s">
        <v>86</v>
      </c>
      <c r="AV167" s="13" t="s">
        <v>86</v>
      </c>
      <c r="AW167" s="13" t="s">
        <v>31</v>
      </c>
      <c r="AX167" s="13" t="s">
        <v>77</v>
      </c>
      <c r="AY167" s="218" t="s">
        <v>321</v>
      </c>
    </row>
    <row r="168" spans="2:51" s="13" customFormat="1" ht="11.25">
      <c r="B168" s="207"/>
      <c r="C168" s="208"/>
      <c r="D168" s="209" t="s">
        <v>339</v>
      </c>
      <c r="E168" s="210" t="s">
        <v>1</v>
      </c>
      <c r="F168" s="211" t="s">
        <v>3704</v>
      </c>
      <c r="G168" s="208"/>
      <c r="H168" s="212">
        <v>10.074999999999999</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2:51" s="13" customFormat="1" ht="11.25">
      <c r="B169" s="207"/>
      <c r="C169" s="208"/>
      <c r="D169" s="209" t="s">
        <v>339</v>
      </c>
      <c r="E169" s="210" t="s">
        <v>1</v>
      </c>
      <c r="F169" s="211" t="s">
        <v>3705</v>
      </c>
      <c r="G169" s="208"/>
      <c r="H169" s="212">
        <v>13.175000000000001</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2:51" s="13" customFormat="1" ht="11.25">
      <c r="B170" s="207"/>
      <c r="C170" s="208"/>
      <c r="D170" s="209" t="s">
        <v>339</v>
      </c>
      <c r="E170" s="210" t="s">
        <v>1</v>
      </c>
      <c r="F170" s="211" t="s">
        <v>3706</v>
      </c>
      <c r="G170" s="208"/>
      <c r="H170" s="212">
        <v>24.8</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2:51" s="13" customFormat="1" ht="11.25">
      <c r="B171" s="207"/>
      <c r="C171" s="208"/>
      <c r="D171" s="209" t="s">
        <v>339</v>
      </c>
      <c r="E171" s="210" t="s">
        <v>1</v>
      </c>
      <c r="F171" s="211" t="s">
        <v>3707</v>
      </c>
      <c r="G171" s="208"/>
      <c r="H171" s="212">
        <v>29.45</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2:51" s="13" customFormat="1" ht="11.25">
      <c r="B172" s="207"/>
      <c r="C172" s="208"/>
      <c r="D172" s="209" t="s">
        <v>339</v>
      </c>
      <c r="E172" s="210" t="s">
        <v>1</v>
      </c>
      <c r="F172" s="211" t="s">
        <v>3708</v>
      </c>
      <c r="G172" s="208"/>
      <c r="H172" s="212">
        <v>31</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2:51" s="13" customFormat="1" ht="11.25">
      <c r="B173" s="207"/>
      <c r="C173" s="208"/>
      <c r="D173" s="209" t="s">
        <v>339</v>
      </c>
      <c r="E173" s="210" t="s">
        <v>1</v>
      </c>
      <c r="F173" s="211" t="s">
        <v>3708</v>
      </c>
      <c r="G173" s="208"/>
      <c r="H173" s="212">
        <v>31</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2:51" s="13" customFormat="1" ht="11.25">
      <c r="B174" s="207"/>
      <c r="C174" s="208"/>
      <c r="D174" s="209" t="s">
        <v>339</v>
      </c>
      <c r="E174" s="210" t="s">
        <v>1</v>
      </c>
      <c r="F174" s="211" t="s">
        <v>3708</v>
      </c>
      <c r="G174" s="208"/>
      <c r="H174" s="212">
        <v>31</v>
      </c>
      <c r="I174" s="213"/>
      <c r="J174" s="208"/>
      <c r="K174" s="208"/>
      <c r="L174" s="214"/>
      <c r="M174" s="215"/>
      <c r="N174" s="216"/>
      <c r="O174" s="216"/>
      <c r="P174" s="216"/>
      <c r="Q174" s="216"/>
      <c r="R174" s="216"/>
      <c r="S174" s="216"/>
      <c r="T174" s="217"/>
      <c r="AT174" s="218" t="s">
        <v>339</v>
      </c>
      <c r="AU174" s="218" t="s">
        <v>86</v>
      </c>
      <c r="AV174" s="13" t="s">
        <v>86</v>
      </c>
      <c r="AW174" s="13" t="s">
        <v>31</v>
      </c>
      <c r="AX174" s="13" t="s">
        <v>77</v>
      </c>
      <c r="AY174" s="218" t="s">
        <v>321</v>
      </c>
    </row>
    <row r="175" spans="2:51" s="13" customFormat="1" ht="11.25">
      <c r="B175" s="207"/>
      <c r="C175" s="208"/>
      <c r="D175" s="209" t="s">
        <v>339</v>
      </c>
      <c r="E175" s="210" t="s">
        <v>1</v>
      </c>
      <c r="F175" s="211" t="s">
        <v>3708</v>
      </c>
      <c r="G175" s="208"/>
      <c r="H175" s="212">
        <v>31</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2:51" s="13" customFormat="1" ht="11.25">
      <c r="B176" s="207"/>
      <c r="C176" s="208"/>
      <c r="D176" s="209" t="s">
        <v>339</v>
      </c>
      <c r="E176" s="210" t="s">
        <v>1</v>
      </c>
      <c r="F176" s="211" t="s">
        <v>3696</v>
      </c>
      <c r="G176" s="208"/>
      <c r="H176" s="212">
        <v>32.549999999999997</v>
      </c>
      <c r="I176" s="213"/>
      <c r="J176" s="208"/>
      <c r="K176" s="208"/>
      <c r="L176" s="214"/>
      <c r="M176" s="215"/>
      <c r="N176" s="216"/>
      <c r="O176" s="216"/>
      <c r="P176" s="216"/>
      <c r="Q176" s="216"/>
      <c r="R176" s="216"/>
      <c r="S176" s="216"/>
      <c r="T176" s="217"/>
      <c r="AT176" s="218" t="s">
        <v>339</v>
      </c>
      <c r="AU176" s="218" t="s">
        <v>86</v>
      </c>
      <c r="AV176" s="13" t="s">
        <v>86</v>
      </c>
      <c r="AW176" s="13" t="s">
        <v>31</v>
      </c>
      <c r="AX176" s="13" t="s">
        <v>77</v>
      </c>
      <c r="AY176" s="218" t="s">
        <v>321</v>
      </c>
    </row>
    <row r="177" spans="1:65" s="13" customFormat="1" ht="11.25">
      <c r="B177" s="207"/>
      <c r="C177" s="208"/>
      <c r="D177" s="209" t="s">
        <v>339</v>
      </c>
      <c r="E177" s="210" t="s">
        <v>1</v>
      </c>
      <c r="F177" s="211" t="s">
        <v>3709</v>
      </c>
      <c r="G177" s="208"/>
      <c r="H177" s="212">
        <v>1.4750000000000001</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11.25">
      <c r="B178" s="207"/>
      <c r="C178" s="208"/>
      <c r="D178" s="209" t="s">
        <v>339</v>
      </c>
      <c r="E178" s="210" t="s">
        <v>1</v>
      </c>
      <c r="F178" s="211" t="s">
        <v>3710</v>
      </c>
      <c r="G178" s="208"/>
      <c r="H178" s="212">
        <v>7.4</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3" customFormat="1" ht="11.25">
      <c r="B179" s="207"/>
      <c r="C179" s="208"/>
      <c r="D179" s="209" t="s">
        <v>339</v>
      </c>
      <c r="E179" s="210" t="s">
        <v>1</v>
      </c>
      <c r="F179" s="211" t="s">
        <v>3711</v>
      </c>
      <c r="G179" s="208"/>
      <c r="H179" s="212">
        <v>1.5549999999999999</v>
      </c>
      <c r="I179" s="213"/>
      <c r="J179" s="208"/>
      <c r="K179" s="208"/>
      <c r="L179" s="214"/>
      <c r="M179" s="215"/>
      <c r="N179" s="216"/>
      <c r="O179" s="216"/>
      <c r="P179" s="216"/>
      <c r="Q179" s="216"/>
      <c r="R179" s="216"/>
      <c r="S179" s="216"/>
      <c r="T179" s="217"/>
      <c r="AT179" s="218" t="s">
        <v>339</v>
      </c>
      <c r="AU179" s="218" t="s">
        <v>86</v>
      </c>
      <c r="AV179" s="13" t="s">
        <v>86</v>
      </c>
      <c r="AW179" s="13" t="s">
        <v>31</v>
      </c>
      <c r="AX179" s="13" t="s">
        <v>77</v>
      </c>
      <c r="AY179" s="218" t="s">
        <v>321</v>
      </c>
    </row>
    <row r="180" spans="1:65" s="14" customFormat="1" ht="11.25">
      <c r="B180" s="219"/>
      <c r="C180" s="220"/>
      <c r="D180" s="209" t="s">
        <v>339</v>
      </c>
      <c r="E180" s="221" t="s">
        <v>2792</v>
      </c>
      <c r="F180" s="222" t="s">
        <v>346</v>
      </c>
      <c r="G180" s="220"/>
      <c r="H180" s="223">
        <v>407.63</v>
      </c>
      <c r="I180" s="224"/>
      <c r="J180" s="220"/>
      <c r="K180" s="220"/>
      <c r="L180" s="225"/>
      <c r="M180" s="226"/>
      <c r="N180" s="227"/>
      <c r="O180" s="227"/>
      <c r="P180" s="227"/>
      <c r="Q180" s="227"/>
      <c r="R180" s="227"/>
      <c r="S180" s="227"/>
      <c r="T180" s="228"/>
      <c r="AT180" s="229" t="s">
        <v>339</v>
      </c>
      <c r="AU180" s="229" t="s">
        <v>86</v>
      </c>
      <c r="AV180" s="14" t="s">
        <v>328</v>
      </c>
      <c r="AW180" s="14" t="s">
        <v>31</v>
      </c>
      <c r="AX180" s="14" t="s">
        <v>77</v>
      </c>
      <c r="AY180" s="229" t="s">
        <v>321</v>
      </c>
    </row>
    <row r="181" spans="1:65" s="13" customFormat="1" ht="11.25">
      <c r="B181" s="207"/>
      <c r="C181" s="208"/>
      <c r="D181" s="209" t="s">
        <v>339</v>
      </c>
      <c r="E181" s="210" t="s">
        <v>1</v>
      </c>
      <c r="F181" s="211" t="s">
        <v>3613</v>
      </c>
      <c r="G181" s="208"/>
      <c r="H181" s="212">
        <v>407.63</v>
      </c>
      <c r="I181" s="213"/>
      <c r="J181" s="208"/>
      <c r="K181" s="208"/>
      <c r="L181" s="214"/>
      <c r="M181" s="215"/>
      <c r="N181" s="216"/>
      <c r="O181" s="216"/>
      <c r="P181" s="216"/>
      <c r="Q181" s="216"/>
      <c r="R181" s="216"/>
      <c r="S181" s="216"/>
      <c r="T181" s="217"/>
      <c r="AT181" s="218" t="s">
        <v>339</v>
      </c>
      <c r="AU181" s="218" t="s">
        <v>86</v>
      </c>
      <c r="AV181" s="13" t="s">
        <v>86</v>
      </c>
      <c r="AW181" s="13" t="s">
        <v>31</v>
      </c>
      <c r="AX181" s="13" t="s">
        <v>77</v>
      </c>
      <c r="AY181" s="218" t="s">
        <v>321</v>
      </c>
    </row>
    <row r="182" spans="1:65" s="16" customFormat="1" ht="11.25">
      <c r="B182" s="240"/>
      <c r="C182" s="241"/>
      <c r="D182" s="209" t="s">
        <v>339</v>
      </c>
      <c r="E182" s="242" t="s">
        <v>390</v>
      </c>
      <c r="F182" s="243" t="s">
        <v>391</v>
      </c>
      <c r="G182" s="241"/>
      <c r="H182" s="244">
        <v>407.63</v>
      </c>
      <c r="I182" s="245"/>
      <c r="J182" s="241"/>
      <c r="K182" s="241"/>
      <c r="L182" s="246"/>
      <c r="M182" s="247"/>
      <c r="N182" s="248"/>
      <c r="O182" s="248"/>
      <c r="P182" s="248"/>
      <c r="Q182" s="248"/>
      <c r="R182" s="248"/>
      <c r="S182" s="248"/>
      <c r="T182" s="249"/>
      <c r="AT182" s="250" t="s">
        <v>339</v>
      </c>
      <c r="AU182" s="250" t="s">
        <v>86</v>
      </c>
      <c r="AV182" s="16" t="s">
        <v>334</v>
      </c>
      <c r="AW182" s="16" t="s">
        <v>31</v>
      </c>
      <c r="AX182" s="16" t="s">
        <v>77</v>
      </c>
      <c r="AY182" s="250" t="s">
        <v>321</v>
      </c>
    </row>
    <row r="183" spans="1:65" s="13" customFormat="1" ht="11.25">
      <c r="B183" s="207"/>
      <c r="C183" s="208"/>
      <c r="D183" s="209" t="s">
        <v>339</v>
      </c>
      <c r="E183" s="210" t="s">
        <v>1</v>
      </c>
      <c r="F183" s="211" t="s">
        <v>1649</v>
      </c>
      <c r="G183" s="208"/>
      <c r="H183" s="212">
        <v>-80.400000000000006</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1:65" s="13" customFormat="1" ht="11.25">
      <c r="B184" s="207"/>
      <c r="C184" s="208"/>
      <c r="D184" s="209" t="s">
        <v>339</v>
      </c>
      <c r="E184" s="210" t="s">
        <v>1</v>
      </c>
      <c r="F184" s="211" t="s">
        <v>2954</v>
      </c>
      <c r="G184" s="208"/>
      <c r="H184" s="212">
        <v>-2.04</v>
      </c>
      <c r="I184" s="213"/>
      <c r="J184" s="208"/>
      <c r="K184" s="208"/>
      <c r="L184" s="214"/>
      <c r="M184" s="215"/>
      <c r="N184" s="216"/>
      <c r="O184" s="216"/>
      <c r="P184" s="216"/>
      <c r="Q184" s="216"/>
      <c r="R184" s="216"/>
      <c r="S184" s="216"/>
      <c r="T184" s="217"/>
      <c r="AT184" s="218" t="s">
        <v>339</v>
      </c>
      <c r="AU184" s="218" t="s">
        <v>86</v>
      </c>
      <c r="AV184" s="13" t="s">
        <v>86</v>
      </c>
      <c r="AW184" s="13" t="s">
        <v>31</v>
      </c>
      <c r="AX184" s="13" t="s">
        <v>77</v>
      </c>
      <c r="AY184" s="218" t="s">
        <v>321</v>
      </c>
    </row>
    <row r="185" spans="1:65" s="14" customFormat="1" ht="11.25">
      <c r="B185" s="219"/>
      <c r="C185" s="220"/>
      <c r="D185" s="209" t="s">
        <v>339</v>
      </c>
      <c r="E185" s="221" t="s">
        <v>262</v>
      </c>
      <c r="F185" s="222" t="s">
        <v>346</v>
      </c>
      <c r="G185" s="220"/>
      <c r="H185" s="223">
        <v>325.19</v>
      </c>
      <c r="I185" s="224"/>
      <c r="J185" s="220"/>
      <c r="K185" s="220"/>
      <c r="L185" s="225"/>
      <c r="M185" s="226"/>
      <c r="N185" s="227"/>
      <c r="O185" s="227"/>
      <c r="P185" s="227"/>
      <c r="Q185" s="227"/>
      <c r="R185" s="227"/>
      <c r="S185" s="227"/>
      <c r="T185" s="228"/>
      <c r="AT185" s="229" t="s">
        <v>339</v>
      </c>
      <c r="AU185" s="229" t="s">
        <v>86</v>
      </c>
      <c r="AV185" s="14" t="s">
        <v>328</v>
      </c>
      <c r="AW185" s="14" t="s">
        <v>31</v>
      </c>
      <c r="AX185" s="14" t="s">
        <v>77</v>
      </c>
      <c r="AY185" s="229" t="s">
        <v>321</v>
      </c>
    </row>
    <row r="186" spans="1:65" s="13" customFormat="1" ht="11.25">
      <c r="B186" s="207"/>
      <c r="C186" s="208"/>
      <c r="D186" s="209" t="s">
        <v>339</v>
      </c>
      <c r="E186" s="210" t="s">
        <v>1</v>
      </c>
      <c r="F186" s="211" t="s">
        <v>1651</v>
      </c>
      <c r="G186" s="208"/>
      <c r="H186" s="212">
        <v>292.67099999999999</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4" customFormat="1" ht="11.25">
      <c r="B187" s="219"/>
      <c r="C187" s="220"/>
      <c r="D187" s="209" t="s">
        <v>339</v>
      </c>
      <c r="E187" s="221" t="s">
        <v>1</v>
      </c>
      <c r="F187" s="222" t="s">
        <v>346</v>
      </c>
      <c r="G187" s="220"/>
      <c r="H187" s="223">
        <v>292.67099999999999</v>
      </c>
      <c r="I187" s="224"/>
      <c r="J187" s="220"/>
      <c r="K187" s="220"/>
      <c r="L187" s="225"/>
      <c r="M187" s="226"/>
      <c r="N187" s="227"/>
      <c r="O187" s="227"/>
      <c r="P187" s="227"/>
      <c r="Q187" s="227"/>
      <c r="R187" s="227"/>
      <c r="S187" s="227"/>
      <c r="T187" s="228"/>
      <c r="AT187" s="229" t="s">
        <v>339</v>
      </c>
      <c r="AU187" s="229" t="s">
        <v>86</v>
      </c>
      <c r="AV187" s="14" t="s">
        <v>328</v>
      </c>
      <c r="AW187" s="14" t="s">
        <v>31</v>
      </c>
      <c r="AX187" s="14" t="s">
        <v>84</v>
      </c>
      <c r="AY187" s="229" t="s">
        <v>321</v>
      </c>
    </row>
    <row r="188" spans="1:65" s="2" customFormat="1" ht="33" customHeight="1">
      <c r="A188" s="35"/>
      <c r="B188" s="36"/>
      <c r="C188" s="194" t="s">
        <v>364</v>
      </c>
      <c r="D188" s="194" t="s">
        <v>323</v>
      </c>
      <c r="E188" s="195" t="s">
        <v>1652</v>
      </c>
      <c r="F188" s="196" t="s">
        <v>1653</v>
      </c>
      <c r="G188" s="197" t="s">
        <v>355</v>
      </c>
      <c r="H188" s="198">
        <v>32.518999999999998</v>
      </c>
      <c r="I188" s="199"/>
      <c r="J188" s="200">
        <f>ROUND(I188*H188,2)</f>
        <v>0</v>
      </c>
      <c r="K188" s="196" t="s">
        <v>350</v>
      </c>
      <c r="L188" s="40"/>
      <c r="M188" s="201" t="s">
        <v>1</v>
      </c>
      <c r="N188" s="202" t="s">
        <v>42</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328</v>
      </c>
      <c r="AT188" s="205" t="s">
        <v>323</v>
      </c>
      <c r="AU188" s="205" t="s">
        <v>86</v>
      </c>
      <c r="AY188" s="18" t="s">
        <v>321</v>
      </c>
      <c r="BE188" s="206">
        <f>IF(N188="základní",J188,0)</f>
        <v>0</v>
      </c>
      <c r="BF188" s="206">
        <f>IF(N188="snížená",J188,0)</f>
        <v>0</v>
      </c>
      <c r="BG188" s="206">
        <f>IF(N188="zákl. přenesená",J188,0)</f>
        <v>0</v>
      </c>
      <c r="BH188" s="206">
        <f>IF(N188="sníž. přenesená",J188,0)</f>
        <v>0</v>
      </c>
      <c r="BI188" s="206">
        <f>IF(N188="nulová",J188,0)</f>
        <v>0</v>
      </c>
      <c r="BJ188" s="18" t="s">
        <v>84</v>
      </c>
      <c r="BK188" s="206">
        <f>ROUND(I188*H188,2)</f>
        <v>0</v>
      </c>
      <c r="BL188" s="18" t="s">
        <v>328</v>
      </c>
      <c r="BM188" s="205" t="s">
        <v>1654</v>
      </c>
    </row>
    <row r="189" spans="1:65" s="13" customFormat="1" ht="11.25">
      <c r="B189" s="207"/>
      <c r="C189" s="208"/>
      <c r="D189" s="209" t="s">
        <v>339</v>
      </c>
      <c r="E189" s="210" t="s">
        <v>1</v>
      </c>
      <c r="F189" s="211" t="s">
        <v>1655</v>
      </c>
      <c r="G189" s="208"/>
      <c r="H189" s="212">
        <v>32.518999999999998</v>
      </c>
      <c r="I189" s="213"/>
      <c r="J189" s="208"/>
      <c r="K189" s="208"/>
      <c r="L189" s="214"/>
      <c r="M189" s="215"/>
      <c r="N189" s="216"/>
      <c r="O189" s="216"/>
      <c r="P189" s="216"/>
      <c r="Q189" s="216"/>
      <c r="R189" s="216"/>
      <c r="S189" s="216"/>
      <c r="T189" s="217"/>
      <c r="AT189" s="218" t="s">
        <v>339</v>
      </c>
      <c r="AU189" s="218" t="s">
        <v>86</v>
      </c>
      <c r="AV189" s="13" t="s">
        <v>86</v>
      </c>
      <c r="AW189" s="13" t="s">
        <v>31</v>
      </c>
      <c r="AX189" s="13" t="s">
        <v>84</v>
      </c>
      <c r="AY189" s="218" t="s">
        <v>321</v>
      </c>
    </row>
    <row r="190" spans="1:65" s="2" customFormat="1" ht="21.75" customHeight="1">
      <c r="A190" s="35"/>
      <c r="B190" s="36"/>
      <c r="C190" s="194" t="s">
        <v>407</v>
      </c>
      <c r="D190" s="194" t="s">
        <v>323</v>
      </c>
      <c r="E190" s="195" t="s">
        <v>1656</v>
      </c>
      <c r="F190" s="196" t="s">
        <v>1657</v>
      </c>
      <c r="G190" s="197" t="s">
        <v>337</v>
      </c>
      <c r="H190" s="198">
        <v>815.26</v>
      </c>
      <c r="I190" s="199"/>
      <c r="J190" s="200">
        <f>ROUND(I190*H190,2)</f>
        <v>0</v>
      </c>
      <c r="K190" s="196" t="s">
        <v>350</v>
      </c>
      <c r="L190" s="40"/>
      <c r="M190" s="201" t="s">
        <v>1</v>
      </c>
      <c r="N190" s="202" t="s">
        <v>42</v>
      </c>
      <c r="O190" s="72"/>
      <c r="P190" s="203">
        <f>O190*H190</f>
        <v>0</v>
      </c>
      <c r="Q190" s="203">
        <v>8.4000000000000003E-4</v>
      </c>
      <c r="R190" s="203">
        <f>Q190*H190</f>
        <v>0.68481840000000005</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1682</v>
      </c>
    </row>
    <row r="191" spans="1:65" s="15" customFormat="1" ht="11.25">
      <c r="B191" s="230"/>
      <c r="C191" s="231"/>
      <c r="D191" s="209" t="s">
        <v>339</v>
      </c>
      <c r="E191" s="232" t="s">
        <v>1</v>
      </c>
      <c r="F191" s="233" t="s">
        <v>2957</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1:65" s="13" customFormat="1" ht="11.25">
      <c r="B192" s="207"/>
      <c r="C192" s="208"/>
      <c r="D192" s="209" t="s">
        <v>339</v>
      </c>
      <c r="E192" s="210" t="s">
        <v>1</v>
      </c>
      <c r="F192" s="211" t="s">
        <v>3712</v>
      </c>
      <c r="G192" s="208"/>
      <c r="H192" s="212">
        <v>815.26</v>
      </c>
      <c r="I192" s="213"/>
      <c r="J192" s="208"/>
      <c r="K192" s="208"/>
      <c r="L192" s="214"/>
      <c r="M192" s="215"/>
      <c r="N192" s="216"/>
      <c r="O192" s="216"/>
      <c r="P192" s="216"/>
      <c r="Q192" s="216"/>
      <c r="R192" s="216"/>
      <c r="S192" s="216"/>
      <c r="T192" s="217"/>
      <c r="AT192" s="218" t="s">
        <v>339</v>
      </c>
      <c r="AU192" s="218" t="s">
        <v>86</v>
      </c>
      <c r="AV192" s="13" t="s">
        <v>86</v>
      </c>
      <c r="AW192" s="13" t="s">
        <v>31</v>
      </c>
      <c r="AX192" s="13" t="s">
        <v>84</v>
      </c>
      <c r="AY192" s="218" t="s">
        <v>321</v>
      </c>
    </row>
    <row r="193" spans="1:65" s="2" customFormat="1" ht="24.2" customHeight="1">
      <c r="A193" s="35"/>
      <c r="B193" s="36"/>
      <c r="C193" s="194" t="s">
        <v>412</v>
      </c>
      <c r="D193" s="194" t="s">
        <v>323</v>
      </c>
      <c r="E193" s="195" t="s">
        <v>1677</v>
      </c>
      <c r="F193" s="196" t="s">
        <v>1678</v>
      </c>
      <c r="G193" s="197" t="s">
        <v>337</v>
      </c>
      <c r="H193" s="198">
        <v>815.26</v>
      </c>
      <c r="I193" s="199"/>
      <c r="J193" s="200">
        <f>ROUND(I193*H193,2)</f>
        <v>0</v>
      </c>
      <c r="K193" s="196" t="s">
        <v>350</v>
      </c>
      <c r="L193" s="40"/>
      <c r="M193" s="201" t="s">
        <v>1</v>
      </c>
      <c r="N193" s="202" t="s">
        <v>42</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328</v>
      </c>
      <c r="AT193" s="205" t="s">
        <v>323</v>
      </c>
      <c r="AU193" s="205" t="s">
        <v>86</v>
      </c>
      <c r="AY193" s="18" t="s">
        <v>321</v>
      </c>
      <c r="BE193" s="206">
        <f>IF(N193="základní",J193,0)</f>
        <v>0</v>
      </c>
      <c r="BF193" s="206">
        <f>IF(N193="snížená",J193,0)</f>
        <v>0</v>
      </c>
      <c r="BG193" s="206">
        <f>IF(N193="zákl. přenesená",J193,0)</f>
        <v>0</v>
      </c>
      <c r="BH193" s="206">
        <f>IF(N193="sníž. přenesená",J193,0)</f>
        <v>0</v>
      </c>
      <c r="BI193" s="206">
        <f>IF(N193="nulová",J193,0)</f>
        <v>0</v>
      </c>
      <c r="BJ193" s="18" t="s">
        <v>84</v>
      </c>
      <c r="BK193" s="206">
        <f>ROUND(I193*H193,2)</f>
        <v>0</v>
      </c>
      <c r="BL193" s="18" t="s">
        <v>328</v>
      </c>
      <c r="BM193" s="205" t="s">
        <v>1687</v>
      </c>
    </row>
    <row r="194" spans="1:65" s="2" customFormat="1" ht="37.9" customHeight="1">
      <c r="A194" s="35"/>
      <c r="B194" s="36"/>
      <c r="C194" s="194" t="s">
        <v>424</v>
      </c>
      <c r="D194" s="194" t="s">
        <v>323</v>
      </c>
      <c r="E194" s="195" t="s">
        <v>353</v>
      </c>
      <c r="F194" s="196" t="s">
        <v>354</v>
      </c>
      <c r="G194" s="197" t="s">
        <v>355</v>
      </c>
      <c r="H194" s="198">
        <v>294.50700000000001</v>
      </c>
      <c r="I194" s="199"/>
      <c r="J194" s="200">
        <f>ROUND(I194*H194,2)</f>
        <v>0</v>
      </c>
      <c r="K194" s="196" t="s">
        <v>350</v>
      </c>
      <c r="L194" s="40"/>
      <c r="M194" s="201" t="s">
        <v>1</v>
      </c>
      <c r="N194" s="202"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328</v>
      </c>
      <c r="AT194" s="205" t="s">
        <v>323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3713</v>
      </c>
    </row>
    <row r="195" spans="1:65" s="15" customFormat="1" ht="11.25">
      <c r="B195" s="230"/>
      <c r="C195" s="231"/>
      <c r="D195" s="209" t="s">
        <v>339</v>
      </c>
      <c r="E195" s="232" t="s">
        <v>1</v>
      </c>
      <c r="F195" s="233" t="s">
        <v>1689</v>
      </c>
      <c r="G195" s="231"/>
      <c r="H195" s="232" t="s">
        <v>1</v>
      </c>
      <c r="I195" s="234"/>
      <c r="J195" s="231"/>
      <c r="K195" s="231"/>
      <c r="L195" s="235"/>
      <c r="M195" s="236"/>
      <c r="N195" s="237"/>
      <c r="O195" s="237"/>
      <c r="P195" s="237"/>
      <c r="Q195" s="237"/>
      <c r="R195" s="237"/>
      <c r="S195" s="237"/>
      <c r="T195" s="238"/>
      <c r="AT195" s="239" t="s">
        <v>339</v>
      </c>
      <c r="AU195" s="239" t="s">
        <v>86</v>
      </c>
      <c r="AV195" s="15" t="s">
        <v>84</v>
      </c>
      <c r="AW195" s="15" t="s">
        <v>31</v>
      </c>
      <c r="AX195" s="15" t="s">
        <v>77</v>
      </c>
      <c r="AY195" s="239" t="s">
        <v>321</v>
      </c>
    </row>
    <row r="196" spans="1:65" s="13" customFormat="1" ht="11.25">
      <c r="B196" s="207"/>
      <c r="C196" s="208"/>
      <c r="D196" s="209" t="s">
        <v>339</v>
      </c>
      <c r="E196" s="210" t="s">
        <v>1</v>
      </c>
      <c r="F196" s="211" t="s">
        <v>2964</v>
      </c>
      <c r="G196" s="208"/>
      <c r="H196" s="212">
        <v>294.50700000000001</v>
      </c>
      <c r="I196" s="213"/>
      <c r="J196" s="208"/>
      <c r="K196" s="208"/>
      <c r="L196" s="214"/>
      <c r="M196" s="215"/>
      <c r="N196" s="216"/>
      <c r="O196" s="216"/>
      <c r="P196" s="216"/>
      <c r="Q196" s="216"/>
      <c r="R196" s="216"/>
      <c r="S196" s="216"/>
      <c r="T196" s="217"/>
      <c r="AT196" s="218" t="s">
        <v>339</v>
      </c>
      <c r="AU196" s="218" t="s">
        <v>86</v>
      </c>
      <c r="AV196" s="13" t="s">
        <v>86</v>
      </c>
      <c r="AW196" s="13" t="s">
        <v>31</v>
      </c>
      <c r="AX196" s="13" t="s">
        <v>84</v>
      </c>
      <c r="AY196" s="218" t="s">
        <v>321</v>
      </c>
    </row>
    <row r="197" spans="1:65" s="2" customFormat="1" ht="16.5" customHeight="1">
      <c r="A197" s="35"/>
      <c r="B197" s="36"/>
      <c r="C197" s="194" t="s">
        <v>429</v>
      </c>
      <c r="D197" s="194" t="s">
        <v>323</v>
      </c>
      <c r="E197" s="195" t="s">
        <v>360</v>
      </c>
      <c r="F197" s="196" t="s">
        <v>361</v>
      </c>
      <c r="G197" s="197" t="s">
        <v>355</v>
      </c>
      <c r="H197" s="198">
        <v>294.50700000000001</v>
      </c>
      <c r="I197" s="199"/>
      <c r="J197" s="200">
        <f>ROUND(I197*H197,2)</f>
        <v>0</v>
      </c>
      <c r="K197" s="196" t="s">
        <v>350</v>
      </c>
      <c r="L197" s="40"/>
      <c r="M197" s="201" t="s">
        <v>1</v>
      </c>
      <c r="N197" s="202" t="s">
        <v>42</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328</v>
      </c>
      <c r="AT197" s="205" t="s">
        <v>323</v>
      </c>
      <c r="AU197" s="205" t="s">
        <v>86</v>
      </c>
      <c r="AY197" s="18" t="s">
        <v>321</v>
      </c>
      <c r="BE197" s="206">
        <f>IF(N197="základní",J197,0)</f>
        <v>0</v>
      </c>
      <c r="BF197" s="206">
        <f>IF(N197="snížená",J197,0)</f>
        <v>0</v>
      </c>
      <c r="BG197" s="206">
        <f>IF(N197="zákl. přenesená",J197,0)</f>
        <v>0</v>
      </c>
      <c r="BH197" s="206">
        <f>IF(N197="sníž. přenesená",J197,0)</f>
        <v>0</v>
      </c>
      <c r="BI197" s="206">
        <f>IF(N197="nulová",J197,0)</f>
        <v>0</v>
      </c>
      <c r="BJ197" s="18" t="s">
        <v>84</v>
      </c>
      <c r="BK197" s="206">
        <f>ROUND(I197*H197,2)</f>
        <v>0</v>
      </c>
      <c r="BL197" s="18" t="s">
        <v>328</v>
      </c>
      <c r="BM197" s="205" t="s">
        <v>3714</v>
      </c>
    </row>
    <row r="198" spans="1:65" s="2" customFormat="1" ht="37.9" customHeight="1">
      <c r="A198" s="35"/>
      <c r="B198" s="36"/>
      <c r="C198" s="194" t="s">
        <v>436</v>
      </c>
      <c r="D198" s="194" t="s">
        <v>323</v>
      </c>
      <c r="E198" s="195" t="s">
        <v>486</v>
      </c>
      <c r="F198" s="196" t="s">
        <v>487</v>
      </c>
      <c r="G198" s="197" t="s">
        <v>355</v>
      </c>
      <c r="H198" s="198">
        <v>26.8</v>
      </c>
      <c r="I198" s="199"/>
      <c r="J198" s="200">
        <f>ROUND(I198*H198,2)</f>
        <v>0</v>
      </c>
      <c r="K198" s="196" t="s">
        <v>350</v>
      </c>
      <c r="L198" s="40"/>
      <c r="M198" s="201" t="s">
        <v>1</v>
      </c>
      <c r="N198" s="202" t="s">
        <v>42</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328</v>
      </c>
      <c r="AT198" s="205" t="s">
        <v>323</v>
      </c>
      <c r="AU198" s="205" t="s">
        <v>86</v>
      </c>
      <c r="AY198" s="18" t="s">
        <v>321</v>
      </c>
      <c r="BE198" s="206">
        <f>IF(N198="základní",J198,0)</f>
        <v>0</v>
      </c>
      <c r="BF198" s="206">
        <f>IF(N198="snížená",J198,0)</f>
        <v>0</v>
      </c>
      <c r="BG198" s="206">
        <f>IF(N198="zákl. přenesená",J198,0)</f>
        <v>0</v>
      </c>
      <c r="BH198" s="206">
        <f>IF(N198="sníž. přenesená",J198,0)</f>
        <v>0</v>
      </c>
      <c r="BI198" s="206">
        <f>IF(N198="nulová",J198,0)</f>
        <v>0</v>
      </c>
      <c r="BJ198" s="18" t="s">
        <v>84</v>
      </c>
      <c r="BK198" s="206">
        <f>ROUND(I198*H198,2)</f>
        <v>0</v>
      </c>
      <c r="BL198" s="18" t="s">
        <v>328</v>
      </c>
      <c r="BM198" s="205" t="s">
        <v>3715</v>
      </c>
    </row>
    <row r="199" spans="1:65" s="15" customFormat="1" ht="22.5">
      <c r="B199" s="230"/>
      <c r="C199" s="231"/>
      <c r="D199" s="209" t="s">
        <v>339</v>
      </c>
      <c r="E199" s="232" t="s">
        <v>1</v>
      </c>
      <c r="F199" s="233" t="s">
        <v>1693</v>
      </c>
      <c r="G199" s="231"/>
      <c r="H199" s="232" t="s">
        <v>1</v>
      </c>
      <c r="I199" s="234"/>
      <c r="J199" s="231"/>
      <c r="K199" s="231"/>
      <c r="L199" s="235"/>
      <c r="M199" s="236"/>
      <c r="N199" s="237"/>
      <c r="O199" s="237"/>
      <c r="P199" s="237"/>
      <c r="Q199" s="237"/>
      <c r="R199" s="237"/>
      <c r="S199" s="237"/>
      <c r="T199" s="238"/>
      <c r="AT199" s="239" t="s">
        <v>339</v>
      </c>
      <c r="AU199" s="239" t="s">
        <v>86</v>
      </c>
      <c r="AV199" s="15" t="s">
        <v>84</v>
      </c>
      <c r="AW199" s="15" t="s">
        <v>31</v>
      </c>
      <c r="AX199" s="15" t="s">
        <v>77</v>
      </c>
      <c r="AY199" s="239" t="s">
        <v>321</v>
      </c>
    </row>
    <row r="200" spans="1:65" s="13" customFormat="1" ht="11.25">
      <c r="B200" s="207"/>
      <c r="C200" s="208"/>
      <c r="D200" s="209" t="s">
        <v>339</v>
      </c>
      <c r="E200" s="210" t="s">
        <v>1</v>
      </c>
      <c r="F200" s="211" t="s">
        <v>1694</v>
      </c>
      <c r="G200" s="208"/>
      <c r="H200" s="212">
        <v>26.8</v>
      </c>
      <c r="I200" s="213"/>
      <c r="J200" s="208"/>
      <c r="K200" s="208"/>
      <c r="L200" s="214"/>
      <c r="M200" s="215"/>
      <c r="N200" s="216"/>
      <c r="O200" s="216"/>
      <c r="P200" s="216"/>
      <c r="Q200" s="216"/>
      <c r="R200" s="216"/>
      <c r="S200" s="216"/>
      <c r="T200" s="217"/>
      <c r="AT200" s="218" t="s">
        <v>339</v>
      </c>
      <c r="AU200" s="218" t="s">
        <v>86</v>
      </c>
      <c r="AV200" s="13" t="s">
        <v>86</v>
      </c>
      <c r="AW200" s="13" t="s">
        <v>31</v>
      </c>
      <c r="AX200" s="13" t="s">
        <v>84</v>
      </c>
      <c r="AY200" s="218" t="s">
        <v>321</v>
      </c>
    </row>
    <row r="201" spans="1:65" s="2" customFormat="1" ht="37.9" customHeight="1">
      <c r="A201" s="35"/>
      <c r="B201" s="36"/>
      <c r="C201" s="194" t="s">
        <v>443</v>
      </c>
      <c r="D201" s="194" t="s">
        <v>323</v>
      </c>
      <c r="E201" s="195" t="s">
        <v>516</v>
      </c>
      <c r="F201" s="196" t="s">
        <v>517</v>
      </c>
      <c r="G201" s="197" t="s">
        <v>355</v>
      </c>
      <c r="H201" s="198">
        <v>268</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3716</v>
      </c>
    </row>
    <row r="202" spans="1:65" s="13" customFormat="1" ht="11.25">
      <c r="B202" s="207"/>
      <c r="C202" s="208"/>
      <c r="D202" s="209" t="s">
        <v>339</v>
      </c>
      <c r="E202" s="208"/>
      <c r="F202" s="211" t="s">
        <v>3717</v>
      </c>
      <c r="G202" s="208"/>
      <c r="H202" s="212">
        <v>268</v>
      </c>
      <c r="I202" s="213"/>
      <c r="J202" s="208"/>
      <c r="K202" s="208"/>
      <c r="L202" s="214"/>
      <c r="M202" s="215"/>
      <c r="N202" s="216"/>
      <c r="O202" s="216"/>
      <c r="P202" s="216"/>
      <c r="Q202" s="216"/>
      <c r="R202" s="216"/>
      <c r="S202" s="216"/>
      <c r="T202" s="217"/>
      <c r="AT202" s="218" t="s">
        <v>339</v>
      </c>
      <c r="AU202" s="218" t="s">
        <v>86</v>
      </c>
      <c r="AV202" s="13" t="s">
        <v>86</v>
      </c>
      <c r="AW202" s="13" t="s">
        <v>4</v>
      </c>
      <c r="AX202" s="13" t="s">
        <v>84</v>
      </c>
      <c r="AY202" s="218" t="s">
        <v>321</v>
      </c>
    </row>
    <row r="203" spans="1:65" s="2" customFormat="1" ht="37.9" customHeight="1">
      <c r="A203" s="35"/>
      <c r="B203" s="36"/>
      <c r="C203" s="194" t="s">
        <v>8</v>
      </c>
      <c r="D203" s="194" t="s">
        <v>323</v>
      </c>
      <c r="E203" s="195" t="s">
        <v>521</v>
      </c>
      <c r="F203" s="196" t="s">
        <v>522</v>
      </c>
      <c r="G203" s="197" t="s">
        <v>355</v>
      </c>
      <c r="H203" s="198">
        <v>32.722999999999999</v>
      </c>
      <c r="I203" s="199"/>
      <c r="J203" s="200">
        <f>ROUND(I203*H203,2)</f>
        <v>0</v>
      </c>
      <c r="K203" s="196" t="s">
        <v>350</v>
      </c>
      <c r="L203" s="40"/>
      <c r="M203" s="201" t="s">
        <v>1</v>
      </c>
      <c r="N203" s="202" t="s">
        <v>42</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328</v>
      </c>
      <c r="AT203" s="205" t="s">
        <v>323</v>
      </c>
      <c r="AU203" s="205" t="s">
        <v>86</v>
      </c>
      <c r="AY203" s="18" t="s">
        <v>321</v>
      </c>
      <c r="BE203" s="206">
        <f>IF(N203="základní",J203,0)</f>
        <v>0</v>
      </c>
      <c r="BF203" s="206">
        <f>IF(N203="snížená",J203,0)</f>
        <v>0</v>
      </c>
      <c r="BG203" s="206">
        <f>IF(N203="zákl. přenesená",J203,0)</f>
        <v>0</v>
      </c>
      <c r="BH203" s="206">
        <f>IF(N203="sníž. přenesená",J203,0)</f>
        <v>0</v>
      </c>
      <c r="BI203" s="206">
        <f>IF(N203="nulová",J203,0)</f>
        <v>0</v>
      </c>
      <c r="BJ203" s="18" t="s">
        <v>84</v>
      </c>
      <c r="BK203" s="206">
        <f>ROUND(I203*H203,2)</f>
        <v>0</v>
      </c>
      <c r="BL203" s="18" t="s">
        <v>328</v>
      </c>
      <c r="BM203" s="205" t="s">
        <v>3718</v>
      </c>
    </row>
    <row r="204" spans="1:65" s="15" customFormat="1" ht="22.5">
      <c r="B204" s="230"/>
      <c r="C204" s="231"/>
      <c r="D204" s="209" t="s">
        <v>339</v>
      </c>
      <c r="E204" s="232" t="s">
        <v>1</v>
      </c>
      <c r="F204" s="233" t="s">
        <v>1693</v>
      </c>
      <c r="G204" s="231"/>
      <c r="H204" s="232" t="s">
        <v>1</v>
      </c>
      <c r="I204" s="234"/>
      <c r="J204" s="231"/>
      <c r="K204" s="231"/>
      <c r="L204" s="235"/>
      <c r="M204" s="236"/>
      <c r="N204" s="237"/>
      <c r="O204" s="237"/>
      <c r="P204" s="237"/>
      <c r="Q204" s="237"/>
      <c r="R204" s="237"/>
      <c r="S204" s="237"/>
      <c r="T204" s="238"/>
      <c r="AT204" s="239" t="s">
        <v>339</v>
      </c>
      <c r="AU204" s="239" t="s">
        <v>86</v>
      </c>
      <c r="AV204" s="15" t="s">
        <v>84</v>
      </c>
      <c r="AW204" s="15" t="s">
        <v>31</v>
      </c>
      <c r="AX204" s="15" t="s">
        <v>77</v>
      </c>
      <c r="AY204" s="239" t="s">
        <v>321</v>
      </c>
    </row>
    <row r="205" spans="1:65" s="13" customFormat="1" ht="11.25">
      <c r="B205" s="207"/>
      <c r="C205" s="208"/>
      <c r="D205" s="209" t="s">
        <v>339</v>
      </c>
      <c r="E205" s="210" t="s">
        <v>1</v>
      </c>
      <c r="F205" s="211" t="s">
        <v>2970</v>
      </c>
      <c r="G205" s="208"/>
      <c r="H205" s="212">
        <v>32.722999999999999</v>
      </c>
      <c r="I205" s="213"/>
      <c r="J205" s="208"/>
      <c r="K205" s="208"/>
      <c r="L205" s="214"/>
      <c r="M205" s="215"/>
      <c r="N205" s="216"/>
      <c r="O205" s="216"/>
      <c r="P205" s="216"/>
      <c r="Q205" s="216"/>
      <c r="R205" s="216"/>
      <c r="S205" s="216"/>
      <c r="T205" s="217"/>
      <c r="AT205" s="218" t="s">
        <v>339</v>
      </c>
      <c r="AU205" s="218" t="s">
        <v>86</v>
      </c>
      <c r="AV205" s="13" t="s">
        <v>86</v>
      </c>
      <c r="AW205" s="13" t="s">
        <v>31</v>
      </c>
      <c r="AX205" s="13" t="s">
        <v>84</v>
      </c>
      <c r="AY205" s="218" t="s">
        <v>321</v>
      </c>
    </row>
    <row r="206" spans="1:65" s="2" customFormat="1" ht="37.9" customHeight="1">
      <c r="A206" s="35"/>
      <c r="B206" s="36"/>
      <c r="C206" s="194" t="s">
        <v>453</v>
      </c>
      <c r="D206" s="194" t="s">
        <v>323</v>
      </c>
      <c r="E206" s="195" t="s">
        <v>529</v>
      </c>
      <c r="F206" s="196" t="s">
        <v>530</v>
      </c>
      <c r="G206" s="197" t="s">
        <v>355</v>
      </c>
      <c r="H206" s="198">
        <v>327.23</v>
      </c>
      <c r="I206" s="199"/>
      <c r="J206" s="200">
        <f>ROUND(I206*H206,2)</f>
        <v>0</v>
      </c>
      <c r="K206" s="196" t="s">
        <v>350</v>
      </c>
      <c r="L206" s="40"/>
      <c r="M206" s="201" t="s">
        <v>1</v>
      </c>
      <c r="N206" s="202" t="s">
        <v>42</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328</v>
      </c>
      <c r="AT206" s="205" t="s">
        <v>323</v>
      </c>
      <c r="AU206" s="205" t="s">
        <v>86</v>
      </c>
      <c r="AY206" s="18" t="s">
        <v>321</v>
      </c>
      <c r="BE206" s="206">
        <f>IF(N206="základní",J206,0)</f>
        <v>0</v>
      </c>
      <c r="BF206" s="206">
        <f>IF(N206="snížená",J206,0)</f>
        <v>0</v>
      </c>
      <c r="BG206" s="206">
        <f>IF(N206="zákl. přenesená",J206,0)</f>
        <v>0</v>
      </c>
      <c r="BH206" s="206">
        <f>IF(N206="sníž. přenesená",J206,0)</f>
        <v>0</v>
      </c>
      <c r="BI206" s="206">
        <f>IF(N206="nulová",J206,0)</f>
        <v>0</v>
      </c>
      <c r="BJ206" s="18" t="s">
        <v>84</v>
      </c>
      <c r="BK206" s="206">
        <f>ROUND(I206*H206,2)</f>
        <v>0</v>
      </c>
      <c r="BL206" s="18" t="s">
        <v>328</v>
      </c>
      <c r="BM206" s="205" t="s">
        <v>3719</v>
      </c>
    </row>
    <row r="207" spans="1:65" s="13" customFormat="1" ht="11.25">
      <c r="B207" s="207"/>
      <c r="C207" s="208"/>
      <c r="D207" s="209" t="s">
        <v>339</v>
      </c>
      <c r="E207" s="208"/>
      <c r="F207" s="211" t="s">
        <v>3720</v>
      </c>
      <c r="G207" s="208"/>
      <c r="H207" s="212">
        <v>327.23</v>
      </c>
      <c r="I207" s="213"/>
      <c r="J207" s="208"/>
      <c r="K207" s="208"/>
      <c r="L207" s="214"/>
      <c r="M207" s="215"/>
      <c r="N207" s="216"/>
      <c r="O207" s="216"/>
      <c r="P207" s="216"/>
      <c r="Q207" s="216"/>
      <c r="R207" s="216"/>
      <c r="S207" s="216"/>
      <c r="T207" s="217"/>
      <c r="AT207" s="218" t="s">
        <v>339</v>
      </c>
      <c r="AU207" s="218" t="s">
        <v>86</v>
      </c>
      <c r="AV207" s="13" t="s">
        <v>86</v>
      </c>
      <c r="AW207" s="13" t="s">
        <v>4</v>
      </c>
      <c r="AX207" s="13" t="s">
        <v>84</v>
      </c>
      <c r="AY207" s="218" t="s">
        <v>321</v>
      </c>
    </row>
    <row r="208" spans="1:65" s="2" customFormat="1" ht="16.5" customHeight="1">
      <c r="A208" s="35"/>
      <c r="B208" s="36"/>
      <c r="C208" s="194" t="s">
        <v>459</v>
      </c>
      <c r="D208" s="194" t="s">
        <v>323</v>
      </c>
      <c r="E208" s="195" t="s">
        <v>540</v>
      </c>
      <c r="F208" s="196" t="s">
        <v>541</v>
      </c>
      <c r="G208" s="197" t="s">
        <v>542</v>
      </c>
      <c r="H208" s="198">
        <v>101.18899999999999</v>
      </c>
      <c r="I208" s="199"/>
      <c r="J208" s="200">
        <f>ROUND(I208*H208,2)</f>
        <v>0</v>
      </c>
      <c r="K208" s="196" t="s">
        <v>327</v>
      </c>
      <c r="L208" s="40"/>
      <c r="M208" s="201" t="s">
        <v>1</v>
      </c>
      <c r="N208" s="202" t="s">
        <v>42</v>
      </c>
      <c r="O208" s="72"/>
      <c r="P208" s="203">
        <f>O208*H208</f>
        <v>0</v>
      </c>
      <c r="Q208" s="203">
        <v>0</v>
      </c>
      <c r="R208" s="203">
        <f>Q208*H208</f>
        <v>0</v>
      </c>
      <c r="S208" s="203">
        <v>0</v>
      </c>
      <c r="T208" s="204">
        <f>S208*H208</f>
        <v>0</v>
      </c>
      <c r="U208" s="35"/>
      <c r="V208" s="35"/>
      <c r="W208" s="35"/>
      <c r="X208" s="35"/>
      <c r="Y208" s="35"/>
      <c r="Z208" s="35"/>
      <c r="AA208" s="35"/>
      <c r="AB208" s="35"/>
      <c r="AC208" s="35"/>
      <c r="AD208" s="35"/>
      <c r="AE208" s="35"/>
      <c r="AR208" s="205" t="s">
        <v>328</v>
      </c>
      <c r="AT208" s="205" t="s">
        <v>323</v>
      </c>
      <c r="AU208" s="205" t="s">
        <v>86</v>
      </c>
      <c r="AY208" s="18" t="s">
        <v>321</v>
      </c>
      <c r="BE208" s="206">
        <f>IF(N208="základní",J208,0)</f>
        <v>0</v>
      </c>
      <c r="BF208" s="206">
        <f>IF(N208="snížená",J208,0)</f>
        <v>0</v>
      </c>
      <c r="BG208" s="206">
        <f>IF(N208="zákl. přenesená",J208,0)</f>
        <v>0</v>
      </c>
      <c r="BH208" s="206">
        <f>IF(N208="sníž. přenesená",J208,0)</f>
        <v>0</v>
      </c>
      <c r="BI208" s="206">
        <f>IF(N208="nulová",J208,0)</f>
        <v>0</v>
      </c>
      <c r="BJ208" s="18" t="s">
        <v>84</v>
      </c>
      <c r="BK208" s="206">
        <f>ROUND(I208*H208,2)</f>
        <v>0</v>
      </c>
      <c r="BL208" s="18" t="s">
        <v>328</v>
      </c>
      <c r="BM208" s="205" t="s">
        <v>3721</v>
      </c>
    </row>
    <row r="209" spans="1:65" s="13" customFormat="1" ht="11.25">
      <c r="B209" s="207"/>
      <c r="C209" s="208"/>
      <c r="D209" s="209" t="s">
        <v>339</v>
      </c>
      <c r="E209" s="210" t="s">
        <v>1</v>
      </c>
      <c r="F209" s="211" t="s">
        <v>2974</v>
      </c>
      <c r="G209" s="208"/>
      <c r="H209" s="212">
        <v>101.1891</v>
      </c>
      <c r="I209" s="213"/>
      <c r="J209" s="208"/>
      <c r="K209" s="208"/>
      <c r="L209" s="214"/>
      <c r="M209" s="215"/>
      <c r="N209" s="216"/>
      <c r="O209" s="216"/>
      <c r="P209" s="216"/>
      <c r="Q209" s="216"/>
      <c r="R209" s="216"/>
      <c r="S209" s="216"/>
      <c r="T209" s="217"/>
      <c r="AT209" s="218" t="s">
        <v>339</v>
      </c>
      <c r="AU209" s="218" t="s">
        <v>86</v>
      </c>
      <c r="AV209" s="13" t="s">
        <v>86</v>
      </c>
      <c r="AW209" s="13" t="s">
        <v>31</v>
      </c>
      <c r="AX209" s="13" t="s">
        <v>84</v>
      </c>
      <c r="AY209" s="218" t="s">
        <v>321</v>
      </c>
    </row>
    <row r="210" spans="1:65" s="2" customFormat="1" ht="24.2" customHeight="1">
      <c r="A210" s="35"/>
      <c r="B210" s="36"/>
      <c r="C210" s="194" t="s">
        <v>466</v>
      </c>
      <c r="D210" s="194" t="s">
        <v>323</v>
      </c>
      <c r="E210" s="195" t="s">
        <v>1703</v>
      </c>
      <c r="F210" s="196" t="s">
        <v>560</v>
      </c>
      <c r="G210" s="197" t="s">
        <v>355</v>
      </c>
      <c r="H210" s="198">
        <v>190.55</v>
      </c>
      <c r="I210" s="199"/>
      <c r="J210" s="200">
        <f>ROUND(I210*H210,2)</f>
        <v>0</v>
      </c>
      <c r="K210" s="196" t="s">
        <v>350</v>
      </c>
      <c r="L210" s="40"/>
      <c r="M210" s="201" t="s">
        <v>1</v>
      </c>
      <c r="N210" s="202" t="s">
        <v>42</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328</v>
      </c>
      <c r="AT210" s="205" t="s">
        <v>323</v>
      </c>
      <c r="AU210" s="205" t="s">
        <v>86</v>
      </c>
      <c r="AY210" s="18" t="s">
        <v>321</v>
      </c>
      <c r="BE210" s="206">
        <f>IF(N210="základní",J210,0)</f>
        <v>0</v>
      </c>
      <c r="BF210" s="206">
        <f>IF(N210="snížená",J210,0)</f>
        <v>0</v>
      </c>
      <c r="BG210" s="206">
        <f>IF(N210="zákl. přenesená",J210,0)</f>
        <v>0</v>
      </c>
      <c r="BH210" s="206">
        <f>IF(N210="sníž. přenesená",J210,0)</f>
        <v>0</v>
      </c>
      <c r="BI210" s="206">
        <f>IF(N210="nulová",J210,0)</f>
        <v>0</v>
      </c>
      <c r="BJ210" s="18" t="s">
        <v>84</v>
      </c>
      <c r="BK210" s="206">
        <f>ROUND(I210*H210,2)</f>
        <v>0</v>
      </c>
      <c r="BL210" s="18" t="s">
        <v>328</v>
      </c>
      <c r="BM210" s="205" t="s">
        <v>1704</v>
      </c>
    </row>
    <row r="211" spans="1:65" s="13" customFormat="1" ht="11.25">
      <c r="B211" s="207"/>
      <c r="C211" s="208"/>
      <c r="D211" s="209" t="s">
        <v>339</v>
      </c>
      <c r="E211" s="210" t="s">
        <v>1</v>
      </c>
      <c r="F211" s="211" t="s">
        <v>1705</v>
      </c>
      <c r="G211" s="208"/>
      <c r="H211" s="212">
        <v>407.63</v>
      </c>
      <c r="I211" s="213"/>
      <c r="J211" s="208"/>
      <c r="K211" s="208"/>
      <c r="L211" s="214"/>
      <c r="M211" s="215"/>
      <c r="N211" s="216"/>
      <c r="O211" s="216"/>
      <c r="P211" s="216"/>
      <c r="Q211" s="216"/>
      <c r="R211" s="216"/>
      <c r="S211" s="216"/>
      <c r="T211" s="217"/>
      <c r="AT211" s="218" t="s">
        <v>339</v>
      </c>
      <c r="AU211" s="218" t="s">
        <v>86</v>
      </c>
      <c r="AV211" s="13" t="s">
        <v>86</v>
      </c>
      <c r="AW211" s="13" t="s">
        <v>31</v>
      </c>
      <c r="AX211" s="13" t="s">
        <v>77</v>
      </c>
      <c r="AY211" s="218" t="s">
        <v>321</v>
      </c>
    </row>
    <row r="212" spans="1:65" s="15" customFormat="1" ht="11.25">
      <c r="B212" s="230"/>
      <c r="C212" s="231"/>
      <c r="D212" s="209" t="s">
        <v>339</v>
      </c>
      <c r="E212" s="232" t="s">
        <v>1</v>
      </c>
      <c r="F212" s="233" t="s">
        <v>2975</v>
      </c>
      <c r="G212" s="231"/>
      <c r="H212" s="232" t="s">
        <v>1</v>
      </c>
      <c r="I212" s="234"/>
      <c r="J212" s="231"/>
      <c r="K212" s="231"/>
      <c r="L212" s="235"/>
      <c r="M212" s="236"/>
      <c r="N212" s="237"/>
      <c r="O212" s="237"/>
      <c r="P212" s="237"/>
      <c r="Q212" s="237"/>
      <c r="R212" s="237"/>
      <c r="S212" s="237"/>
      <c r="T212" s="238"/>
      <c r="AT212" s="239" t="s">
        <v>339</v>
      </c>
      <c r="AU212" s="239" t="s">
        <v>86</v>
      </c>
      <c r="AV212" s="15" t="s">
        <v>84</v>
      </c>
      <c r="AW212" s="15" t="s">
        <v>31</v>
      </c>
      <c r="AX212" s="15" t="s">
        <v>77</v>
      </c>
      <c r="AY212" s="239" t="s">
        <v>321</v>
      </c>
    </row>
    <row r="213" spans="1:65" s="13" customFormat="1" ht="11.25">
      <c r="B213" s="207"/>
      <c r="C213" s="208"/>
      <c r="D213" s="209" t="s">
        <v>339</v>
      </c>
      <c r="E213" s="210" t="s">
        <v>1</v>
      </c>
      <c r="F213" s="211" t="s">
        <v>3722</v>
      </c>
      <c r="G213" s="208"/>
      <c r="H213" s="212">
        <v>-150.08000000000001</v>
      </c>
      <c r="I213" s="213"/>
      <c r="J213" s="208"/>
      <c r="K213" s="208"/>
      <c r="L213" s="214"/>
      <c r="M213" s="215"/>
      <c r="N213" s="216"/>
      <c r="O213" s="216"/>
      <c r="P213" s="216"/>
      <c r="Q213" s="216"/>
      <c r="R213" s="216"/>
      <c r="S213" s="216"/>
      <c r="T213" s="217"/>
      <c r="AT213" s="218" t="s">
        <v>339</v>
      </c>
      <c r="AU213" s="218" t="s">
        <v>86</v>
      </c>
      <c r="AV213" s="13" t="s">
        <v>86</v>
      </c>
      <c r="AW213" s="13" t="s">
        <v>31</v>
      </c>
      <c r="AX213" s="13" t="s">
        <v>77</v>
      </c>
      <c r="AY213" s="218" t="s">
        <v>321</v>
      </c>
    </row>
    <row r="214" spans="1:65" s="13" customFormat="1" ht="11.25">
      <c r="B214" s="207"/>
      <c r="C214" s="208"/>
      <c r="D214" s="209" t="s">
        <v>339</v>
      </c>
      <c r="E214" s="210" t="s">
        <v>1</v>
      </c>
      <c r="F214" s="211" t="s">
        <v>1720</v>
      </c>
      <c r="G214" s="208"/>
      <c r="H214" s="212">
        <v>-67</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1:65" s="14" customFormat="1" ht="11.25">
      <c r="B215" s="219"/>
      <c r="C215" s="220"/>
      <c r="D215" s="209" t="s">
        <v>339</v>
      </c>
      <c r="E215" s="221" t="s">
        <v>275</v>
      </c>
      <c r="F215" s="222" t="s">
        <v>346</v>
      </c>
      <c r="G215" s="220"/>
      <c r="H215" s="223">
        <v>190.55</v>
      </c>
      <c r="I215" s="224"/>
      <c r="J215" s="220"/>
      <c r="K215" s="220"/>
      <c r="L215" s="225"/>
      <c r="M215" s="226"/>
      <c r="N215" s="227"/>
      <c r="O215" s="227"/>
      <c r="P215" s="227"/>
      <c r="Q215" s="227"/>
      <c r="R215" s="227"/>
      <c r="S215" s="227"/>
      <c r="T215" s="228"/>
      <c r="AT215" s="229" t="s">
        <v>339</v>
      </c>
      <c r="AU215" s="229" t="s">
        <v>86</v>
      </c>
      <c r="AV215" s="14" t="s">
        <v>328</v>
      </c>
      <c r="AW215" s="14" t="s">
        <v>31</v>
      </c>
      <c r="AX215" s="14" t="s">
        <v>84</v>
      </c>
      <c r="AY215" s="229" t="s">
        <v>321</v>
      </c>
    </row>
    <row r="216" spans="1:65" s="2" customFormat="1" ht="24.2" customHeight="1">
      <c r="A216" s="35"/>
      <c r="B216" s="36"/>
      <c r="C216" s="194" t="s">
        <v>471</v>
      </c>
      <c r="D216" s="194" t="s">
        <v>323</v>
      </c>
      <c r="E216" s="195" t="s">
        <v>590</v>
      </c>
      <c r="F216" s="196" t="s">
        <v>591</v>
      </c>
      <c r="G216" s="197" t="s">
        <v>355</v>
      </c>
      <c r="H216" s="198">
        <v>190.55</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3723</v>
      </c>
    </row>
    <row r="217" spans="1:65" s="13" customFormat="1" ht="11.25">
      <c r="B217" s="207"/>
      <c r="C217" s="208"/>
      <c r="D217" s="209" t="s">
        <v>339</v>
      </c>
      <c r="E217" s="210" t="s">
        <v>1</v>
      </c>
      <c r="F217" s="211" t="s">
        <v>1724</v>
      </c>
      <c r="G217" s="208"/>
      <c r="H217" s="212">
        <v>190.55</v>
      </c>
      <c r="I217" s="213"/>
      <c r="J217" s="208"/>
      <c r="K217" s="208"/>
      <c r="L217" s="214"/>
      <c r="M217" s="215"/>
      <c r="N217" s="216"/>
      <c r="O217" s="216"/>
      <c r="P217" s="216"/>
      <c r="Q217" s="216"/>
      <c r="R217" s="216"/>
      <c r="S217" s="216"/>
      <c r="T217" s="217"/>
      <c r="AT217" s="218" t="s">
        <v>339</v>
      </c>
      <c r="AU217" s="218" t="s">
        <v>86</v>
      </c>
      <c r="AV217" s="13" t="s">
        <v>86</v>
      </c>
      <c r="AW217" s="13" t="s">
        <v>31</v>
      </c>
      <c r="AX217" s="13" t="s">
        <v>84</v>
      </c>
      <c r="AY217" s="218" t="s">
        <v>321</v>
      </c>
    </row>
    <row r="218" spans="1:65" s="2" customFormat="1" ht="37.9" customHeight="1">
      <c r="A218" s="35"/>
      <c r="B218" s="36"/>
      <c r="C218" s="194" t="s">
        <v>476</v>
      </c>
      <c r="D218" s="194" t="s">
        <v>323</v>
      </c>
      <c r="E218" s="195" t="s">
        <v>353</v>
      </c>
      <c r="F218" s="196" t="s">
        <v>354</v>
      </c>
      <c r="G218" s="197" t="s">
        <v>355</v>
      </c>
      <c r="H218" s="198">
        <v>190.55</v>
      </c>
      <c r="I218" s="199"/>
      <c r="J218" s="200">
        <f>ROUND(I218*H218,2)</f>
        <v>0</v>
      </c>
      <c r="K218" s="196" t="s">
        <v>350</v>
      </c>
      <c r="L218" s="40"/>
      <c r="M218" s="201" t="s">
        <v>1</v>
      </c>
      <c r="N218" s="202" t="s">
        <v>42</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328</v>
      </c>
      <c r="AT218" s="205" t="s">
        <v>323</v>
      </c>
      <c r="AU218" s="205" t="s">
        <v>86</v>
      </c>
      <c r="AY218" s="18" t="s">
        <v>321</v>
      </c>
      <c r="BE218" s="206">
        <f>IF(N218="základní",J218,0)</f>
        <v>0</v>
      </c>
      <c r="BF218" s="206">
        <f>IF(N218="snížená",J218,0)</f>
        <v>0</v>
      </c>
      <c r="BG218" s="206">
        <f>IF(N218="zákl. přenesená",J218,0)</f>
        <v>0</v>
      </c>
      <c r="BH218" s="206">
        <f>IF(N218="sníž. přenesená",J218,0)</f>
        <v>0</v>
      </c>
      <c r="BI218" s="206">
        <f>IF(N218="nulová",J218,0)</f>
        <v>0</v>
      </c>
      <c r="BJ218" s="18" t="s">
        <v>84</v>
      </c>
      <c r="BK218" s="206">
        <f>ROUND(I218*H218,2)</f>
        <v>0</v>
      </c>
      <c r="BL218" s="18" t="s">
        <v>328</v>
      </c>
      <c r="BM218" s="205" t="s">
        <v>3724</v>
      </c>
    </row>
    <row r="219" spans="1:65" s="2" customFormat="1" ht="24.2" customHeight="1">
      <c r="A219" s="35"/>
      <c r="B219" s="36"/>
      <c r="C219" s="194" t="s">
        <v>7</v>
      </c>
      <c r="D219" s="194" t="s">
        <v>323</v>
      </c>
      <c r="E219" s="195" t="s">
        <v>1726</v>
      </c>
      <c r="F219" s="196" t="s">
        <v>1727</v>
      </c>
      <c r="G219" s="197" t="s">
        <v>355</v>
      </c>
      <c r="H219" s="198">
        <v>117.892</v>
      </c>
      <c r="I219" s="199"/>
      <c r="J219" s="200">
        <f>ROUND(I219*H219,2)</f>
        <v>0</v>
      </c>
      <c r="K219" s="196" t="s">
        <v>350</v>
      </c>
      <c r="L219" s="40"/>
      <c r="M219" s="201" t="s">
        <v>1</v>
      </c>
      <c r="N219" s="202" t="s">
        <v>42</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328</v>
      </c>
      <c r="AT219" s="205" t="s">
        <v>323</v>
      </c>
      <c r="AU219" s="205" t="s">
        <v>86</v>
      </c>
      <c r="AY219" s="18" t="s">
        <v>321</v>
      </c>
      <c r="BE219" s="206">
        <f>IF(N219="základní",J219,0)</f>
        <v>0</v>
      </c>
      <c r="BF219" s="206">
        <f>IF(N219="snížená",J219,0)</f>
        <v>0</v>
      </c>
      <c r="BG219" s="206">
        <f>IF(N219="zákl. přenesená",J219,0)</f>
        <v>0</v>
      </c>
      <c r="BH219" s="206">
        <f>IF(N219="sníž. přenesená",J219,0)</f>
        <v>0</v>
      </c>
      <c r="BI219" s="206">
        <f>IF(N219="nulová",J219,0)</f>
        <v>0</v>
      </c>
      <c r="BJ219" s="18" t="s">
        <v>84</v>
      </c>
      <c r="BK219" s="206">
        <f>ROUND(I219*H219,2)</f>
        <v>0</v>
      </c>
      <c r="BL219" s="18" t="s">
        <v>328</v>
      </c>
      <c r="BM219" s="205" t="s">
        <v>3033</v>
      </c>
    </row>
    <row r="220" spans="1:65" s="13" customFormat="1" ht="11.25">
      <c r="B220" s="207"/>
      <c r="C220" s="208"/>
      <c r="D220" s="209" t="s">
        <v>339</v>
      </c>
      <c r="E220" s="210" t="s">
        <v>1</v>
      </c>
      <c r="F220" s="211" t="s">
        <v>3725</v>
      </c>
      <c r="G220" s="208"/>
      <c r="H220" s="212">
        <v>123.28</v>
      </c>
      <c r="I220" s="213"/>
      <c r="J220" s="208"/>
      <c r="K220" s="208"/>
      <c r="L220" s="214"/>
      <c r="M220" s="215"/>
      <c r="N220" s="216"/>
      <c r="O220" s="216"/>
      <c r="P220" s="216"/>
      <c r="Q220" s="216"/>
      <c r="R220" s="216"/>
      <c r="S220" s="216"/>
      <c r="T220" s="217"/>
      <c r="AT220" s="218" t="s">
        <v>339</v>
      </c>
      <c r="AU220" s="218" t="s">
        <v>86</v>
      </c>
      <c r="AV220" s="13" t="s">
        <v>86</v>
      </c>
      <c r="AW220" s="13" t="s">
        <v>31</v>
      </c>
      <c r="AX220" s="13" t="s">
        <v>77</v>
      </c>
      <c r="AY220" s="218" t="s">
        <v>321</v>
      </c>
    </row>
    <row r="221" spans="1:65" s="16" customFormat="1" ht="11.25">
      <c r="B221" s="240"/>
      <c r="C221" s="241"/>
      <c r="D221" s="209" t="s">
        <v>339</v>
      </c>
      <c r="E221" s="242" t="s">
        <v>1730</v>
      </c>
      <c r="F221" s="243" t="s">
        <v>391</v>
      </c>
      <c r="G221" s="241"/>
      <c r="H221" s="244">
        <v>123.28</v>
      </c>
      <c r="I221" s="245"/>
      <c r="J221" s="241"/>
      <c r="K221" s="241"/>
      <c r="L221" s="246"/>
      <c r="M221" s="247"/>
      <c r="N221" s="248"/>
      <c r="O221" s="248"/>
      <c r="P221" s="248"/>
      <c r="Q221" s="248"/>
      <c r="R221" s="248"/>
      <c r="S221" s="248"/>
      <c r="T221" s="249"/>
      <c r="AT221" s="250" t="s">
        <v>339</v>
      </c>
      <c r="AU221" s="250" t="s">
        <v>86</v>
      </c>
      <c r="AV221" s="16" t="s">
        <v>334</v>
      </c>
      <c r="AW221" s="16" t="s">
        <v>31</v>
      </c>
      <c r="AX221" s="16" t="s">
        <v>77</v>
      </c>
      <c r="AY221" s="250" t="s">
        <v>321</v>
      </c>
    </row>
    <row r="222" spans="1:65" s="15" customFormat="1" ht="11.25">
      <c r="B222" s="230"/>
      <c r="C222" s="231"/>
      <c r="D222" s="209" t="s">
        <v>339</v>
      </c>
      <c r="E222" s="232" t="s">
        <v>1</v>
      </c>
      <c r="F222" s="233" t="s">
        <v>1731</v>
      </c>
      <c r="G222" s="231"/>
      <c r="H222" s="232" t="s">
        <v>1</v>
      </c>
      <c r="I222" s="234"/>
      <c r="J222" s="231"/>
      <c r="K222" s="231"/>
      <c r="L222" s="235"/>
      <c r="M222" s="236"/>
      <c r="N222" s="237"/>
      <c r="O222" s="237"/>
      <c r="P222" s="237"/>
      <c r="Q222" s="237"/>
      <c r="R222" s="237"/>
      <c r="S222" s="237"/>
      <c r="T222" s="238"/>
      <c r="AT222" s="239" t="s">
        <v>339</v>
      </c>
      <c r="AU222" s="239" t="s">
        <v>86</v>
      </c>
      <c r="AV222" s="15" t="s">
        <v>84</v>
      </c>
      <c r="AW222" s="15" t="s">
        <v>31</v>
      </c>
      <c r="AX222" s="15" t="s">
        <v>77</v>
      </c>
      <c r="AY222" s="239" t="s">
        <v>321</v>
      </c>
    </row>
    <row r="223" spans="1:65" s="13" customFormat="1" ht="11.25">
      <c r="B223" s="207"/>
      <c r="C223" s="208"/>
      <c r="D223" s="209" t="s">
        <v>339</v>
      </c>
      <c r="E223" s="210" t="s">
        <v>1</v>
      </c>
      <c r="F223" s="211" t="s">
        <v>3726</v>
      </c>
      <c r="G223" s="208"/>
      <c r="H223" s="212">
        <v>-5.3884597194375701</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1:65" s="14" customFormat="1" ht="11.25">
      <c r="B224" s="219"/>
      <c r="C224" s="220"/>
      <c r="D224" s="209" t="s">
        <v>339</v>
      </c>
      <c r="E224" s="221" t="s">
        <v>1601</v>
      </c>
      <c r="F224" s="222" t="s">
        <v>346</v>
      </c>
      <c r="G224" s="220"/>
      <c r="H224" s="223">
        <v>117.891540280562</v>
      </c>
      <c r="I224" s="224"/>
      <c r="J224" s="220"/>
      <c r="K224" s="220"/>
      <c r="L224" s="225"/>
      <c r="M224" s="226"/>
      <c r="N224" s="227"/>
      <c r="O224" s="227"/>
      <c r="P224" s="227"/>
      <c r="Q224" s="227"/>
      <c r="R224" s="227"/>
      <c r="S224" s="227"/>
      <c r="T224" s="228"/>
      <c r="AT224" s="229" t="s">
        <v>339</v>
      </c>
      <c r="AU224" s="229" t="s">
        <v>86</v>
      </c>
      <c r="AV224" s="14" t="s">
        <v>328</v>
      </c>
      <c r="AW224" s="14" t="s">
        <v>31</v>
      </c>
      <c r="AX224" s="14" t="s">
        <v>84</v>
      </c>
      <c r="AY224" s="229" t="s">
        <v>321</v>
      </c>
    </row>
    <row r="225" spans="1:65" s="2" customFormat="1" ht="16.5" customHeight="1">
      <c r="A225" s="35"/>
      <c r="B225" s="36"/>
      <c r="C225" s="251" t="s">
        <v>485</v>
      </c>
      <c r="D225" s="251" t="s">
        <v>583</v>
      </c>
      <c r="E225" s="252" t="s">
        <v>1733</v>
      </c>
      <c r="F225" s="253" t="s">
        <v>1734</v>
      </c>
      <c r="G225" s="254" t="s">
        <v>542</v>
      </c>
      <c r="H225" s="255">
        <v>223.64</v>
      </c>
      <c r="I225" s="256"/>
      <c r="J225" s="257">
        <f>ROUND(I225*H225,2)</f>
        <v>0</v>
      </c>
      <c r="K225" s="253" t="s">
        <v>327</v>
      </c>
      <c r="L225" s="258"/>
      <c r="M225" s="259" t="s">
        <v>1</v>
      </c>
      <c r="N225" s="260" t="s">
        <v>42</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364</v>
      </c>
      <c r="AT225" s="205" t="s">
        <v>583</v>
      </c>
      <c r="AU225" s="205" t="s">
        <v>86</v>
      </c>
      <c r="AY225" s="18" t="s">
        <v>321</v>
      </c>
      <c r="BE225" s="206">
        <f>IF(N225="základní",J225,0)</f>
        <v>0</v>
      </c>
      <c r="BF225" s="206">
        <f>IF(N225="snížená",J225,0)</f>
        <v>0</v>
      </c>
      <c r="BG225" s="206">
        <f>IF(N225="zákl. přenesená",J225,0)</f>
        <v>0</v>
      </c>
      <c r="BH225" s="206">
        <f>IF(N225="sníž. přenesená",J225,0)</f>
        <v>0</v>
      </c>
      <c r="BI225" s="206">
        <f>IF(N225="nulová",J225,0)</f>
        <v>0</v>
      </c>
      <c r="BJ225" s="18" t="s">
        <v>84</v>
      </c>
      <c r="BK225" s="206">
        <f>ROUND(I225*H225,2)</f>
        <v>0</v>
      </c>
      <c r="BL225" s="18" t="s">
        <v>328</v>
      </c>
      <c r="BM225" s="205" t="s">
        <v>3036</v>
      </c>
    </row>
    <row r="226" spans="1:65" s="13" customFormat="1" ht="11.25">
      <c r="B226" s="207"/>
      <c r="C226" s="208"/>
      <c r="D226" s="209" t="s">
        <v>339</v>
      </c>
      <c r="E226" s="210" t="s">
        <v>1</v>
      </c>
      <c r="F226" s="211" t="s">
        <v>1736</v>
      </c>
      <c r="G226" s="208"/>
      <c r="H226" s="212">
        <v>223.64025191222601</v>
      </c>
      <c r="I226" s="213"/>
      <c r="J226" s="208"/>
      <c r="K226" s="208"/>
      <c r="L226" s="214"/>
      <c r="M226" s="215"/>
      <c r="N226" s="216"/>
      <c r="O226" s="216"/>
      <c r="P226" s="216"/>
      <c r="Q226" s="216"/>
      <c r="R226" s="216"/>
      <c r="S226" s="216"/>
      <c r="T226" s="217"/>
      <c r="AT226" s="218" t="s">
        <v>339</v>
      </c>
      <c r="AU226" s="218" t="s">
        <v>86</v>
      </c>
      <c r="AV226" s="13" t="s">
        <v>86</v>
      </c>
      <c r="AW226" s="13" t="s">
        <v>31</v>
      </c>
      <c r="AX226" s="13" t="s">
        <v>84</v>
      </c>
      <c r="AY226" s="218" t="s">
        <v>321</v>
      </c>
    </row>
    <row r="227" spans="1:65" s="2" customFormat="1" ht="24.2" customHeight="1">
      <c r="A227" s="35"/>
      <c r="B227" s="36"/>
      <c r="C227" s="194" t="s">
        <v>515</v>
      </c>
      <c r="D227" s="194" t="s">
        <v>323</v>
      </c>
      <c r="E227" s="195" t="s">
        <v>590</v>
      </c>
      <c r="F227" s="196" t="s">
        <v>591</v>
      </c>
      <c r="G227" s="197" t="s">
        <v>355</v>
      </c>
      <c r="H227" s="198">
        <v>117.892</v>
      </c>
      <c r="I227" s="199"/>
      <c r="J227" s="200">
        <f>ROUND(I227*H227,2)</f>
        <v>0</v>
      </c>
      <c r="K227" s="196" t="s">
        <v>350</v>
      </c>
      <c r="L227" s="40"/>
      <c r="M227" s="201" t="s">
        <v>1</v>
      </c>
      <c r="N227" s="202" t="s">
        <v>42</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3037</v>
      </c>
    </row>
    <row r="228" spans="1:65" s="13" customFormat="1" ht="11.25">
      <c r="B228" s="207"/>
      <c r="C228" s="208"/>
      <c r="D228" s="209" t="s">
        <v>339</v>
      </c>
      <c r="E228" s="210" t="s">
        <v>1</v>
      </c>
      <c r="F228" s="211" t="s">
        <v>1738</v>
      </c>
      <c r="G228" s="208"/>
      <c r="H228" s="212">
        <v>117.891540280562</v>
      </c>
      <c r="I228" s="213"/>
      <c r="J228" s="208"/>
      <c r="K228" s="208"/>
      <c r="L228" s="214"/>
      <c r="M228" s="215"/>
      <c r="N228" s="216"/>
      <c r="O228" s="216"/>
      <c r="P228" s="216"/>
      <c r="Q228" s="216"/>
      <c r="R228" s="216"/>
      <c r="S228" s="216"/>
      <c r="T228" s="217"/>
      <c r="AT228" s="218" t="s">
        <v>339</v>
      </c>
      <c r="AU228" s="218" t="s">
        <v>86</v>
      </c>
      <c r="AV228" s="13" t="s">
        <v>86</v>
      </c>
      <c r="AW228" s="13" t="s">
        <v>31</v>
      </c>
      <c r="AX228" s="13" t="s">
        <v>84</v>
      </c>
      <c r="AY228" s="218" t="s">
        <v>321</v>
      </c>
    </row>
    <row r="229" spans="1:65" s="2" customFormat="1" ht="37.9" customHeight="1">
      <c r="A229" s="35"/>
      <c r="B229" s="36"/>
      <c r="C229" s="194" t="s">
        <v>520</v>
      </c>
      <c r="D229" s="194" t="s">
        <v>323</v>
      </c>
      <c r="E229" s="195" t="s">
        <v>2961</v>
      </c>
      <c r="F229" s="196" t="s">
        <v>2962</v>
      </c>
      <c r="G229" s="197" t="s">
        <v>355</v>
      </c>
      <c r="H229" s="198">
        <v>117.892</v>
      </c>
      <c r="I229" s="199"/>
      <c r="J229" s="200">
        <f>ROUND(I229*H229,2)</f>
        <v>0</v>
      </c>
      <c r="K229" s="196" t="s">
        <v>350</v>
      </c>
      <c r="L229" s="40"/>
      <c r="M229" s="201" t="s">
        <v>1</v>
      </c>
      <c r="N229" s="202" t="s">
        <v>42</v>
      </c>
      <c r="O229" s="72"/>
      <c r="P229" s="203">
        <f>O229*H229</f>
        <v>0</v>
      </c>
      <c r="Q229" s="203">
        <v>0</v>
      </c>
      <c r="R229" s="203">
        <f>Q229*H229</f>
        <v>0</v>
      </c>
      <c r="S229" s="203">
        <v>0</v>
      </c>
      <c r="T229" s="204">
        <f>S229*H229</f>
        <v>0</v>
      </c>
      <c r="U229" s="35"/>
      <c r="V229" s="35"/>
      <c r="W229" s="35"/>
      <c r="X229" s="35"/>
      <c r="Y229" s="35"/>
      <c r="Z229" s="35"/>
      <c r="AA229" s="35"/>
      <c r="AB229" s="35"/>
      <c r="AC229" s="35"/>
      <c r="AD229" s="35"/>
      <c r="AE229" s="35"/>
      <c r="AR229" s="205" t="s">
        <v>328</v>
      </c>
      <c r="AT229" s="205" t="s">
        <v>323</v>
      </c>
      <c r="AU229" s="205" t="s">
        <v>86</v>
      </c>
      <c r="AY229" s="18" t="s">
        <v>321</v>
      </c>
      <c r="BE229" s="206">
        <f>IF(N229="základní",J229,0)</f>
        <v>0</v>
      </c>
      <c r="BF229" s="206">
        <f>IF(N229="snížená",J229,0)</f>
        <v>0</v>
      </c>
      <c r="BG229" s="206">
        <f>IF(N229="zákl. přenesená",J229,0)</f>
        <v>0</v>
      </c>
      <c r="BH229" s="206">
        <f>IF(N229="sníž. přenesená",J229,0)</f>
        <v>0</v>
      </c>
      <c r="BI229" s="206">
        <f>IF(N229="nulová",J229,0)</f>
        <v>0</v>
      </c>
      <c r="BJ229" s="18" t="s">
        <v>84</v>
      </c>
      <c r="BK229" s="206">
        <f>ROUND(I229*H229,2)</f>
        <v>0</v>
      </c>
      <c r="BL229" s="18" t="s">
        <v>328</v>
      </c>
      <c r="BM229" s="205" t="s">
        <v>3038</v>
      </c>
    </row>
    <row r="230" spans="1:65" s="2" customFormat="1" ht="33" customHeight="1">
      <c r="A230" s="35"/>
      <c r="B230" s="36"/>
      <c r="C230" s="194" t="s">
        <v>528</v>
      </c>
      <c r="D230" s="194" t="s">
        <v>323</v>
      </c>
      <c r="E230" s="195" t="s">
        <v>3039</v>
      </c>
      <c r="F230" s="196" t="s">
        <v>3040</v>
      </c>
      <c r="G230" s="197" t="s">
        <v>337</v>
      </c>
      <c r="H230" s="198">
        <v>268</v>
      </c>
      <c r="I230" s="199"/>
      <c r="J230" s="200">
        <f>ROUND(I230*H230,2)</f>
        <v>0</v>
      </c>
      <c r="K230" s="196" t="s">
        <v>350</v>
      </c>
      <c r="L230" s="40"/>
      <c r="M230" s="201" t="s">
        <v>1</v>
      </c>
      <c r="N230" s="202" t="s">
        <v>42</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328</v>
      </c>
      <c r="AT230" s="205" t="s">
        <v>323</v>
      </c>
      <c r="AU230" s="205" t="s">
        <v>86</v>
      </c>
      <c r="AY230" s="18" t="s">
        <v>321</v>
      </c>
      <c r="BE230" s="206">
        <f>IF(N230="základní",J230,0)</f>
        <v>0</v>
      </c>
      <c r="BF230" s="206">
        <f>IF(N230="snížená",J230,0)</f>
        <v>0</v>
      </c>
      <c r="BG230" s="206">
        <f>IF(N230="zákl. přenesená",J230,0)</f>
        <v>0</v>
      </c>
      <c r="BH230" s="206">
        <f>IF(N230="sníž. přenesená",J230,0)</f>
        <v>0</v>
      </c>
      <c r="BI230" s="206">
        <f>IF(N230="nulová",J230,0)</f>
        <v>0</v>
      </c>
      <c r="BJ230" s="18" t="s">
        <v>84</v>
      </c>
      <c r="BK230" s="206">
        <f>ROUND(I230*H230,2)</f>
        <v>0</v>
      </c>
      <c r="BL230" s="18" t="s">
        <v>328</v>
      </c>
      <c r="BM230" s="205" t="s">
        <v>1744</v>
      </c>
    </row>
    <row r="231" spans="1:65" s="13" customFormat="1" ht="11.25">
      <c r="B231" s="207"/>
      <c r="C231" s="208"/>
      <c r="D231" s="209" t="s">
        <v>339</v>
      </c>
      <c r="E231" s="210" t="s">
        <v>1</v>
      </c>
      <c r="F231" s="211" t="s">
        <v>227</v>
      </c>
      <c r="G231" s="208"/>
      <c r="H231" s="212">
        <v>268</v>
      </c>
      <c r="I231" s="213"/>
      <c r="J231" s="208"/>
      <c r="K231" s="208"/>
      <c r="L231" s="214"/>
      <c r="M231" s="215"/>
      <c r="N231" s="216"/>
      <c r="O231" s="216"/>
      <c r="P231" s="216"/>
      <c r="Q231" s="216"/>
      <c r="R231" s="216"/>
      <c r="S231" s="216"/>
      <c r="T231" s="217"/>
      <c r="AT231" s="218" t="s">
        <v>339</v>
      </c>
      <c r="AU231" s="218" t="s">
        <v>86</v>
      </c>
      <c r="AV231" s="13" t="s">
        <v>86</v>
      </c>
      <c r="AW231" s="13" t="s">
        <v>31</v>
      </c>
      <c r="AX231" s="13" t="s">
        <v>84</v>
      </c>
      <c r="AY231" s="218" t="s">
        <v>321</v>
      </c>
    </row>
    <row r="232" spans="1:65" s="2" customFormat="1" ht="37.9" customHeight="1">
      <c r="A232" s="35"/>
      <c r="B232" s="36"/>
      <c r="C232" s="194" t="s">
        <v>533</v>
      </c>
      <c r="D232" s="194" t="s">
        <v>323</v>
      </c>
      <c r="E232" s="195" t="s">
        <v>3044</v>
      </c>
      <c r="F232" s="196" t="s">
        <v>3045</v>
      </c>
      <c r="G232" s="197" t="s">
        <v>337</v>
      </c>
      <c r="H232" s="198">
        <v>402</v>
      </c>
      <c r="I232" s="199"/>
      <c r="J232" s="200">
        <f>ROUND(I232*H232,2)</f>
        <v>0</v>
      </c>
      <c r="K232" s="196" t="s">
        <v>350</v>
      </c>
      <c r="L232" s="40"/>
      <c r="M232" s="201" t="s">
        <v>1</v>
      </c>
      <c r="N232" s="202" t="s">
        <v>42</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328</v>
      </c>
      <c r="AT232" s="205" t="s">
        <v>323</v>
      </c>
      <c r="AU232" s="205" t="s">
        <v>86</v>
      </c>
      <c r="AY232" s="18" t="s">
        <v>321</v>
      </c>
      <c r="BE232" s="206">
        <f>IF(N232="základní",J232,0)</f>
        <v>0</v>
      </c>
      <c r="BF232" s="206">
        <f>IF(N232="snížená",J232,0)</f>
        <v>0</v>
      </c>
      <c r="BG232" s="206">
        <f>IF(N232="zákl. přenesená",J232,0)</f>
        <v>0</v>
      </c>
      <c r="BH232" s="206">
        <f>IF(N232="sníž. přenesená",J232,0)</f>
        <v>0</v>
      </c>
      <c r="BI232" s="206">
        <f>IF(N232="nulová",J232,0)</f>
        <v>0</v>
      </c>
      <c r="BJ232" s="18" t="s">
        <v>84</v>
      </c>
      <c r="BK232" s="206">
        <f>ROUND(I232*H232,2)</f>
        <v>0</v>
      </c>
      <c r="BL232" s="18" t="s">
        <v>328</v>
      </c>
      <c r="BM232" s="205" t="s">
        <v>3046</v>
      </c>
    </row>
    <row r="233" spans="1:65" s="13" customFormat="1" ht="22.5">
      <c r="B233" s="207"/>
      <c r="C233" s="208"/>
      <c r="D233" s="209" t="s">
        <v>339</v>
      </c>
      <c r="E233" s="210" t="s">
        <v>1</v>
      </c>
      <c r="F233" s="211" t="s">
        <v>3629</v>
      </c>
      <c r="G233" s="208"/>
      <c r="H233" s="212">
        <v>402</v>
      </c>
      <c r="I233" s="213"/>
      <c r="J233" s="208"/>
      <c r="K233" s="208"/>
      <c r="L233" s="214"/>
      <c r="M233" s="215"/>
      <c r="N233" s="216"/>
      <c r="O233" s="216"/>
      <c r="P233" s="216"/>
      <c r="Q233" s="216"/>
      <c r="R233" s="216"/>
      <c r="S233" s="216"/>
      <c r="T233" s="217"/>
      <c r="AT233" s="218" t="s">
        <v>339</v>
      </c>
      <c r="AU233" s="218" t="s">
        <v>86</v>
      </c>
      <c r="AV233" s="13" t="s">
        <v>86</v>
      </c>
      <c r="AW233" s="13" t="s">
        <v>31</v>
      </c>
      <c r="AX233" s="13" t="s">
        <v>77</v>
      </c>
      <c r="AY233" s="218" t="s">
        <v>321</v>
      </c>
    </row>
    <row r="234" spans="1:65" s="14" customFormat="1" ht="11.25">
      <c r="B234" s="219"/>
      <c r="C234" s="220"/>
      <c r="D234" s="209" t="s">
        <v>339</v>
      </c>
      <c r="E234" s="221" t="s">
        <v>1609</v>
      </c>
      <c r="F234" s="222" t="s">
        <v>346</v>
      </c>
      <c r="G234" s="220"/>
      <c r="H234" s="223">
        <v>402</v>
      </c>
      <c r="I234" s="224"/>
      <c r="J234" s="220"/>
      <c r="K234" s="220"/>
      <c r="L234" s="225"/>
      <c r="M234" s="226"/>
      <c r="N234" s="227"/>
      <c r="O234" s="227"/>
      <c r="P234" s="227"/>
      <c r="Q234" s="227"/>
      <c r="R234" s="227"/>
      <c r="S234" s="227"/>
      <c r="T234" s="228"/>
      <c r="AT234" s="229" t="s">
        <v>339</v>
      </c>
      <c r="AU234" s="229" t="s">
        <v>86</v>
      </c>
      <c r="AV234" s="14" t="s">
        <v>328</v>
      </c>
      <c r="AW234" s="14" t="s">
        <v>31</v>
      </c>
      <c r="AX234" s="14" t="s">
        <v>84</v>
      </c>
      <c r="AY234" s="229" t="s">
        <v>321</v>
      </c>
    </row>
    <row r="235" spans="1:65" s="2" customFormat="1" ht="33" customHeight="1">
      <c r="A235" s="35"/>
      <c r="B235" s="36"/>
      <c r="C235" s="194" t="s">
        <v>539</v>
      </c>
      <c r="D235" s="194" t="s">
        <v>323</v>
      </c>
      <c r="E235" s="195" t="s">
        <v>1750</v>
      </c>
      <c r="F235" s="196" t="s">
        <v>1751</v>
      </c>
      <c r="G235" s="197" t="s">
        <v>337</v>
      </c>
      <c r="H235" s="198">
        <v>402</v>
      </c>
      <c r="I235" s="199"/>
      <c r="J235" s="200">
        <f>ROUND(I235*H235,2)</f>
        <v>0</v>
      </c>
      <c r="K235" s="196" t="s">
        <v>327</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1752</v>
      </c>
    </row>
    <row r="236" spans="1:65" s="13" customFormat="1" ht="11.25">
      <c r="B236" s="207"/>
      <c r="C236" s="208"/>
      <c r="D236" s="209" t="s">
        <v>339</v>
      </c>
      <c r="E236" s="210" t="s">
        <v>1</v>
      </c>
      <c r="F236" s="211" t="s">
        <v>1609</v>
      </c>
      <c r="G236" s="208"/>
      <c r="H236" s="212">
        <v>402</v>
      </c>
      <c r="I236" s="213"/>
      <c r="J236" s="208"/>
      <c r="K236" s="208"/>
      <c r="L236" s="214"/>
      <c r="M236" s="215"/>
      <c r="N236" s="216"/>
      <c r="O236" s="216"/>
      <c r="P236" s="216"/>
      <c r="Q236" s="216"/>
      <c r="R236" s="216"/>
      <c r="S236" s="216"/>
      <c r="T236" s="217"/>
      <c r="AT236" s="218" t="s">
        <v>339</v>
      </c>
      <c r="AU236" s="218" t="s">
        <v>86</v>
      </c>
      <c r="AV236" s="13" t="s">
        <v>86</v>
      </c>
      <c r="AW236" s="13" t="s">
        <v>31</v>
      </c>
      <c r="AX236" s="13" t="s">
        <v>84</v>
      </c>
      <c r="AY236" s="218" t="s">
        <v>321</v>
      </c>
    </row>
    <row r="237" spans="1:65" s="12" customFormat="1" ht="22.9" customHeight="1">
      <c r="B237" s="178"/>
      <c r="C237" s="179"/>
      <c r="D237" s="180" t="s">
        <v>76</v>
      </c>
      <c r="E237" s="192" t="s">
        <v>328</v>
      </c>
      <c r="F237" s="192" t="s">
        <v>1785</v>
      </c>
      <c r="G237" s="179"/>
      <c r="H237" s="179"/>
      <c r="I237" s="182"/>
      <c r="J237" s="193">
        <f>BK237</f>
        <v>0</v>
      </c>
      <c r="K237" s="179"/>
      <c r="L237" s="184"/>
      <c r="M237" s="185"/>
      <c r="N237" s="186"/>
      <c r="O237" s="186"/>
      <c r="P237" s="187">
        <f>SUM(P238:P244)</f>
        <v>0</v>
      </c>
      <c r="Q237" s="186"/>
      <c r="R237" s="187">
        <f>SUM(R238:R244)</f>
        <v>0.04</v>
      </c>
      <c r="S237" s="186"/>
      <c r="T237" s="188">
        <f>SUM(T238:T244)</f>
        <v>0</v>
      </c>
      <c r="AR237" s="189" t="s">
        <v>84</v>
      </c>
      <c r="AT237" s="190" t="s">
        <v>76</v>
      </c>
      <c r="AU237" s="190" t="s">
        <v>84</v>
      </c>
      <c r="AY237" s="189" t="s">
        <v>321</v>
      </c>
      <c r="BK237" s="191">
        <f>SUM(BK238:BK244)</f>
        <v>0</v>
      </c>
    </row>
    <row r="238" spans="1:65" s="2" customFormat="1" ht="16.5" customHeight="1">
      <c r="A238" s="35"/>
      <c r="B238" s="36"/>
      <c r="C238" s="194" t="s">
        <v>545</v>
      </c>
      <c r="D238" s="194" t="s">
        <v>323</v>
      </c>
      <c r="E238" s="195" t="s">
        <v>1786</v>
      </c>
      <c r="F238" s="196" t="s">
        <v>1787</v>
      </c>
      <c r="G238" s="197" t="s">
        <v>355</v>
      </c>
      <c r="H238" s="198">
        <v>26.8</v>
      </c>
      <c r="I238" s="199"/>
      <c r="J238" s="200">
        <f>ROUND(I238*H238,2)</f>
        <v>0</v>
      </c>
      <c r="K238" s="196" t="s">
        <v>350</v>
      </c>
      <c r="L238" s="40"/>
      <c r="M238" s="201" t="s">
        <v>1</v>
      </c>
      <c r="N238" s="202" t="s">
        <v>42</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1788</v>
      </c>
    </row>
    <row r="239" spans="1:65" s="13" customFormat="1" ht="11.25">
      <c r="B239" s="207"/>
      <c r="C239" s="208"/>
      <c r="D239" s="209" t="s">
        <v>339</v>
      </c>
      <c r="E239" s="210" t="s">
        <v>1</v>
      </c>
      <c r="F239" s="211" t="s">
        <v>3727</v>
      </c>
      <c r="G239" s="208"/>
      <c r="H239" s="212">
        <v>26.8</v>
      </c>
      <c r="I239" s="213"/>
      <c r="J239" s="208"/>
      <c r="K239" s="208"/>
      <c r="L239" s="214"/>
      <c r="M239" s="215"/>
      <c r="N239" s="216"/>
      <c r="O239" s="216"/>
      <c r="P239" s="216"/>
      <c r="Q239" s="216"/>
      <c r="R239" s="216"/>
      <c r="S239" s="216"/>
      <c r="T239" s="217"/>
      <c r="AT239" s="218" t="s">
        <v>339</v>
      </c>
      <c r="AU239" s="218" t="s">
        <v>86</v>
      </c>
      <c r="AV239" s="13" t="s">
        <v>86</v>
      </c>
      <c r="AW239" s="13" t="s">
        <v>31</v>
      </c>
      <c r="AX239" s="13" t="s">
        <v>77</v>
      </c>
      <c r="AY239" s="218" t="s">
        <v>321</v>
      </c>
    </row>
    <row r="240" spans="1:65" s="14" customFormat="1" ht="11.25">
      <c r="B240" s="219"/>
      <c r="C240" s="220"/>
      <c r="D240" s="209" t="s">
        <v>339</v>
      </c>
      <c r="E240" s="221" t="s">
        <v>1599</v>
      </c>
      <c r="F240" s="222" t="s">
        <v>346</v>
      </c>
      <c r="G240" s="220"/>
      <c r="H240" s="223">
        <v>26.8</v>
      </c>
      <c r="I240" s="224"/>
      <c r="J240" s="220"/>
      <c r="K240" s="220"/>
      <c r="L240" s="225"/>
      <c r="M240" s="226"/>
      <c r="N240" s="227"/>
      <c r="O240" s="227"/>
      <c r="P240" s="227"/>
      <c r="Q240" s="227"/>
      <c r="R240" s="227"/>
      <c r="S240" s="227"/>
      <c r="T240" s="228"/>
      <c r="AT240" s="229" t="s">
        <v>339</v>
      </c>
      <c r="AU240" s="229" t="s">
        <v>86</v>
      </c>
      <c r="AV240" s="14" t="s">
        <v>328</v>
      </c>
      <c r="AW240" s="14" t="s">
        <v>31</v>
      </c>
      <c r="AX240" s="14" t="s">
        <v>84</v>
      </c>
      <c r="AY240" s="229" t="s">
        <v>321</v>
      </c>
    </row>
    <row r="241" spans="1:65" s="2" customFormat="1" ht="24.2" customHeight="1">
      <c r="A241" s="35"/>
      <c r="B241" s="36"/>
      <c r="C241" s="194" t="s">
        <v>558</v>
      </c>
      <c r="D241" s="194" t="s">
        <v>323</v>
      </c>
      <c r="E241" s="195" t="s">
        <v>1721</v>
      </c>
      <c r="F241" s="196" t="s">
        <v>1722</v>
      </c>
      <c r="G241" s="197" t="s">
        <v>355</v>
      </c>
      <c r="H241" s="198">
        <v>26.8</v>
      </c>
      <c r="I241" s="199"/>
      <c r="J241" s="200">
        <f>ROUND(I241*H241,2)</f>
        <v>0</v>
      </c>
      <c r="K241" s="196" t="s">
        <v>350</v>
      </c>
      <c r="L241" s="40"/>
      <c r="M241" s="201" t="s">
        <v>1</v>
      </c>
      <c r="N241" s="202" t="s">
        <v>42</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328</v>
      </c>
      <c r="AT241" s="205" t="s">
        <v>323</v>
      </c>
      <c r="AU241" s="205" t="s">
        <v>86</v>
      </c>
      <c r="AY241" s="18" t="s">
        <v>321</v>
      </c>
      <c r="BE241" s="206">
        <f>IF(N241="základní",J241,0)</f>
        <v>0</v>
      </c>
      <c r="BF241" s="206">
        <f>IF(N241="snížená",J241,0)</f>
        <v>0</v>
      </c>
      <c r="BG241" s="206">
        <f>IF(N241="zákl. přenesená",J241,0)</f>
        <v>0</v>
      </c>
      <c r="BH241" s="206">
        <f>IF(N241="sníž. přenesená",J241,0)</f>
        <v>0</v>
      </c>
      <c r="BI241" s="206">
        <f>IF(N241="nulová",J241,0)</f>
        <v>0</v>
      </c>
      <c r="BJ241" s="18" t="s">
        <v>84</v>
      </c>
      <c r="BK241" s="206">
        <f>ROUND(I241*H241,2)</f>
        <v>0</v>
      </c>
      <c r="BL241" s="18" t="s">
        <v>328</v>
      </c>
      <c r="BM241" s="205" t="s">
        <v>1791</v>
      </c>
    </row>
    <row r="242" spans="1:65" s="13" customFormat="1" ht="11.25">
      <c r="B242" s="207"/>
      <c r="C242" s="208"/>
      <c r="D242" s="209" t="s">
        <v>339</v>
      </c>
      <c r="E242" s="210" t="s">
        <v>1</v>
      </c>
      <c r="F242" s="211" t="s">
        <v>1792</v>
      </c>
      <c r="G242" s="208"/>
      <c r="H242" s="212">
        <v>26.8</v>
      </c>
      <c r="I242" s="213"/>
      <c r="J242" s="208"/>
      <c r="K242" s="208"/>
      <c r="L242" s="214"/>
      <c r="M242" s="215"/>
      <c r="N242" s="216"/>
      <c r="O242" s="216"/>
      <c r="P242" s="216"/>
      <c r="Q242" s="216"/>
      <c r="R242" s="216"/>
      <c r="S242" s="216"/>
      <c r="T242" s="217"/>
      <c r="AT242" s="218" t="s">
        <v>339</v>
      </c>
      <c r="AU242" s="218" t="s">
        <v>86</v>
      </c>
      <c r="AV242" s="13" t="s">
        <v>86</v>
      </c>
      <c r="AW242" s="13" t="s">
        <v>31</v>
      </c>
      <c r="AX242" s="13" t="s">
        <v>84</v>
      </c>
      <c r="AY242" s="218" t="s">
        <v>321</v>
      </c>
    </row>
    <row r="243" spans="1:65" s="2" customFormat="1" ht="37.9" customHeight="1">
      <c r="A243" s="35"/>
      <c r="B243" s="36"/>
      <c r="C243" s="194" t="s">
        <v>582</v>
      </c>
      <c r="D243" s="194" t="s">
        <v>323</v>
      </c>
      <c r="E243" s="195" t="s">
        <v>353</v>
      </c>
      <c r="F243" s="196" t="s">
        <v>354</v>
      </c>
      <c r="G243" s="197" t="s">
        <v>355</v>
      </c>
      <c r="H243" s="198">
        <v>26.8</v>
      </c>
      <c r="I243" s="199"/>
      <c r="J243" s="200">
        <f>ROUND(I243*H243,2)</f>
        <v>0</v>
      </c>
      <c r="K243" s="196" t="s">
        <v>350</v>
      </c>
      <c r="L243" s="40"/>
      <c r="M243" s="201" t="s">
        <v>1</v>
      </c>
      <c r="N243" s="202" t="s">
        <v>42</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328</v>
      </c>
      <c r="AT243" s="205" t="s">
        <v>323</v>
      </c>
      <c r="AU243" s="205" t="s">
        <v>86</v>
      </c>
      <c r="AY243" s="18" t="s">
        <v>321</v>
      </c>
      <c r="BE243" s="206">
        <f>IF(N243="základní",J243,0)</f>
        <v>0</v>
      </c>
      <c r="BF243" s="206">
        <f>IF(N243="snížená",J243,0)</f>
        <v>0</v>
      </c>
      <c r="BG243" s="206">
        <f>IF(N243="zákl. přenesená",J243,0)</f>
        <v>0</v>
      </c>
      <c r="BH243" s="206">
        <f>IF(N243="sníž. přenesená",J243,0)</f>
        <v>0</v>
      </c>
      <c r="BI243" s="206">
        <f>IF(N243="nulová",J243,0)</f>
        <v>0</v>
      </c>
      <c r="BJ243" s="18" t="s">
        <v>84</v>
      </c>
      <c r="BK243" s="206">
        <f>ROUND(I243*H243,2)</f>
        <v>0</v>
      </c>
      <c r="BL243" s="18" t="s">
        <v>328</v>
      </c>
      <c r="BM243" s="205" t="s">
        <v>1793</v>
      </c>
    </row>
    <row r="244" spans="1:65" s="2" customFormat="1" ht="21.75" customHeight="1">
      <c r="A244" s="35"/>
      <c r="B244" s="36"/>
      <c r="C244" s="194" t="s">
        <v>589</v>
      </c>
      <c r="D244" s="194" t="s">
        <v>323</v>
      </c>
      <c r="E244" s="195" t="s">
        <v>3064</v>
      </c>
      <c r="F244" s="196" t="s">
        <v>3065</v>
      </c>
      <c r="G244" s="197" t="s">
        <v>692</v>
      </c>
      <c r="H244" s="198">
        <v>1</v>
      </c>
      <c r="I244" s="199"/>
      <c r="J244" s="200">
        <f>ROUND(I244*H244,2)</f>
        <v>0</v>
      </c>
      <c r="K244" s="196" t="s">
        <v>327</v>
      </c>
      <c r="L244" s="40"/>
      <c r="M244" s="201" t="s">
        <v>1</v>
      </c>
      <c r="N244" s="202" t="s">
        <v>42</v>
      </c>
      <c r="O244" s="72"/>
      <c r="P244" s="203">
        <f>O244*H244</f>
        <v>0</v>
      </c>
      <c r="Q244" s="203">
        <v>0.04</v>
      </c>
      <c r="R244" s="203">
        <f>Q244*H244</f>
        <v>0.04</v>
      </c>
      <c r="S244" s="203">
        <v>0</v>
      </c>
      <c r="T244" s="204">
        <f>S244*H244</f>
        <v>0</v>
      </c>
      <c r="U244" s="35"/>
      <c r="V244" s="35"/>
      <c r="W244" s="35"/>
      <c r="X244" s="35"/>
      <c r="Y244" s="35"/>
      <c r="Z244" s="35"/>
      <c r="AA244" s="35"/>
      <c r="AB244" s="35"/>
      <c r="AC244" s="35"/>
      <c r="AD244" s="35"/>
      <c r="AE244" s="35"/>
      <c r="AR244" s="205" t="s">
        <v>328</v>
      </c>
      <c r="AT244" s="205" t="s">
        <v>323</v>
      </c>
      <c r="AU244" s="205" t="s">
        <v>86</v>
      </c>
      <c r="AY244" s="18" t="s">
        <v>321</v>
      </c>
      <c r="BE244" s="206">
        <f>IF(N244="základní",J244,0)</f>
        <v>0</v>
      </c>
      <c r="BF244" s="206">
        <f>IF(N244="snížená",J244,0)</f>
        <v>0</v>
      </c>
      <c r="BG244" s="206">
        <f>IF(N244="zákl. přenesená",J244,0)</f>
        <v>0</v>
      </c>
      <c r="BH244" s="206">
        <f>IF(N244="sníž. přenesená",J244,0)</f>
        <v>0</v>
      </c>
      <c r="BI244" s="206">
        <f>IF(N244="nulová",J244,0)</f>
        <v>0</v>
      </c>
      <c r="BJ244" s="18" t="s">
        <v>84</v>
      </c>
      <c r="BK244" s="206">
        <f>ROUND(I244*H244,2)</f>
        <v>0</v>
      </c>
      <c r="BL244" s="18" t="s">
        <v>328</v>
      </c>
      <c r="BM244" s="205" t="s">
        <v>3066</v>
      </c>
    </row>
    <row r="245" spans="1:65" s="12" customFormat="1" ht="22.9" customHeight="1">
      <c r="B245" s="178"/>
      <c r="C245" s="179"/>
      <c r="D245" s="180" t="s">
        <v>76</v>
      </c>
      <c r="E245" s="192" t="s">
        <v>364</v>
      </c>
      <c r="F245" s="192" t="s">
        <v>1807</v>
      </c>
      <c r="G245" s="179"/>
      <c r="H245" s="179"/>
      <c r="I245" s="182"/>
      <c r="J245" s="193">
        <f>BK245</f>
        <v>0</v>
      </c>
      <c r="K245" s="179"/>
      <c r="L245" s="184"/>
      <c r="M245" s="185"/>
      <c r="N245" s="186"/>
      <c r="O245" s="186"/>
      <c r="P245" s="187">
        <f>SUM(P246:P274)</f>
        <v>0</v>
      </c>
      <c r="Q245" s="186"/>
      <c r="R245" s="187">
        <f>SUM(R246:R274)</f>
        <v>7.1966628000000004</v>
      </c>
      <c r="S245" s="186"/>
      <c r="T245" s="188">
        <f>SUM(T246:T274)</f>
        <v>0.14879999999999999</v>
      </c>
      <c r="AR245" s="189" t="s">
        <v>84</v>
      </c>
      <c r="AT245" s="190" t="s">
        <v>76</v>
      </c>
      <c r="AU245" s="190" t="s">
        <v>84</v>
      </c>
      <c r="AY245" s="189" t="s">
        <v>321</v>
      </c>
      <c r="BK245" s="191">
        <f>SUM(BK246:BK274)</f>
        <v>0</v>
      </c>
    </row>
    <row r="246" spans="1:65" s="2" customFormat="1" ht="24.2" customHeight="1">
      <c r="A246" s="35"/>
      <c r="B246" s="36"/>
      <c r="C246" s="194" t="s">
        <v>595</v>
      </c>
      <c r="D246" s="194" t="s">
        <v>323</v>
      </c>
      <c r="E246" s="195" t="s">
        <v>3728</v>
      </c>
      <c r="F246" s="196" t="s">
        <v>3729</v>
      </c>
      <c r="G246" s="197" t="s">
        <v>628</v>
      </c>
      <c r="H246" s="198">
        <v>268</v>
      </c>
      <c r="I246" s="199"/>
      <c r="J246" s="200">
        <f>ROUND(I246*H246,2)</f>
        <v>0</v>
      </c>
      <c r="K246" s="196" t="s">
        <v>350</v>
      </c>
      <c r="L246" s="40"/>
      <c r="M246" s="201" t="s">
        <v>1</v>
      </c>
      <c r="N246" s="202" t="s">
        <v>42</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328</v>
      </c>
      <c r="AT246" s="205" t="s">
        <v>323</v>
      </c>
      <c r="AU246" s="205" t="s">
        <v>86</v>
      </c>
      <c r="AY246" s="18" t="s">
        <v>321</v>
      </c>
      <c r="BE246" s="206">
        <f>IF(N246="základní",J246,0)</f>
        <v>0</v>
      </c>
      <c r="BF246" s="206">
        <f>IF(N246="snížená",J246,0)</f>
        <v>0</v>
      </c>
      <c r="BG246" s="206">
        <f>IF(N246="zákl. přenesená",J246,0)</f>
        <v>0</v>
      </c>
      <c r="BH246" s="206">
        <f>IF(N246="sníž. přenesená",J246,0)</f>
        <v>0</v>
      </c>
      <c r="BI246" s="206">
        <f>IF(N246="nulová",J246,0)</f>
        <v>0</v>
      </c>
      <c r="BJ246" s="18" t="s">
        <v>84</v>
      </c>
      <c r="BK246" s="206">
        <f>ROUND(I246*H246,2)</f>
        <v>0</v>
      </c>
      <c r="BL246" s="18" t="s">
        <v>328</v>
      </c>
      <c r="BM246" s="205" t="s">
        <v>3096</v>
      </c>
    </row>
    <row r="247" spans="1:65" s="13" customFormat="1" ht="11.25">
      <c r="B247" s="207"/>
      <c r="C247" s="208"/>
      <c r="D247" s="209" t="s">
        <v>339</v>
      </c>
      <c r="E247" s="210" t="s">
        <v>1</v>
      </c>
      <c r="F247" s="211" t="s">
        <v>3634</v>
      </c>
      <c r="G247" s="208"/>
      <c r="H247" s="212">
        <v>268</v>
      </c>
      <c r="I247" s="213"/>
      <c r="J247" s="208"/>
      <c r="K247" s="208"/>
      <c r="L247" s="214"/>
      <c r="M247" s="215"/>
      <c r="N247" s="216"/>
      <c r="O247" s="216"/>
      <c r="P247" s="216"/>
      <c r="Q247" s="216"/>
      <c r="R247" s="216"/>
      <c r="S247" s="216"/>
      <c r="T247" s="217"/>
      <c r="AT247" s="218" t="s">
        <v>339</v>
      </c>
      <c r="AU247" s="218" t="s">
        <v>86</v>
      </c>
      <c r="AV247" s="13" t="s">
        <v>86</v>
      </c>
      <c r="AW247" s="13" t="s">
        <v>31</v>
      </c>
      <c r="AX247" s="13" t="s">
        <v>77</v>
      </c>
      <c r="AY247" s="218" t="s">
        <v>321</v>
      </c>
    </row>
    <row r="248" spans="1:65" s="14" customFormat="1" ht="11.25">
      <c r="B248" s="219"/>
      <c r="C248" s="220"/>
      <c r="D248" s="209" t="s">
        <v>339</v>
      </c>
      <c r="E248" s="221" t="s">
        <v>3675</v>
      </c>
      <c r="F248" s="222" t="s">
        <v>346</v>
      </c>
      <c r="G248" s="220"/>
      <c r="H248" s="223">
        <v>268</v>
      </c>
      <c r="I248" s="224"/>
      <c r="J248" s="220"/>
      <c r="K248" s="220"/>
      <c r="L248" s="225"/>
      <c r="M248" s="226"/>
      <c r="N248" s="227"/>
      <c r="O248" s="227"/>
      <c r="P248" s="227"/>
      <c r="Q248" s="227"/>
      <c r="R248" s="227"/>
      <c r="S248" s="227"/>
      <c r="T248" s="228"/>
      <c r="AT248" s="229" t="s">
        <v>339</v>
      </c>
      <c r="AU248" s="229" t="s">
        <v>86</v>
      </c>
      <c r="AV248" s="14" t="s">
        <v>328</v>
      </c>
      <c r="AW248" s="14" t="s">
        <v>31</v>
      </c>
      <c r="AX248" s="14" t="s">
        <v>84</v>
      </c>
      <c r="AY248" s="229" t="s">
        <v>321</v>
      </c>
    </row>
    <row r="249" spans="1:65" s="2" customFormat="1" ht="24.2" customHeight="1">
      <c r="A249" s="35"/>
      <c r="B249" s="36"/>
      <c r="C249" s="251" t="s">
        <v>597</v>
      </c>
      <c r="D249" s="251" t="s">
        <v>583</v>
      </c>
      <c r="E249" s="252" t="s">
        <v>3730</v>
      </c>
      <c r="F249" s="253" t="s">
        <v>3731</v>
      </c>
      <c r="G249" s="254" t="s">
        <v>628</v>
      </c>
      <c r="H249" s="255">
        <v>270.68</v>
      </c>
      <c r="I249" s="256"/>
      <c r="J249" s="257">
        <f>ROUND(I249*H249,2)</f>
        <v>0</v>
      </c>
      <c r="K249" s="253" t="s">
        <v>350</v>
      </c>
      <c r="L249" s="258"/>
      <c r="M249" s="259" t="s">
        <v>1</v>
      </c>
      <c r="N249" s="260" t="s">
        <v>42</v>
      </c>
      <c r="O249" s="72"/>
      <c r="P249" s="203">
        <f>O249*H249</f>
        <v>0</v>
      </c>
      <c r="Q249" s="203">
        <v>2.4160000000000001E-2</v>
      </c>
      <c r="R249" s="203">
        <f>Q249*H249</f>
        <v>6.5396288</v>
      </c>
      <c r="S249" s="203">
        <v>0</v>
      </c>
      <c r="T249" s="204">
        <f>S249*H249</f>
        <v>0</v>
      </c>
      <c r="U249" s="35"/>
      <c r="V249" s="35"/>
      <c r="W249" s="35"/>
      <c r="X249" s="35"/>
      <c r="Y249" s="35"/>
      <c r="Z249" s="35"/>
      <c r="AA249" s="35"/>
      <c r="AB249" s="35"/>
      <c r="AC249" s="35"/>
      <c r="AD249" s="35"/>
      <c r="AE249" s="35"/>
      <c r="AR249" s="205" t="s">
        <v>364</v>
      </c>
      <c r="AT249" s="205" t="s">
        <v>583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3101</v>
      </c>
    </row>
    <row r="250" spans="1:65" s="13" customFormat="1" ht="11.25">
      <c r="B250" s="207"/>
      <c r="C250" s="208"/>
      <c r="D250" s="209" t="s">
        <v>339</v>
      </c>
      <c r="E250" s="208"/>
      <c r="F250" s="211" t="s">
        <v>3637</v>
      </c>
      <c r="G250" s="208"/>
      <c r="H250" s="212">
        <v>270.68</v>
      </c>
      <c r="I250" s="213"/>
      <c r="J250" s="208"/>
      <c r="K250" s="208"/>
      <c r="L250" s="214"/>
      <c r="M250" s="215"/>
      <c r="N250" s="216"/>
      <c r="O250" s="216"/>
      <c r="P250" s="216"/>
      <c r="Q250" s="216"/>
      <c r="R250" s="216"/>
      <c r="S250" s="216"/>
      <c r="T250" s="217"/>
      <c r="AT250" s="218" t="s">
        <v>339</v>
      </c>
      <c r="AU250" s="218" t="s">
        <v>86</v>
      </c>
      <c r="AV250" s="13" t="s">
        <v>86</v>
      </c>
      <c r="AW250" s="13" t="s">
        <v>4</v>
      </c>
      <c r="AX250" s="13" t="s">
        <v>84</v>
      </c>
      <c r="AY250" s="218" t="s">
        <v>321</v>
      </c>
    </row>
    <row r="251" spans="1:65" s="2" customFormat="1" ht="24.2" customHeight="1">
      <c r="A251" s="35"/>
      <c r="B251" s="36"/>
      <c r="C251" s="194" t="s">
        <v>603</v>
      </c>
      <c r="D251" s="194" t="s">
        <v>323</v>
      </c>
      <c r="E251" s="195" t="s">
        <v>1821</v>
      </c>
      <c r="F251" s="196" t="s">
        <v>1822</v>
      </c>
      <c r="G251" s="197" t="s">
        <v>628</v>
      </c>
      <c r="H251" s="198">
        <v>262</v>
      </c>
      <c r="I251" s="199"/>
      <c r="J251" s="200">
        <f>ROUND(I251*H251,2)</f>
        <v>0</v>
      </c>
      <c r="K251" s="196" t="s">
        <v>350</v>
      </c>
      <c r="L251" s="40"/>
      <c r="M251" s="201" t="s">
        <v>1</v>
      </c>
      <c r="N251" s="202" t="s">
        <v>42</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328</v>
      </c>
      <c r="AT251" s="205" t="s">
        <v>323</v>
      </c>
      <c r="AU251" s="205" t="s">
        <v>86</v>
      </c>
      <c r="AY251" s="18" t="s">
        <v>321</v>
      </c>
      <c r="BE251" s="206">
        <f>IF(N251="základní",J251,0)</f>
        <v>0</v>
      </c>
      <c r="BF251" s="206">
        <f>IF(N251="snížená",J251,0)</f>
        <v>0</v>
      </c>
      <c r="BG251" s="206">
        <f>IF(N251="zákl. přenesená",J251,0)</f>
        <v>0</v>
      </c>
      <c r="BH251" s="206">
        <f>IF(N251="sníž. přenesená",J251,0)</f>
        <v>0</v>
      </c>
      <c r="BI251" s="206">
        <f>IF(N251="nulová",J251,0)</f>
        <v>0</v>
      </c>
      <c r="BJ251" s="18" t="s">
        <v>84</v>
      </c>
      <c r="BK251" s="206">
        <f>ROUND(I251*H251,2)</f>
        <v>0</v>
      </c>
      <c r="BL251" s="18" t="s">
        <v>328</v>
      </c>
      <c r="BM251" s="205" t="s">
        <v>3638</v>
      </c>
    </row>
    <row r="252" spans="1:65" s="13" customFormat="1" ht="11.25">
      <c r="B252" s="207"/>
      <c r="C252" s="208"/>
      <c r="D252" s="209" t="s">
        <v>339</v>
      </c>
      <c r="E252" s="210" t="s">
        <v>1</v>
      </c>
      <c r="F252" s="211" t="s">
        <v>3732</v>
      </c>
      <c r="G252" s="208"/>
      <c r="H252" s="212">
        <v>268</v>
      </c>
      <c r="I252" s="213"/>
      <c r="J252" s="208"/>
      <c r="K252" s="208"/>
      <c r="L252" s="214"/>
      <c r="M252" s="215"/>
      <c r="N252" s="216"/>
      <c r="O252" s="216"/>
      <c r="P252" s="216"/>
      <c r="Q252" s="216"/>
      <c r="R252" s="216"/>
      <c r="S252" s="216"/>
      <c r="T252" s="217"/>
      <c r="AT252" s="218" t="s">
        <v>339</v>
      </c>
      <c r="AU252" s="218" t="s">
        <v>86</v>
      </c>
      <c r="AV252" s="13" t="s">
        <v>86</v>
      </c>
      <c r="AW252" s="13" t="s">
        <v>31</v>
      </c>
      <c r="AX252" s="13" t="s">
        <v>77</v>
      </c>
      <c r="AY252" s="218" t="s">
        <v>321</v>
      </c>
    </row>
    <row r="253" spans="1:65" s="15" customFormat="1" ht="11.25">
      <c r="B253" s="230"/>
      <c r="C253" s="231"/>
      <c r="D253" s="209" t="s">
        <v>339</v>
      </c>
      <c r="E253" s="232" t="s">
        <v>1</v>
      </c>
      <c r="F253" s="233" t="s">
        <v>3118</v>
      </c>
      <c r="G253" s="231"/>
      <c r="H253" s="232" t="s">
        <v>1</v>
      </c>
      <c r="I253" s="234"/>
      <c r="J253" s="231"/>
      <c r="K253" s="231"/>
      <c r="L253" s="235"/>
      <c r="M253" s="236"/>
      <c r="N253" s="237"/>
      <c r="O253" s="237"/>
      <c r="P253" s="237"/>
      <c r="Q253" s="237"/>
      <c r="R253" s="237"/>
      <c r="S253" s="237"/>
      <c r="T253" s="238"/>
      <c r="AT253" s="239" t="s">
        <v>339</v>
      </c>
      <c r="AU253" s="239" t="s">
        <v>86</v>
      </c>
      <c r="AV253" s="15" t="s">
        <v>84</v>
      </c>
      <c r="AW253" s="15" t="s">
        <v>31</v>
      </c>
      <c r="AX253" s="15" t="s">
        <v>77</v>
      </c>
      <c r="AY253" s="239" t="s">
        <v>321</v>
      </c>
    </row>
    <row r="254" spans="1:65" s="13" customFormat="1" ht="11.25">
      <c r="B254" s="207"/>
      <c r="C254" s="208"/>
      <c r="D254" s="209" t="s">
        <v>339</v>
      </c>
      <c r="E254" s="210" t="s">
        <v>1</v>
      </c>
      <c r="F254" s="211" t="s">
        <v>3640</v>
      </c>
      <c r="G254" s="208"/>
      <c r="H254" s="212">
        <v>-6</v>
      </c>
      <c r="I254" s="213"/>
      <c r="J254" s="208"/>
      <c r="K254" s="208"/>
      <c r="L254" s="214"/>
      <c r="M254" s="215"/>
      <c r="N254" s="216"/>
      <c r="O254" s="216"/>
      <c r="P254" s="216"/>
      <c r="Q254" s="216"/>
      <c r="R254" s="216"/>
      <c r="S254" s="216"/>
      <c r="T254" s="217"/>
      <c r="AT254" s="218" t="s">
        <v>339</v>
      </c>
      <c r="AU254" s="218" t="s">
        <v>86</v>
      </c>
      <c r="AV254" s="13" t="s">
        <v>86</v>
      </c>
      <c r="AW254" s="13" t="s">
        <v>31</v>
      </c>
      <c r="AX254" s="13" t="s">
        <v>77</v>
      </c>
      <c r="AY254" s="218" t="s">
        <v>321</v>
      </c>
    </row>
    <row r="255" spans="1:65" s="14" customFormat="1" ht="11.25">
      <c r="B255" s="219"/>
      <c r="C255" s="220"/>
      <c r="D255" s="209" t="s">
        <v>339</v>
      </c>
      <c r="E255" s="221" t="s">
        <v>1</v>
      </c>
      <c r="F255" s="222" t="s">
        <v>346</v>
      </c>
      <c r="G255" s="220"/>
      <c r="H255" s="223">
        <v>262</v>
      </c>
      <c r="I255" s="224"/>
      <c r="J255" s="220"/>
      <c r="K255" s="220"/>
      <c r="L255" s="225"/>
      <c r="M255" s="226"/>
      <c r="N255" s="227"/>
      <c r="O255" s="227"/>
      <c r="P255" s="227"/>
      <c r="Q255" s="227"/>
      <c r="R255" s="227"/>
      <c r="S255" s="227"/>
      <c r="T255" s="228"/>
      <c r="AT255" s="229" t="s">
        <v>339</v>
      </c>
      <c r="AU255" s="229" t="s">
        <v>86</v>
      </c>
      <c r="AV255" s="14" t="s">
        <v>328</v>
      </c>
      <c r="AW255" s="14" t="s">
        <v>31</v>
      </c>
      <c r="AX255" s="14" t="s">
        <v>84</v>
      </c>
      <c r="AY255" s="229" t="s">
        <v>321</v>
      </c>
    </row>
    <row r="256" spans="1:65" s="2" customFormat="1" ht="16.5" customHeight="1">
      <c r="A256" s="35"/>
      <c r="B256" s="36"/>
      <c r="C256" s="194" t="s">
        <v>609</v>
      </c>
      <c r="D256" s="194" t="s">
        <v>323</v>
      </c>
      <c r="E256" s="195" t="s">
        <v>3733</v>
      </c>
      <c r="F256" s="196" t="s">
        <v>3734</v>
      </c>
      <c r="G256" s="197" t="s">
        <v>692</v>
      </c>
      <c r="H256" s="198">
        <v>3</v>
      </c>
      <c r="I256" s="199"/>
      <c r="J256" s="200">
        <f>ROUND(I256*H256,2)</f>
        <v>0</v>
      </c>
      <c r="K256" s="196" t="s">
        <v>350</v>
      </c>
      <c r="L256" s="40"/>
      <c r="M256" s="201" t="s">
        <v>1</v>
      </c>
      <c r="N256" s="202" t="s">
        <v>42</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328</v>
      </c>
      <c r="AT256" s="205" t="s">
        <v>323</v>
      </c>
      <c r="AU256" s="205" t="s">
        <v>86</v>
      </c>
      <c r="AY256" s="18" t="s">
        <v>321</v>
      </c>
      <c r="BE256" s="206">
        <f>IF(N256="základní",J256,0)</f>
        <v>0</v>
      </c>
      <c r="BF256" s="206">
        <f>IF(N256="snížená",J256,0)</f>
        <v>0</v>
      </c>
      <c r="BG256" s="206">
        <f>IF(N256="zákl. přenesená",J256,0)</f>
        <v>0</v>
      </c>
      <c r="BH256" s="206">
        <f>IF(N256="sníž. přenesená",J256,0)</f>
        <v>0</v>
      </c>
      <c r="BI256" s="206">
        <f>IF(N256="nulová",J256,0)</f>
        <v>0</v>
      </c>
      <c r="BJ256" s="18" t="s">
        <v>84</v>
      </c>
      <c r="BK256" s="206">
        <f>ROUND(I256*H256,2)</f>
        <v>0</v>
      </c>
      <c r="BL256" s="18" t="s">
        <v>328</v>
      </c>
      <c r="BM256" s="205" t="s">
        <v>3114</v>
      </c>
    </row>
    <row r="257" spans="1:65" s="13" customFormat="1" ht="11.25">
      <c r="B257" s="207"/>
      <c r="C257" s="208"/>
      <c r="D257" s="209" t="s">
        <v>339</v>
      </c>
      <c r="E257" s="210" t="s">
        <v>1</v>
      </c>
      <c r="F257" s="211" t="s">
        <v>3641</v>
      </c>
      <c r="G257" s="208"/>
      <c r="H257" s="212">
        <v>3</v>
      </c>
      <c r="I257" s="213"/>
      <c r="J257" s="208"/>
      <c r="K257" s="208"/>
      <c r="L257" s="214"/>
      <c r="M257" s="215"/>
      <c r="N257" s="216"/>
      <c r="O257" s="216"/>
      <c r="P257" s="216"/>
      <c r="Q257" s="216"/>
      <c r="R257" s="216"/>
      <c r="S257" s="216"/>
      <c r="T257" s="217"/>
      <c r="AT257" s="218" t="s">
        <v>339</v>
      </c>
      <c r="AU257" s="218" t="s">
        <v>86</v>
      </c>
      <c r="AV257" s="13" t="s">
        <v>86</v>
      </c>
      <c r="AW257" s="13" t="s">
        <v>31</v>
      </c>
      <c r="AX257" s="13" t="s">
        <v>84</v>
      </c>
      <c r="AY257" s="218" t="s">
        <v>321</v>
      </c>
    </row>
    <row r="258" spans="1:65" s="2" customFormat="1" ht="33" customHeight="1">
      <c r="A258" s="35"/>
      <c r="B258" s="36"/>
      <c r="C258" s="194" t="s">
        <v>620</v>
      </c>
      <c r="D258" s="194" t="s">
        <v>323</v>
      </c>
      <c r="E258" s="195" t="s">
        <v>3735</v>
      </c>
      <c r="F258" s="196" t="s">
        <v>3736</v>
      </c>
      <c r="G258" s="197" t="s">
        <v>692</v>
      </c>
      <c r="H258" s="198">
        <v>1</v>
      </c>
      <c r="I258" s="199"/>
      <c r="J258" s="200">
        <f t="shared" ref="J258:J265" si="0">ROUND(I258*H258,2)</f>
        <v>0</v>
      </c>
      <c r="K258" s="196" t="s">
        <v>327</v>
      </c>
      <c r="L258" s="40"/>
      <c r="M258" s="201" t="s">
        <v>1</v>
      </c>
      <c r="N258" s="202" t="s">
        <v>42</v>
      </c>
      <c r="O258" s="72"/>
      <c r="P258" s="203">
        <f t="shared" ref="P258:P265" si="1">O258*H258</f>
        <v>0</v>
      </c>
      <c r="Q258" s="203">
        <v>0</v>
      </c>
      <c r="R258" s="203">
        <f t="shared" ref="R258:R265" si="2">Q258*H258</f>
        <v>0</v>
      </c>
      <c r="S258" s="203">
        <v>1.8599999999999998E-2</v>
      </c>
      <c r="T258" s="204">
        <f t="shared" ref="T258:T265" si="3">S258*H258</f>
        <v>1.8599999999999998E-2</v>
      </c>
      <c r="U258" s="35"/>
      <c r="V258" s="35"/>
      <c r="W258" s="35"/>
      <c r="X258" s="35"/>
      <c r="Y258" s="35"/>
      <c r="Z258" s="35"/>
      <c r="AA258" s="35"/>
      <c r="AB258" s="35"/>
      <c r="AC258" s="35"/>
      <c r="AD258" s="35"/>
      <c r="AE258" s="35"/>
      <c r="AR258" s="205" t="s">
        <v>328</v>
      </c>
      <c r="AT258" s="205" t="s">
        <v>323</v>
      </c>
      <c r="AU258" s="205" t="s">
        <v>86</v>
      </c>
      <c r="AY258" s="18" t="s">
        <v>321</v>
      </c>
      <c r="BE258" s="206">
        <f t="shared" ref="BE258:BE265" si="4">IF(N258="základní",J258,0)</f>
        <v>0</v>
      </c>
      <c r="BF258" s="206">
        <f t="shared" ref="BF258:BF265" si="5">IF(N258="snížená",J258,0)</f>
        <v>0</v>
      </c>
      <c r="BG258" s="206">
        <f t="shared" ref="BG258:BG265" si="6">IF(N258="zákl. přenesená",J258,0)</f>
        <v>0</v>
      </c>
      <c r="BH258" s="206">
        <f t="shared" ref="BH258:BH265" si="7">IF(N258="sníž. přenesená",J258,0)</f>
        <v>0</v>
      </c>
      <c r="BI258" s="206">
        <f t="shared" ref="BI258:BI265" si="8">IF(N258="nulová",J258,0)</f>
        <v>0</v>
      </c>
      <c r="BJ258" s="18" t="s">
        <v>84</v>
      </c>
      <c r="BK258" s="206">
        <f t="shared" ref="BK258:BK265" si="9">ROUND(I258*H258,2)</f>
        <v>0</v>
      </c>
      <c r="BL258" s="18" t="s">
        <v>328</v>
      </c>
      <c r="BM258" s="205" t="s">
        <v>3737</v>
      </c>
    </row>
    <row r="259" spans="1:65" s="2" customFormat="1" ht="24.2" customHeight="1">
      <c r="A259" s="35"/>
      <c r="B259" s="36"/>
      <c r="C259" s="251" t="s">
        <v>625</v>
      </c>
      <c r="D259" s="251" t="s">
        <v>583</v>
      </c>
      <c r="E259" s="252" t="s">
        <v>3738</v>
      </c>
      <c r="F259" s="253" t="s">
        <v>3739</v>
      </c>
      <c r="G259" s="254" t="s">
        <v>692</v>
      </c>
      <c r="H259" s="255">
        <v>1</v>
      </c>
      <c r="I259" s="256"/>
      <c r="J259" s="257">
        <f t="shared" si="0"/>
        <v>0</v>
      </c>
      <c r="K259" s="253" t="s">
        <v>327</v>
      </c>
      <c r="L259" s="258"/>
      <c r="M259" s="259" t="s">
        <v>1</v>
      </c>
      <c r="N259" s="260" t="s">
        <v>42</v>
      </c>
      <c r="O259" s="72"/>
      <c r="P259" s="203">
        <f t="shared" si="1"/>
        <v>0</v>
      </c>
      <c r="Q259" s="203">
        <v>1.9259999999999999E-2</v>
      </c>
      <c r="R259" s="203">
        <f t="shared" si="2"/>
        <v>1.9259999999999999E-2</v>
      </c>
      <c r="S259" s="203">
        <v>0</v>
      </c>
      <c r="T259" s="204">
        <f t="shared" si="3"/>
        <v>0</v>
      </c>
      <c r="U259" s="35"/>
      <c r="V259" s="35"/>
      <c r="W259" s="35"/>
      <c r="X259" s="35"/>
      <c r="Y259" s="35"/>
      <c r="Z259" s="35"/>
      <c r="AA259" s="35"/>
      <c r="AB259" s="35"/>
      <c r="AC259" s="35"/>
      <c r="AD259" s="35"/>
      <c r="AE259" s="35"/>
      <c r="AR259" s="205" t="s">
        <v>364</v>
      </c>
      <c r="AT259" s="205" t="s">
        <v>583</v>
      </c>
      <c r="AU259" s="205" t="s">
        <v>86</v>
      </c>
      <c r="AY259" s="18" t="s">
        <v>321</v>
      </c>
      <c r="BE259" s="206">
        <f t="shared" si="4"/>
        <v>0</v>
      </c>
      <c r="BF259" s="206">
        <f t="shared" si="5"/>
        <v>0</v>
      </c>
      <c r="BG259" s="206">
        <f t="shared" si="6"/>
        <v>0</v>
      </c>
      <c r="BH259" s="206">
        <f t="shared" si="7"/>
        <v>0</v>
      </c>
      <c r="BI259" s="206">
        <f t="shared" si="8"/>
        <v>0</v>
      </c>
      <c r="BJ259" s="18" t="s">
        <v>84</v>
      </c>
      <c r="BK259" s="206">
        <f t="shared" si="9"/>
        <v>0</v>
      </c>
      <c r="BL259" s="18" t="s">
        <v>328</v>
      </c>
      <c r="BM259" s="205" t="s">
        <v>3136</v>
      </c>
    </row>
    <row r="260" spans="1:65" s="2" customFormat="1" ht="24.2" customHeight="1">
      <c r="A260" s="35"/>
      <c r="B260" s="36"/>
      <c r="C260" s="194" t="s">
        <v>632</v>
      </c>
      <c r="D260" s="194" t="s">
        <v>323</v>
      </c>
      <c r="E260" s="195" t="s">
        <v>3740</v>
      </c>
      <c r="F260" s="196" t="s">
        <v>3741</v>
      </c>
      <c r="G260" s="197" t="s">
        <v>692</v>
      </c>
      <c r="H260" s="198">
        <v>7</v>
      </c>
      <c r="I260" s="199"/>
      <c r="J260" s="200">
        <f t="shared" si="0"/>
        <v>0</v>
      </c>
      <c r="K260" s="196" t="s">
        <v>350</v>
      </c>
      <c r="L260" s="40"/>
      <c r="M260" s="201" t="s">
        <v>1</v>
      </c>
      <c r="N260" s="202" t="s">
        <v>42</v>
      </c>
      <c r="O260" s="72"/>
      <c r="P260" s="203">
        <f t="shared" si="1"/>
        <v>0</v>
      </c>
      <c r="Q260" s="203">
        <v>0</v>
      </c>
      <c r="R260" s="203">
        <f t="shared" si="2"/>
        <v>0</v>
      </c>
      <c r="S260" s="203">
        <v>1.8599999999999998E-2</v>
      </c>
      <c r="T260" s="204">
        <f t="shared" si="3"/>
        <v>0.13019999999999998</v>
      </c>
      <c r="U260" s="35"/>
      <c r="V260" s="35"/>
      <c r="W260" s="35"/>
      <c r="X260" s="35"/>
      <c r="Y260" s="35"/>
      <c r="Z260" s="35"/>
      <c r="AA260" s="35"/>
      <c r="AB260" s="35"/>
      <c r="AC260" s="35"/>
      <c r="AD260" s="35"/>
      <c r="AE260" s="35"/>
      <c r="AR260" s="205" t="s">
        <v>328</v>
      </c>
      <c r="AT260" s="205" t="s">
        <v>323</v>
      </c>
      <c r="AU260" s="205" t="s">
        <v>86</v>
      </c>
      <c r="AY260" s="18" t="s">
        <v>321</v>
      </c>
      <c r="BE260" s="206">
        <f t="shared" si="4"/>
        <v>0</v>
      </c>
      <c r="BF260" s="206">
        <f t="shared" si="5"/>
        <v>0</v>
      </c>
      <c r="BG260" s="206">
        <f t="shared" si="6"/>
        <v>0</v>
      </c>
      <c r="BH260" s="206">
        <f t="shared" si="7"/>
        <v>0</v>
      </c>
      <c r="BI260" s="206">
        <f t="shared" si="8"/>
        <v>0</v>
      </c>
      <c r="BJ260" s="18" t="s">
        <v>84</v>
      </c>
      <c r="BK260" s="206">
        <f t="shared" si="9"/>
        <v>0</v>
      </c>
      <c r="BL260" s="18" t="s">
        <v>328</v>
      </c>
      <c r="BM260" s="205" t="s">
        <v>3139</v>
      </c>
    </row>
    <row r="261" spans="1:65" s="2" customFormat="1" ht="21.75" customHeight="1">
      <c r="A261" s="35"/>
      <c r="B261" s="36"/>
      <c r="C261" s="251" t="s">
        <v>639</v>
      </c>
      <c r="D261" s="251" t="s">
        <v>583</v>
      </c>
      <c r="E261" s="252" t="s">
        <v>3742</v>
      </c>
      <c r="F261" s="253" t="s">
        <v>3743</v>
      </c>
      <c r="G261" s="254" t="s">
        <v>692</v>
      </c>
      <c r="H261" s="255">
        <v>3</v>
      </c>
      <c r="I261" s="256"/>
      <c r="J261" s="257">
        <f t="shared" si="0"/>
        <v>0</v>
      </c>
      <c r="K261" s="253" t="s">
        <v>350</v>
      </c>
      <c r="L261" s="258"/>
      <c r="M261" s="259" t="s">
        <v>1</v>
      </c>
      <c r="N261" s="260" t="s">
        <v>42</v>
      </c>
      <c r="O261" s="72"/>
      <c r="P261" s="203">
        <f t="shared" si="1"/>
        <v>0</v>
      </c>
      <c r="Q261" s="203">
        <v>1.26E-2</v>
      </c>
      <c r="R261" s="203">
        <f t="shared" si="2"/>
        <v>3.78E-2</v>
      </c>
      <c r="S261" s="203">
        <v>0</v>
      </c>
      <c r="T261" s="204">
        <f t="shared" si="3"/>
        <v>0</v>
      </c>
      <c r="U261" s="35"/>
      <c r="V261" s="35"/>
      <c r="W261" s="35"/>
      <c r="X261" s="35"/>
      <c r="Y261" s="35"/>
      <c r="Z261" s="35"/>
      <c r="AA261" s="35"/>
      <c r="AB261" s="35"/>
      <c r="AC261" s="35"/>
      <c r="AD261" s="35"/>
      <c r="AE261" s="35"/>
      <c r="AR261" s="205" t="s">
        <v>364</v>
      </c>
      <c r="AT261" s="205" t="s">
        <v>583</v>
      </c>
      <c r="AU261" s="205" t="s">
        <v>86</v>
      </c>
      <c r="AY261" s="18" t="s">
        <v>321</v>
      </c>
      <c r="BE261" s="206">
        <f t="shared" si="4"/>
        <v>0</v>
      </c>
      <c r="BF261" s="206">
        <f t="shared" si="5"/>
        <v>0</v>
      </c>
      <c r="BG261" s="206">
        <f t="shared" si="6"/>
        <v>0</v>
      </c>
      <c r="BH261" s="206">
        <f t="shared" si="7"/>
        <v>0</v>
      </c>
      <c r="BI261" s="206">
        <f t="shared" si="8"/>
        <v>0</v>
      </c>
      <c r="BJ261" s="18" t="s">
        <v>84</v>
      </c>
      <c r="BK261" s="206">
        <f t="shared" si="9"/>
        <v>0</v>
      </c>
      <c r="BL261" s="18" t="s">
        <v>328</v>
      </c>
      <c r="BM261" s="205" t="s">
        <v>3744</v>
      </c>
    </row>
    <row r="262" spans="1:65" s="2" customFormat="1" ht="21.75" customHeight="1">
      <c r="A262" s="35"/>
      <c r="B262" s="36"/>
      <c r="C262" s="251" t="s">
        <v>644</v>
      </c>
      <c r="D262" s="251" t="s">
        <v>583</v>
      </c>
      <c r="E262" s="252" t="s">
        <v>3745</v>
      </c>
      <c r="F262" s="253" t="s">
        <v>3746</v>
      </c>
      <c r="G262" s="254" t="s">
        <v>692</v>
      </c>
      <c r="H262" s="255">
        <v>1</v>
      </c>
      <c r="I262" s="256"/>
      <c r="J262" s="257">
        <f t="shared" si="0"/>
        <v>0</v>
      </c>
      <c r="K262" s="253" t="s">
        <v>350</v>
      </c>
      <c r="L262" s="258"/>
      <c r="M262" s="259" t="s">
        <v>1</v>
      </c>
      <c r="N262" s="260" t="s">
        <v>42</v>
      </c>
      <c r="O262" s="72"/>
      <c r="P262" s="203">
        <f t="shared" si="1"/>
        <v>0</v>
      </c>
      <c r="Q262" s="203">
        <v>1.2200000000000001E-2</v>
      </c>
      <c r="R262" s="203">
        <f t="shared" si="2"/>
        <v>1.2200000000000001E-2</v>
      </c>
      <c r="S262" s="203">
        <v>0</v>
      </c>
      <c r="T262" s="204">
        <f t="shared" si="3"/>
        <v>0</v>
      </c>
      <c r="U262" s="35"/>
      <c r="V262" s="35"/>
      <c r="W262" s="35"/>
      <c r="X262" s="35"/>
      <c r="Y262" s="35"/>
      <c r="Z262" s="35"/>
      <c r="AA262" s="35"/>
      <c r="AB262" s="35"/>
      <c r="AC262" s="35"/>
      <c r="AD262" s="35"/>
      <c r="AE262" s="35"/>
      <c r="AR262" s="205" t="s">
        <v>364</v>
      </c>
      <c r="AT262" s="205" t="s">
        <v>583</v>
      </c>
      <c r="AU262" s="205" t="s">
        <v>86</v>
      </c>
      <c r="AY262" s="18" t="s">
        <v>321</v>
      </c>
      <c r="BE262" s="206">
        <f t="shared" si="4"/>
        <v>0</v>
      </c>
      <c r="BF262" s="206">
        <f t="shared" si="5"/>
        <v>0</v>
      </c>
      <c r="BG262" s="206">
        <f t="shared" si="6"/>
        <v>0</v>
      </c>
      <c r="BH262" s="206">
        <f t="shared" si="7"/>
        <v>0</v>
      </c>
      <c r="BI262" s="206">
        <f t="shared" si="8"/>
        <v>0</v>
      </c>
      <c r="BJ262" s="18" t="s">
        <v>84</v>
      </c>
      <c r="BK262" s="206">
        <f t="shared" si="9"/>
        <v>0</v>
      </c>
      <c r="BL262" s="18" t="s">
        <v>328</v>
      </c>
      <c r="BM262" s="205" t="s">
        <v>3747</v>
      </c>
    </row>
    <row r="263" spans="1:65" s="2" customFormat="1" ht="21.75" customHeight="1">
      <c r="A263" s="35"/>
      <c r="B263" s="36"/>
      <c r="C263" s="251" t="s">
        <v>647</v>
      </c>
      <c r="D263" s="251" t="s">
        <v>583</v>
      </c>
      <c r="E263" s="252" t="s">
        <v>3748</v>
      </c>
      <c r="F263" s="253" t="s">
        <v>3749</v>
      </c>
      <c r="G263" s="254" t="s">
        <v>692</v>
      </c>
      <c r="H263" s="255">
        <v>1</v>
      </c>
      <c r="I263" s="256"/>
      <c r="J263" s="257">
        <f t="shared" si="0"/>
        <v>0</v>
      </c>
      <c r="K263" s="253" t="s">
        <v>327</v>
      </c>
      <c r="L263" s="258"/>
      <c r="M263" s="259" t="s">
        <v>1</v>
      </c>
      <c r="N263" s="260" t="s">
        <v>42</v>
      </c>
      <c r="O263" s="72"/>
      <c r="P263" s="203">
        <f t="shared" si="1"/>
        <v>0</v>
      </c>
      <c r="Q263" s="203">
        <v>1.4800000000000001E-2</v>
      </c>
      <c r="R263" s="203">
        <f t="shared" si="2"/>
        <v>1.4800000000000001E-2</v>
      </c>
      <c r="S263" s="203">
        <v>0</v>
      </c>
      <c r="T263" s="204">
        <f t="shared" si="3"/>
        <v>0</v>
      </c>
      <c r="U263" s="35"/>
      <c r="V263" s="35"/>
      <c r="W263" s="35"/>
      <c r="X263" s="35"/>
      <c r="Y263" s="35"/>
      <c r="Z263" s="35"/>
      <c r="AA263" s="35"/>
      <c r="AB263" s="35"/>
      <c r="AC263" s="35"/>
      <c r="AD263" s="35"/>
      <c r="AE263" s="35"/>
      <c r="AR263" s="205" t="s">
        <v>364</v>
      </c>
      <c r="AT263" s="205" t="s">
        <v>583</v>
      </c>
      <c r="AU263" s="205" t="s">
        <v>86</v>
      </c>
      <c r="AY263" s="18" t="s">
        <v>321</v>
      </c>
      <c r="BE263" s="206">
        <f t="shared" si="4"/>
        <v>0</v>
      </c>
      <c r="BF263" s="206">
        <f t="shared" si="5"/>
        <v>0</v>
      </c>
      <c r="BG263" s="206">
        <f t="shared" si="6"/>
        <v>0</v>
      </c>
      <c r="BH263" s="206">
        <f t="shared" si="7"/>
        <v>0</v>
      </c>
      <c r="BI263" s="206">
        <f t="shared" si="8"/>
        <v>0</v>
      </c>
      <c r="BJ263" s="18" t="s">
        <v>84</v>
      </c>
      <c r="BK263" s="206">
        <f t="shared" si="9"/>
        <v>0</v>
      </c>
      <c r="BL263" s="18" t="s">
        <v>328</v>
      </c>
      <c r="BM263" s="205" t="s">
        <v>3750</v>
      </c>
    </row>
    <row r="264" spans="1:65" s="2" customFormat="1" ht="21.75" customHeight="1">
      <c r="A264" s="35"/>
      <c r="B264" s="36"/>
      <c r="C264" s="251" t="s">
        <v>652</v>
      </c>
      <c r="D264" s="251" t="s">
        <v>583</v>
      </c>
      <c r="E264" s="252" t="s">
        <v>3751</v>
      </c>
      <c r="F264" s="253" t="s">
        <v>3752</v>
      </c>
      <c r="G264" s="254" t="s">
        <v>692</v>
      </c>
      <c r="H264" s="255">
        <v>2</v>
      </c>
      <c r="I264" s="256"/>
      <c r="J264" s="257">
        <f t="shared" si="0"/>
        <v>0</v>
      </c>
      <c r="K264" s="253" t="s">
        <v>350</v>
      </c>
      <c r="L264" s="258"/>
      <c r="M264" s="259" t="s">
        <v>1</v>
      </c>
      <c r="N264" s="260" t="s">
        <v>42</v>
      </c>
      <c r="O264" s="72"/>
      <c r="P264" s="203">
        <f t="shared" si="1"/>
        <v>0</v>
      </c>
      <c r="Q264" s="203">
        <v>1.5599999999999999E-2</v>
      </c>
      <c r="R264" s="203">
        <f t="shared" si="2"/>
        <v>3.1199999999999999E-2</v>
      </c>
      <c r="S264" s="203">
        <v>0</v>
      </c>
      <c r="T264" s="204">
        <f t="shared" si="3"/>
        <v>0</v>
      </c>
      <c r="U264" s="35"/>
      <c r="V264" s="35"/>
      <c r="W264" s="35"/>
      <c r="X264" s="35"/>
      <c r="Y264" s="35"/>
      <c r="Z264" s="35"/>
      <c r="AA264" s="35"/>
      <c r="AB264" s="35"/>
      <c r="AC264" s="35"/>
      <c r="AD264" s="35"/>
      <c r="AE264" s="35"/>
      <c r="AR264" s="205" t="s">
        <v>364</v>
      </c>
      <c r="AT264" s="205" t="s">
        <v>583</v>
      </c>
      <c r="AU264" s="205" t="s">
        <v>86</v>
      </c>
      <c r="AY264" s="18" t="s">
        <v>321</v>
      </c>
      <c r="BE264" s="206">
        <f t="shared" si="4"/>
        <v>0</v>
      </c>
      <c r="BF264" s="206">
        <f t="shared" si="5"/>
        <v>0</v>
      </c>
      <c r="BG264" s="206">
        <f t="shared" si="6"/>
        <v>0</v>
      </c>
      <c r="BH264" s="206">
        <f t="shared" si="7"/>
        <v>0</v>
      </c>
      <c r="BI264" s="206">
        <f t="shared" si="8"/>
        <v>0</v>
      </c>
      <c r="BJ264" s="18" t="s">
        <v>84</v>
      </c>
      <c r="BK264" s="206">
        <f t="shared" si="9"/>
        <v>0</v>
      </c>
      <c r="BL264" s="18" t="s">
        <v>328</v>
      </c>
      <c r="BM264" s="205" t="s">
        <v>3753</v>
      </c>
    </row>
    <row r="265" spans="1:65" s="2" customFormat="1" ht="16.5" customHeight="1">
      <c r="A265" s="35"/>
      <c r="B265" s="36"/>
      <c r="C265" s="251" t="s">
        <v>657</v>
      </c>
      <c r="D265" s="251" t="s">
        <v>583</v>
      </c>
      <c r="E265" s="252" t="s">
        <v>3754</v>
      </c>
      <c r="F265" s="253" t="s">
        <v>3755</v>
      </c>
      <c r="G265" s="254" t="s">
        <v>692</v>
      </c>
      <c r="H265" s="255">
        <v>14.28</v>
      </c>
      <c r="I265" s="256"/>
      <c r="J265" s="257">
        <f t="shared" si="0"/>
        <v>0</v>
      </c>
      <c r="K265" s="253" t="s">
        <v>327</v>
      </c>
      <c r="L265" s="258"/>
      <c r="M265" s="259" t="s">
        <v>1</v>
      </c>
      <c r="N265" s="260" t="s">
        <v>42</v>
      </c>
      <c r="O265" s="72"/>
      <c r="P265" s="203">
        <f t="shared" si="1"/>
        <v>0</v>
      </c>
      <c r="Q265" s="203">
        <v>2.9999999999999997E-4</v>
      </c>
      <c r="R265" s="203">
        <f t="shared" si="2"/>
        <v>4.2839999999999996E-3</v>
      </c>
      <c r="S265" s="203">
        <v>0</v>
      </c>
      <c r="T265" s="204">
        <f t="shared" si="3"/>
        <v>0</v>
      </c>
      <c r="U265" s="35"/>
      <c r="V265" s="35"/>
      <c r="W265" s="35"/>
      <c r="X265" s="35"/>
      <c r="Y265" s="35"/>
      <c r="Z265" s="35"/>
      <c r="AA265" s="35"/>
      <c r="AB265" s="35"/>
      <c r="AC265" s="35"/>
      <c r="AD265" s="35"/>
      <c r="AE265" s="35"/>
      <c r="AR265" s="205" t="s">
        <v>364</v>
      </c>
      <c r="AT265" s="205" t="s">
        <v>583</v>
      </c>
      <c r="AU265" s="205" t="s">
        <v>86</v>
      </c>
      <c r="AY265" s="18" t="s">
        <v>321</v>
      </c>
      <c r="BE265" s="206">
        <f t="shared" si="4"/>
        <v>0</v>
      </c>
      <c r="BF265" s="206">
        <f t="shared" si="5"/>
        <v>0</v>
      </c>
      <c r="BG265" s="206">
        <f t="shared" si="6"/>
        <v>0</v>
      </c>
      <c r="BH265" s="206">
        <f t="shared" si="7"/>
        <v>0</v>
      </c>
      <c r="BI265" s="206">
        <f t="shared" si="8"/>
        <v>0</v>
      </c>
      <c r="BJ265" s="18" t="s">
        <v>84</v>
      </c>
      <c r="BK265" s="206">
        <f t="shared" si="9"/>
        <v>0</v>
      </c>
      <c r="BL265" s="18" t="s">
        <v>328</v>
      </c>
      <c r="BM265" s="205" t="s">
        <v>3756</v>
      </c>
    </row>
    <row r="266" spans="1:65" s="13" customFormat="1" ht="11.25">
      <c r="B266" s="207"/>
      <c r="C266" s="208"/>
      <c r="D266" s="209" t="s">
        <v>339</v>
      </c>
      <c r="E266" s="208"/>
      <c r="F266" s="211" t="s">
        <v>3757</v>
      </c>
      <c r="G266" s="208"/>
      <c r="H266" s="212">
        <v>14.28</v>
      </c>
      <c r="I266" s="213"/>
      <c r="J266" s="208"/>
      <c r="K266" s="208"/>
      <c r="L266" s="214"/>
      <c r="M266" s="215"/>
      <c r="N266" s="216"/>
      <c r="O266" s="216"/>
      <c r="P266" s="216"/>
      <c r="Q266" s="216"/>
      <c r="R266" s="216"/>
      <c r="S266" s="216"/>
      <c r="T266" s="217"/>
      <c r="AT266" s="218" t="s">
        <v>339</v>
      </c>
      <c r="AU266" s="218" t="s">
        <v>86</v>
      </c>
      <c r="AV266" s="13" t="s">
        <v>86</v>
      </c>
      <c r="AW266" s="13" t="s">
        <v>4</v>
      </c>
      <c r="AX266" s="13" t="s">
        <v>84</v>
      </c>
      <c r="AY266" s="218" t="s">
        <v>321</v>
      </c>
    </row>
    <row r="267" spans="1:65" s="2" customFormat="1" ht="24.2" customHeight="1">
      <c r="A267" s="35"/>
      <c r="B267" s="36"/>
      <c r="C267" s="194" t="s">
        <v>664</v>
      </c>
      <c r="D267" s="194" t="s">
        <v>323</v>
      </c>
      <c r="E267" s="195" t="s">
        <v>3225</v>
      </c>
      <c r="F267" s="196" t="s">
        <v>3226</v>
      </c>
      <c r="G267" s="197" t="s">
        <v>692</v>
      </c>
      <c r="H267" s="198">
        <v>1</v>
      </c>
      <c r="I267" s="199"/>
      <c r="J267" s="200">
        <f>ROUND(I267*H267,2)</f>
        <v>0</v>
      </c>
      <c r="K267" s="196" t="s">
        <v>350</v>
      </c>
      <c r="L267" s="40"/>
      <c r="M267" s="201" t="s">
        <v>1</v>
      </c>
      <c r="N267" s="202" t="s">
        <v>42</v>
      </c>
      <c r="O267" s="72"/>
      <c r="P267" s="203">
        <f>O267*H267</f>
        <v>0</v>
      </c>
      <c r="Q267" s="203">
        <v>0.45937</v>
      </c>
      <c r="R267" s="203">
        <f>Q267*H267</f>
        <v>0.45937</v>
      </c>
      <c r="S267" s="203">
        <v>0</v>
      </c>
      <c r="T267" s="204">
        <f>S267*H267</f>
        <v>0</v>
      </c>
      <c r="U267" s="35"/>
      <c r="V267" s="35"/>
      <c r="W267" s="35"/>
      <c r="X267" s="35"/>
      <c r="Y267" s="35"/>
      <c r="Z267" s="35"/>
      <c r="AA267" s="35"/>
      <c r="AB267" s="35"/>
      <c r="AC267" s="35"/>
      <c r="AD267" s="35"/>
      <c r="AE267" s="35"/>
      <c r="AR267" s="205" t="s">
        <v>328</v>
      </c>
      <c r="AT267" s="205" t="s">
        <v>323</v>
      </c>
      <c r="AU267" s="205" t="s">
        <v>86</v>
      </c>
      <c r="AY267" s="18" t="s">
        <v>321</v>
      </c>
      <c r="BE267" s="206">
        <f>IF(N267="základní",J267,0)</f>
        <v>0</v>
      </c>
      <c r="BF267" s="206">
        <f>IF(N267="snížená",J267,0)</f>
        <v>0</v>
      </c>
      <c r="BG267" s="206">
        <f>IF(N267="zákl. přenesená",J267,0)</f>
        <v>0</v>
      </c>
      <c r="BH267" s="206">
        <f>IF(N267="sníž. přenesená",J267,0)</f>
        <v>0</v>
      </c>
      <c r="BI267" s="206">
        <f>IF(N267="nulová",J267,0)</f>
        <v>0</v>
      </c>
      <c r="BJ267" s="18" t="s">
        <v>84</v>
      </c>
      <c r="BK267" s="206">
        <f>ROUND(I267*H267,2)</f>
        <v>0</v>
      </c>
      <c r="BL267" s="18" t="s">
        <v>328</v>
      </c>
      <c r="BM267" s="205" t="s">
        <v>3227</v>
      </c>
    </row>
    <row r="268" spans="1:65" s="2" customFormat="1" ht="21.75" customHeight="1">
      <c r="A268" s="35"/>
      <c r="B268" s="36"/>
      <c r="C268" s="194" t="s">
        <v>669</v>
      </c>
      <c r="D268" s="194" t="s">
        <v>323</v>
      </c>
      <c r="E268" s="195" t="s">
        <v>3658</v>
      </c>
      <c r="F268" s="196" t="s">
        <v>3659</v>
      </c>
      <c r="G268" s="197" t="s">
        <v>628</v>
      </c>
      <c r="H268" s="198">
        <v>268</v>
      </c>
      <c r="I268" s="199"/>
      <c r="J268" s="200">
        <f>ROUND(I268*H268,2)</f>
        <v>0</v>
      </c>
      <c r="K268" s="196" t="s">
        <v>350</v>
      </c>
      <c r="L268" s="40"/>
      <c r="M268" s="201" t="s">
        <v>1</v>
      </c>
      <c r="N268" s="202" t="s">
        <v>42</v>
      </c>
      <c r="O268" s="72"/>
      <c r="P268" s="203">
        <f>O268*H268</f>
        <v>0</v>
      </c>
      <c r="Q268" s="203">
        <v>0</v>
      </c>
      <c r="R268" s="203">
        <f>Q268*H268</f>
        <v>0</v>
      </c>
      <c r="S268" s="203">
        <v>0</v>
      </c>
      <c r="T268" s="204">
        <f>S268*H268</f>
        <v>0</v>
      </c>
      <c r="U268" s="35"/>
      <c r="V268" s="35"/>
      <c r="W268" s="35"/>
      <c r="X268" s="35"/>
      <c r="Y268" s="35"/>
      <c r="Z268" s="35"/>
      <c r="AA268" s="35"/>
      <c r="AB268" s="35"/>
      <c r="AC268" s="35"/>
      <c r="AD268" s="35"/>
      <c r="AE268" s="35"/>
      <c r="AR268" s="205" t="s">
        <v>328</v>
      </c>
      <c r="AT268" s="205" t="s">
        <v>323</v>
      </c>
      <c r="AU268" s="205" t="s">
        <v>86</v>
      </c>
      <c r="AY268" s="18" t="s">
        <v>321</v>
      </c>
      <c r="BE268" s="206">
        <f>IF(N268="základní",J268,0)</f>
        <v>0</v>
      </c>
      <c r="BF268" s="206">
        <f>IF(N268="snížená",J268,0)</f>
        <v>0</v>
      </c>
      <c r="BG268" s="206">
        <f>IF(N268="zákl. přenesená",J268,0)</f>
        <v>0</v>
      </c>
      <c r="BH268" s="206">
        <f>IF(N268="sníž. přenesená",J268,0)</f>
        <v>0</v>
      </c>
      <c r="BI268" s="206">
        <f>IF(N268="nulová",J268,0)</f>
        <v>0</v>
      </c>
      <c r="BJ268" s="18" t="s">
        <v>84</v>
      </c>
      <c r="BK268" s="206">
        <f>ROUND(I268*H268,2)</f>
        <v>0</v>
      </c>
      <c r="BL268" s="18" t="s">
        <v>328</v>
      </c>
      <c r="BM268" s="205" t="s">
        <v>3230</v>
      </c>
    </row>
    <row r="269" spans="1:65" s="13" customFormat="1" ht="11.25">
      <c r="B269" s="207"/>
      <c r="C269" s="208"/>
      <c r="D269" s="209" t="s">
        <v>339</v>
      </c>
      <c r="E269" s="210" t="s">
        <v>1</v>
      </c>
      <c r="F269" s="211" t="s">
        <v>3675</v>
      </c>
      <c r="G269" s="208"/>
      <c r="H269" s="212">
        <v>268</v>
      </c>
      <c r="I269" s="213"/>
      <c r="J269" s="208"/>
      <c r="K269" s="208"/>
      <c r="L269" s="214"/>
      <c r="M269" s="215"/>
      <c r="N269" s="216"/>
      <c r="O269" s="216"/>
      <c r="P269" s="216"/>
      <c r="Q269" s="216"/>
      <c r="R269" s="216"/>
      <c r="S269" s="216"/>
      <c r="T269" s="217"/>
      <c r="AT269" s="218" t="s">
        <v>339</v>
      </c>
      <c r="AU269" s="218" t="s">
        <v>86</v>
      </c>
      <c r="AV269" s="13" t="s">
        <v>86</v>
      </c>
      <c r="AW269" s="13" t="s">
        <v>31</v>
      </c>
      <c r="AX269" s="13" t="s">
        <v>84</v>
      </c>
      <c r="AY269" s="218" t="s">
        <v>321</v>
      </c>
    </row>
    <row r="270" spans="1:65" s="2" customFormat="1" ht="24.2" customHeight="1">
      <c r="A270" s="35"/>
      <c r="B270" s="36"/>
      <c r="C270" s="194" t="s">
        <v>674</v>
      </c>
      <c r="D270" s="194" t="s">
        <v>323</v>
      </c>
      <c r="E270" s="195" t="s">
        <v>3660</v>
      </c>
      <c r="F270" s="196" t="s">
        <v>3661</v>
      </c>
      <c r="G270" s="197" t="s">
        <v>628</v>
      </c>
      <c r="H270" s="198">
        <v>268</v>
      </c>
      <c r="I270" s="199"/>
      <c r="J270" s="200">
        <f>ROUND(I270*H270,2)</f>
        <v>0</v>
      </c>
      <c r="K270" s="196" t="s">
        <v>350</v>
      </c>
      <c r="L270" s="40"/>
      <c r="M270" s="201" t="s">
        <v>1</v>
      </c>
      <c r="N270" s="202" t="s">
        <v>42</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328</v>
      </c>
      <c r="AT270" s="205" t="s">
        <v>323</v>
      </c>
      <c r="AU270" s="205" t="s">
        <v>86</v>
      </c>
      <c r="AY270" s="18" t="s">
        <v>321</v>
      </c>
      <c r="BE270" s="206">
        <f>IF(N270="základní",J270,0)</f>
        <v>0</v>
      </c>
      <c r="BF270" s="206">
        <f>IF(N270="snížená",J270,0)</f>
        <v>0</v>
      </c>
      <c r="BG270" s="206">
        <f>IF(N270="zákl. přenesená",J270,0)</f>
        <v>0</v>
      </c>
      <c r="BH270" s="206">
        <f>IF(N270="sníž. přenesená",J270,0)</f>
        <v>0</v>
      </c>
      <c r="BI270" s="206">
        <f>IF(N270="nulová",J270,0)</f>
        <v>0</v>
      </c>
      <c r="BJ270" s="18" t="s">
        <v>84</v>
      </c>
      <c r="BK270" s="206">
        <f>ROUND(I270*H270,2)</f>
        <v>0</v>
      </c>
      <c r="BL270" s="18" t="s">
        <v>328</v>
      </c>
      <c r="BM270" s="205" t="s">
        <v>3233</v>
      </c>
    </row>
    <row r="271" spans="1:65" s="13" customFormat="1" ht="11.25">
      <c r="B271" s="207"/>
      <c r="C271" s="208"/>
      <c r="D271" s="209" t="s">
        <v>339</v>
      </c>
      <c r="E271" s="210" t="s">
        <v>1</v>
      </c>
      <c r="F271" s="211" t="s">
        <v>3675</v>
      </c>
      <c r="G271" s="208"/>
      <c r="H271" s="212">
        <v>268</v>
      </c>
      <c r="I271" s="213"/>
      <c r="J271" s="208"/>
      <c r="K271" s="208"/>
      <c r="L271" s="214"/>
      <c r="M271" s="215"/>
      <c r="N271" s="216"/>
      <c r="O271" s="216"/>
      <c r="P271" s="216"/>
      <c r="Q271" s="216"/>
      <c r="R271" s="216"/>
      <c r="S271" s="216"/>
      <c r="T271" s="217"/>
      <c r="AT271" s="218" t="s">
        <v>339</v>
      </c>
      <c r="AU271" s="218" t="s">
        <v>86</v>
      </c>
      <c r="AV271" s="13" t="s">
        <v>86</v>
      </c>
      <c r="AW271" s="13" t="s">
        <v>31</v>
      </c>
      <c r="AX271" s="13" t="s">
        <v>84</v>
      </c>
      <c r="AY271" s="218" t="s">
        <v>321</v>
      </c>
    </row>
    <row r="272" spans="1:65" s="2" customFormat="1" ht="16.5" customHeight="1">
      <c r="A272" s="35"/>
      <c r="B272" s="36"/>
      <c r="C272" s="194" t="s">
        <v>680</v>
      </c>
      <c r="D272" s="194" t="s">
        <v>323</v>
      </c>
      <c r="E272" s="195" t="s">
        <v>1869</v>
      </c>
      <c r="F272" s="196" t="s">
        <v>1870</v>
      </c>
      <c r="G272" s="197" t="s">
        <v>628</v>
      </c>
      <c r="H272" s="198">
        <v>270</v>
      </c>
      <c r="I272" s="199"/>
      <c r="J272" s="200">
        <f>ROUND(I272*H272,2)</f>
        <v>0</v>
      </c>
      <c r="K272" s="196" t="s">
        <v>350</v>
      </c>
      <c r="L272" s="40"/>
      <c r="M272" s="201" t="s">
        <v>1</v>
      </c>
      <c r="N272" s="202" t="s">
        <v>42</v>
      </c>
      <c r="O272" s="72"/>
      <c r="P272" s="203">
        <f>O272*H272</f>
        <v>0</v>
      </c>
      <c r="Q272" s="203">
        <v>2.0000000000000001E-4</v>
      </c>
      <c r="R272" s="203">
        <f>Q272*H272</f>
        <v>5.3999999999999999E-2</v>
      </c>
      <c r="S272" s="203">
        <v>0</v>
      </c>
      <c r="T272" s="204">
        <f>S272*H272</f>
        <v>0</v>
      </c>
      <c r="U272" s="35"/>
      <c r="V272" s="35"/>
      <c r="W272" s="35"/>
      <c r="X272" s="35"/>
      <c r="Y272" s="35"/>
      <c r="Z272" s="35"/>
      <c r="AA272" s="35"/>
      <c r="AB272" s="35"/>
      <c r="AC272" s="35"/>
      <c r="AD272" s="35"/>
      <c r="AE272" s="35"/>
      <c r="AR272" s="205" t="s">
        <v>328</v>
      </c>
      <c r="AT272" s="205" t="s">
        <v>323</v>
      </c>
      <c r="AU272" s="205" t="s">
        <v>86</v>
      </c>
      <c r="AY272" s="18" t="s">
        <v>321</v>
      </c>
      <c r="BE272" s="206">
        <f>IF(N272="základní",J272,0)</f>
        <v>0</v>
      </c>
      <c r="BF272" s="206">
        <f>IF(N272="snížená",J272,0)</f>
        <v>0</v>
      </c>
      <c r="BG272" s="206">
        <f>IF(N272="zákl. přenesená",J272,0)</f>
        <v>0</v>
      </c>
      <c r="BH272" s="206">
        <f>IF(N272="sníž. přenesená",J272,0)</f>
        <v>0</v>
      </c>
      <c r="BI272" s="206">
        <f>IF(N272="nulová",J272,0)</f>
        <v>0</v>
      </c>
      <c r="BJ272" s="18" t="s">
        <v>84</v>
      </c>
      <c r="BK272" s="206">
        <f>ROUND(I272*H272,2)</f>
        <v>0</v>
      </c>
      <c r="BL272" s="18" t="s">
        <v>328</v>
      </c>
      <c r="BM272" s="205" t="s">
        <v>3254</v>
      </c>
    </row>
    <row r="273" spans="1:65" s="2" customFormat="1" ht="21.75" customHeight="1">
      <c r="A273" s="35"/>
      <c r="B273" s="36"/>
      <c r="C273" s="194" t="s">
        <v>685</v>
      </c>
      <c r="D273" s="194" t="s">
        <v>323</v>
      </c>
      <c r="E273" s="195" t="s">
        <v>1873</v>
      </c>
      <c r="F273" s="196" t="s">
        <v>1874</v>
      </c>
      <c r="G273" s="197" t="s">
        <v>628</v>
      </c>
      <c r="H273" s="198">
        <v>268</v>
      </c>
      <c r="I273" s="199"/>
      <c r="J273" s="200">
        <f>ROUND(I273*H273,2)</f>
        <v>0</v>
      </c>
      <c r="K273" s="196" t="s">
        <v>350</v>
      </c>
      <c r="L273" s="40"/>
      <c r="M273" s="201" t="s">
        <v>1</v>
      </c>
      <c r="N273" s="202" t="s">
        <v>42</v>
      </c>
      <c r="O273" s="72"/>
      <c r="P273" s="203">
        <f>O273*H273</f>
        <v>0</v>
      </c>
      <c r="Q273" s="203">
        <v>9.0000000000000006E-5</v>
      </c>
      <c r="R273" s="203">
        <f>Q273*H273</f>
        <v>2.4120000000000003E-2</v>
      </c>
      <c r="S273" s="203">
        <v>0</v>
      </c>
      <c r="T273" s="204">
        <f>S273*H273</f>
        <v>0</v>
      </c>
      <c r="U273" s="35"/>
      <c r="V273" s="35"/>
      <c r="W273" s="35"/>
      <c r="X273" s="35"/>
      <c r="Y273" s="35"/>
      <c r="Z273" s="35"/>
      <c r="AA273" s="35"/>
      <c r="AB273" s="35"/>
      <c r="AC273" s="35"/>
      <c r="AD273" s="35"/>
      <c r="AE273" s="35"/>
      <c r="AR273" s="205" t="s">
        <v>328</v>
      </c>
      <c r="AT273" s="205" t="s">
        <v>323</v>
      </c>
      <c r="AU273" s="205" t="s">
        <v>86</v>
      </c>
      <c r="AY273" s="18" t="s">
        <v>321</v>
      </c>
      <c r="BE273" s="206">
        <f>IF(N273="základní",J273,0)</f>
        <v>0</v>
      </c>
      <c r="BF273" s="206">
        <f>IF(N273="snížená",J273,0)</f>
        <v>0</v>
      </c>
      <c r="BG273" s="206">
        <f>IF(N273="zákl. přenesená",J273,0)</f>
        <v>0</v>
      </c>
      <c r="BH273" s="206">
        <f>IF(N273="sníž. přenesená",J273,0)</f>
        <v>0</v>
      </c>
      <c r="BI273" s="206">
        <f>IF(N273="nulová",J273,0)</f>
        <v>0</v>
      </c>
      <c r="BJ273" s="18" t="s">
        <v>84</v>
      </c>
      <c r="BK273" s="206">
        <f>ROUND(I273*H273,2)</f>
        <v>0</v>
      </c>
      <c r="BL273" s="18" t="s">
        <v>328</v>
      </c>
      <c r="BM273" s="205" t="s">
        <v>3255</v>
      </c>
    </row>
    <row r="274" spans="1:65" s="13" customFormat="1" ht="11.25">
      <c r="B274" s="207"/>
      <c r="C274" s="208"/>
      <c r="D274" s="209" t="s">
        <v>339</v>
      </c>
      <c r="E274" s="210" t="s">
        <v>1</v>
      </c>
      <c r="F274" s="211" t="s">
        <v>3675</v>
      </c>
      <c r="G274" s="208"/>
      <c r="H274" s="212">
        <v>268</v>
      </c>
      <c r="I274" s="213"/>
      <c r="J274" s="208"/>
      <c r="K274" s="208"/>
      <c r="L274" s="214"/>
      <c r="M274" s="215"/>
      <c r="N274" s="216"/>
      <c r="O274" s="216"/>
      <c r="P274" s="216"/>
      <c r="Q274" s="216"/>
      <c r="R274" s="216"/>
      <c r="S274" s="216"/>
      <c r="T274" s="217"/>
      <c r="AT274" s="218" t="s">
        <v>339</v>
      </c>
      <c r="AU274" s="218" t="s">
        <v>86</v>
      </c>
      <c r="AV274" s="13" t="s">
        <v>86</v>
      </c>
      <c r="AW274" s="13" t="s">
        <v>31</v>
      </c>
      <c r="AX274" s="13" t="s">
        <v>84</v>
      </c>
      <c r="AY274" s="218" t="s">
        <v>321</v>
      </c>
    </row>
    <row r="275" spans="1:65" s="12" customFormat="1" ht="22.9" customHeight="1">
      <c r="B275" s="178"/>
      <c r="C275" s="179"/>
      <c r="D275" s="180" t="s">
        <v>76</v>
      </c>
      <c r="E275" s="192" t="s">
        <v>1163</v>
      </c>
      <c r="F275" s="192" t="s">
        <v>1164</v>
      </c>
      <c r="G275" s="179"/>
      <c r="H275" s="179"/>
      <c r="I275" s="182"/>
      <c r="J275" s="193">
        <f>BK275</f>
        <v>0</v>
      </c>
      <c r="K275" s="179"/>
      <c r="L275" s="184"/>
      <c r="M275" s="185"/>
      <c r="N275" s="186"/>
      <c r="O275" s="186"/>
      <c r="P275" s="187">
        <f>P276</f>
        <v>0</v>
      </c>
      <c r="Q275" s="186"/>
      <c r="R275" s="187">
        <f>R276</f>
        <v>0</v>
      </c>
      <c r="S275" s="186"/>
      <c r="T275" s="188">
        <f>T276</f>
        <v>0</v>
      </c>
      <c r="AR275" s="189" t="s">
        <v>84</v>
      </c>
      <c r="AT275" s="190" t="s">
        <v>76</v>
      </c>
      <c r="AU275" s="190" t="s">
        <v>84</v>
      </c>
      <c r="AY275" s="189" t="s">
        <v>321</v>
      </c>
      <c r="BK275" s="191">
        <f>BK276</f>
        <v>0</v>
      </c>
    </row>
    <row r="276" spans="1:65" s="2" customFormat="1" ht="24.2" customHeight="1">
      <c r="A276" s="35"/>
      <c r="B276" s="36"/>
      <c r="C276" s="194" t="s">
        <v>689</v>
      </c>
      <c r="D276" s="194" t="s">
        <v>323</v>
      </c>
      <c r="E276" s="195" t="s">
        <v>3287</v>
      </c>
      <c r="F276" s="196" t="s">
        <v>3288</v>
      </c>
      <c r="G276" s="197" t="s">
        <v>542</v>
      </c>
      <c r="H276" s="198">
        <v>7.93</v>
      </c>
      <c r="I276" s="199"/>
      <c r="J276" s="200">
        <f>ROUND(I276*H276,2)</f>
        <v>0</v>
      </c>
      <c r="K276" s="196" t="s">
        <v>350</v>
      </c>
      <c r="L276" s="40"/>
      <c r="M276" s="201" t="s">
        <v>1</v>
      </c>
      <c r="N276" s="202" t="s">
        <v>42</v>
      </c>
      <c r="O276" s="72"/>
      <c r="P276" s="203">
        <f>O276*H276</f>
        <v>0</v>
      </c>
      <c r="Q276" s="203">
        <v>0</v>
      </c>
      <c r="R276" s="203">
        <f>Q276*H276</f>
        <v>0</v>
      </c>
      <c r="S276" s="203">
        <v>0</v>
      </c>
      <c r="T276" s="204">
        <f>S276*H276</f>
        <v>0</v>
      </c>
      <c r="U276" s="35"/>
      <c r="V276" s="35"/>
      <c r="W276" s="35"/>
      <c r="X276" s="35"/>
      <c r="Y276" s="35"/>
      <c r="Z276" s="35"/>
      <c r="AA276" s="35"/>
      <c r="AB276" s="35"/>
      <c r="AC276" s="35"/>
      <c r="AD276" s="35"/>
      <c r="AE276" s="35"/>
      <c r="AR276" s="205" t="s">
        <v>328</v>
      </c>
      <c r="AT276" s="205" t="s">
        <v>323</v>
      </c>
      <c r="AU276" s="205" t="s">
        <v>86</v>
      </c>
      <c r="AY276" s="18" t="s">
        <v>321</v>
      </c>
      <c r="BE276" s="206">
        <f>IF(N276="základní",J276,0)</f>
        <v>0</v>
      </c>
      <c r="BF276" s="206">
        <f>IF(N276="snížená",J276,0)</f>
        <v>0</v>
      </c>
      <c r="BG276" s="206">
        <f>IF(N276="zákl. přenesená",J276,0)</f>
        <v>0</v>
      </c>
      <c r="BH276" s="206">
        <f>IF(N276="sníž. přenesená",J276,0)</f>
        <v>0</v>
      </c>
      <c r="BI276" s="206">
        <f>IF(N276="nulová",J276,0)</f>
        <v>0</v>
      </c>
      <c r="BJ276" s="18" t="s">
        <v>84</v>
      </c>
      <c r="BK276" s="206">
        <f>ROUND(I276*H276,2)</f>
        <v>0</v>
      </c>
      <c r="BL276" s="18" t="s">
        <v>328</v>
      </c>
      <c r="BM276" s="205" t="s">
        <v>1900</v>
      </c>
    </row>
    <row r="277" spans="1:65" s="12" customFormat="1" ht="25.9" customHeight="1">
      <c r="B277" s="178"/>
      <c r="C277" s="179"/>
      <c r="D277" s="180" t="s">
        <v>76</v>
      </c>
      <c r="E277" s="181" t="s">
        <v>583</v>
      </c>
      <c r="F277" s="181" t="s">
        <v>3292</v>
      </c>
      <c r="G277" s="179"/>
      <c r="H277" s="179"/>
      <c r="I277" s="182"/>
      <c r="J277" s="183">
        <f>BK277</f>
        <v>0</v>
      </c>
      <c r="K277" s="179"/>
      <c r="L277" s="184"/>
      <c r="M277" s="185"/>
      <c r="N277" s="186"/>
      <c r="O277" s="186"/>
      <c r="P277" s="187">
        <f>P278</f>
        <v>0</v>
      </c>
      <c r="Q277" s="186"/>
      <c r="R277" s="187">
        <f>R278</f>
        <v>9.0000000000000006E-5</v>
      </c>
      <c r="S277" s="186"/>
      <c r="T277" s="188">
        <f>T278</f>
        <v>0</v>
      </c>
      <c r="AR277" s="189" t="s">
        <v>334</v>
      </c>
      <c r="AT277" s="190" t="s">
        <v>76</v>
      </c>
      <c r="AU277" s="190" t="s">
        <v>77</v>
      </c>
      <c r="AY277" s="189" t="s">
        <v>321</v>
      </c>
      <c r="BK277" s="191">
        <f>BK278</f>
        <v>0</v>
      </c>
    </row>
    <row r="278" spans="1:65" s="12" customFormat="1" ht="22.9" customHeight="1">
      <c r="B278" s="178"/>
      <c r="C278" s="179"/>
      <c r="D278" s="180" t="s">
        <v>76</v>
      </c>
      <c r="E278" s="192" t="s">
        <v>3298</v>
      </c>
      <c r="F278" s="192" t="s">
        <v>3299</v>
      </c>
      <c r="G278" s="179"/>
      <c r="H278" s="179"/>
      <c r="I278" s="182"/>
      <c r="J278" s="193">
        <f>BK278</f>
        <v>0</v>
      </c>
      <c r="K278" s="179"/>
      <c r="L278" s="184"/>
      <c r="M278" s="185"/>
      <c r="N278" s="186"/>
      <c r="O278" s="186"/>
      <c r="P278" s="187">
        <f>SUM(P279:P281)</f>
        <v>0</v>
      </c>
      <c r="Q278" s="186"/>
      <c r="R278" s="187">
        <f>SUM(R279:R281)</f>
        <v>9.0000000000000006E-5</v>
      </c>
      <c r="S278" s="186"/>
      <c r="T278" s="188">
        <f>SUM(T279:T281)</f>
        <v>0</v>
      </c>
      <c r="AR278" s="189" t="s">
        <v>334</v>
      </c>
      <c r="AT278" s="190" t="s">
        <v>76</v>
      </c>
      <c r="AU278" s="190" t="s">
        <v>84</v>
      </c>
      <c r="AY278" s="189" t="s">
        <v>321</v>
      </c>
      <c r="BK278" s="191">
        <f>SUM(BK279:BK281)</f>
        <v>0</v>
      </c>
    </row>
    <row r="279" spans="1:65" s="2" customFormat="1" ht="16.5" customHeight="1">
      <c r="A279" s="35"/>
      <c r="B279" s="36"/>
      <c r="C279" s="194" t="s">
        <v>694</v>
      </c>
      <c r="D279" s="194" t="s">
        <v>323</v>
      </c>
      <c r="E279" s="195" t="s">
        <v>3300</v>
      </c>
      <c r="F279" s="196" t="s">
        <v>3301</v>
      </c>
      <c r="G279" s="197" t="s">
        <v>628</v>
      </c>
      <c r="H279" s="198">
        <v>1</v>
      </c>
      <c r="I279" s="199"/>
      <c r="J279" s="200">
        <f>ROUND(I279*H279,2)</f>
        <v>0</v>
      </c>
      <c r="K279" s="196" t="s">
        <v>350</v>
      </c>
      <c r="L279" s="40"/>
      <c r="M279" s="201" t="s">
        <v>1</v>
      </c>
      <c r="N279" s="202" t="s">
        <v>42</v>
      </c>
      <c r="O279" s="72"/>
      <c r="P279" s="203">
        <f>O279*H279</f>
        <v>0</v>
      </c>
      <c r="Q279" s="203">
        <v>9.0000000000000006E-5</v>
      </c>
      <c r="R279" s="203">
        <f>Q279*H279</f>
        <v>9.0000000000000006E-5</v>
      </c>
      <c r="S279" s="203">
        <v>0</v>
      </c>
      <c r="T279" s="204">
        <f>S279*H279</f>
        <v>0</v>
      </c>
      <c r="U279" s="35"/>
      <c r="V279" s="35"/>
      <c r="W279" s="35"/>
      <c r="X279" s="35"/>
      <c r="Y279" s="35"/>
      <c r="Z279" s="35"/>
      <c r="AA279" s="35"/>
      <c r="AB279" s="35"/>
      <c r="AC279" s="35"/>
      <c r="AD279" s="35"/>
      <c r="AE279" s="35"/>
      <c r="AR279" s="205" t="s">
        <v>807</v>
      </c>
      <c r="AT279" s="205" t="s">
        <v>323</v>
      </c>
      <c r="AU279" s="205" t="s">
        <v>86</v>
      </c>
      <c r="AY279" s="18" t="s">
        <v>321</v>
      </c>
      <c r="BE279" s="206">
        <f>IF(N279="základní",J279,0)</f>
        <v>0</v>
      </c>
      <c r="BF279" s="206">
        <f>IF(N279="snížená",J279,0)</f>
        <v>0</v>
      </c>
      <c r="BG279" s="206">
        <f>IF(N279="zákl. přenesená",J279,0)</f>
        <v>0</v>
      </c>
      <c r="BH279" s="206">
        <f>IF(N279="sníž. přenesená",J279,0)</f>
        <v>0</v>
      </c>
      <c r="BI279" s="206">
        <f>IF(N279="nulová",J279,0)</f>
        <v>0</v>
      </c>
      <c r="BJ279" s="18" t="s">
        <v>84</v>
      </c>
      <c r="BK279" s="206">
        <f>ROUND(I279*H279,2)</f>
        <v>0</v>
      </c>
      <c r="BL279" s="18" t="s">
        <v>807</v>
      </c>
      <c r="BM279" s="205" t="s">
        <v>3662</v>
      </c>
    </row>
    <row r="280" spans="1:65" s="15" customFormat="1" ht="11.25">
      <c r="B280" s="230"/>
      <c r="C280" s="231"/>
      <c r="D280" s="209" t="s">
        <v>339</v>
      </c>
      <c r="E280" s="232" t="s">
        <v>1</v>
      </c>
      <c r="F280" s="233" t="s">
        <v>3303</v>
      </c>
      <c r="G280" s="231"/>
      <c r="H280" s="232" t="s">
        <v>1</v>
      </c>
      <c r="I280" s="234"/>
      <c r="J280" s="231"/>
      <c r="K280" s="231"/>
      <c r="L280" s="235"/>
      <c r="M280" s="236"/>
      <c r="N280" s="237"/>
      <c r="O280" s="237"/>
      <c r="P280" s="237"/>
      <c r="Q280" s="237"/>
      <c r="R280" s="237"/>
      <c r="S280" s="237"/>
      <c r="T280" s="238"/>
      <c r="AT280" s="239" t="s">
        <v>339</v>
      </c>
      <c r="AU280" s="239" t="s">
        <v>86</v>
      </c>
      <c r="AV280" s="15" t="s">
        <v>84</v>
      </c>
      <c r="AW280" s="15" t="s">
        <v>31</v>
      </c>
      <c r="AX280" s="15" t="s">
        <v>77</v>
      </c>
      <c r="AY280" s="239" t="s">
        <v>321</v>
      </c>
    </row>
    <row r="281" spans="1:65" s="13" customFormat="1" ht="11.25">
      <c r="B281" s="207"/>
      <c r="C281" s="208"/>
      <c r="D281" s="209" t="s">
        <v>339</v>
      </c>
      <c r="E281" s="210" t="s">
        <v>1</v>
      </c>
      <c r="F281" s="211" t="s">
        <v>3304</v>
      </c>
      <c r="G281" s="208"/>
      <c r="H281" s="212">
        <v>1</v>
      </c>
      <c r="I281" s="213"/>
      <c r="J281" s="208"/>
      <c r="K281" s="208"/>
      <c r="L281" s="214"/>
      <c r="M281" s="274"/>
      <c r="N281" s="275"/>
      <c r="O281" s="275"/>
      <c r="P281" s="275"/>
      <c r="Q281" s="275"/>
      <c r="R281" s="275"/>
      <c r="S281" s="275"/>
      <c r="T281" s="276"/>
      <c r="AT281" s="218" t="s">
        <v>339</v>
      </c>
      <c r="AU281" s="218" t="s">
        <v>86</v>
      </c>
      <c r="AV281" s="13" t="s">
        <v>86</v>
      </c>
      <c r="AW281" s="13" t="s">
        <v>31</v>
      </c>
      <c r="AX281" s="13" t="s">
        <v>84</v>
      </c>
      <c r="AY281" s="218" t="s">
        <v>321</v>
      </c>
    </row>
    <row r="282" spans="1:65" s="2" customFormat="1" ht="6.95" customHeight="1">
      <c r="A282" s="35"/>
      <c r="B282" s="55"/>
      <c r="C282" s="56"/>
      <c r="D282" s="56"/>
      <c r="E282" s="56"/>
      <c r="F282" s="56"/>
      <c r="G282" s="56"/>
      <c r="H282" s="56"/>
      <c r="I282" s="56"/>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r0U3qVU9ahjHrZ9e/QyvVK8qglndEHwt9kisx5u3u9ZYMwqEcWaUKagUlIbZLvORLvNEwlgu9VOgzqalsI6YFg==" saltValue="SRH+PJm5ZVObqUa0I/soaGPUj2jpNchG2Fx/5rCJII44nTjBgTRfpeV5zbGIdvdbO5GCKWZhcr0LHpmbuZW7Kg==" spinCount="100000" sheet="1" objects="1" scenarios="1" formatColumns="0" formatRows="0" autoFilter="0"/>
  <autoFilter ref="C126:K281"/>
  <mergeCells count="12">
    <mergeCell ref="E119:H119"/>
    <mergeCell ref="L2:V2"/>
    <mergeCell ref="E85:H85"/>
    <mergeCell ref="E87:H87"/>
    <mergeCell ref="E89:H89"/>
    <mergeCell ref="E115:H115"/>
    <mergeCell ref="E117:H117"/>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139</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3678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3758</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ROUND((SUM(BE123:BE137)),  2)</f>
        <v>0</v>
      </c>
      <c r="G35" s="35"/>
      <c r="H35" s="35"/>
      <c r="I35" s="133">
        <v>0.21</v>
      </c>
      <c r="J35" s="132">
        <f>ROUND(((SUM(BE123:BE137))*I35),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ROUND((SUM(BF123:BF137)),  2)</f>
        <v>0</v>
      </c>
      <c r="G36" s="35"/>
      <c r="H36" s="35"/>
      <c r="I36" s="133">
        <v>0.15</v>
      </c>
      <c r="J36" s="132">
        <f>ROUND(((SUM(BF123:BF137))*I36),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ROUND((SUM(BG123:BG137)),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ROUND((SUM(BH123:BH137)),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ROUND((SUM(BI123:BI137)),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3678</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10.2 -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J124</f>
        <v>0</v>
      </c>
      <c r="K99" s="157"/>
      <c r="L99" s="161"/>
    </row>
    <row r="100" spans="1:47" s="10" customFormat="1" ht="19.899999999999999" customHeight="1">
      <c r="B100" s="162"/>
      <c r="C100" s="105"/>
      <c r="D100" s="163" t="s">
        <v>291</v>
      </c>
      <c r="E100" s="164"/>
      <c r="F100" s="164"/>
      <c r="G100" s="164"/>
      <c r="H100" s="164"/>
      <c r="I100" s="164"/>
      <c r="J100" s="165">
        <f>J125</f>
        <v>0</v>
      </c>
      <c r="K100" s="105"/>
      <c r="L100" s="166"/>
    </row>
    <row r="101" spans="1:47" s="10" customFormat="1" ht="19.899999999999999" customHeight="1">
      <c r="B101" s="162"/>
      <c r="C101" s="105"/>
      <c r="D101" s="163" t="s">
        <v>1616</v>
      </c>
      <c r="E101" s="164"/>
      <c r="F101" s="164"/>
      <c r="G101" s="164"/>
      <c r="H101" s="164"/>
      <c r="I101" s="164"/>
      <c r="J101" s="165">
        <f>J128</f>
        <v>0</v>
      </c>
      <c r="K101" s="105"/>
      <c r="L101" s="166"/>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306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VODOJEM POUZDŘANY</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197</v>
      </c>
      <c r="D112" s="23"/>
      <c r="E112" s="23"/>
      <c r="F112" s="23"/>
      <c r="G112" s="23"/>
      <c r="H112" s="23"/>
      <c r="I112" s="23"/>
      <c r="J112" s="23"/>
      <c r="K112" s="23"/>
      <c r="L112" s="21"/>
    </row>
    <row r="113" spans="1:65" s="2" customFormat="1" ht="16.5" customHeight="1">
      <c r="A113" s="35"/>
      <c r="B113" s="36"/>
      <c r="C113" s="37"/>
      <c r="D113" s="37"/>
      <c r="E113" s="329" t="s">
        <v>3678</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2" t="str">
        <f>E11</f>
        <v>SO 10.2 - rušení stávajících objektů</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Pouzdřany</v>
      </c>
      <c r="G117" s="37"/>
      <c r="H117" s="37"/>
      <c r="I117" s="30" t="s">
        <v>22</v>
      </c>
      <c r="J117" s="67" t="str">
        <f>IF(J14="","",J14)</f>
        <v>6. 1. 2022</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VAK BŘECLAV a.s.</v>
      </c>
      <c r="G119" s="37"/>
      <c r="H119" s="37"/>
      <c r="I119" s="30" t="s">
        <v>30</v>
      </c>
      <c r="J119" s="33" t="str">
        <f>E23</f>
        <v>AQUA PROCON s.r.o.Palackého tř. 12, 612 00 Brno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Obrtel M.</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7"/>
      <c r="B122" s="168"/>
      <c r="C122" s="169" t="s">
        <v>307</v>
      </c>
      <c r="D122" s="170" t="s">
        <v>62</v>
      </c>
      <c r="E122" s="170" t="s">
        <v>58</v>
      </c>
      <c r="F122" s="170" t="s">
        <v>59</v>
      </c>
      <c r="G122" s="170" t="s">
        <v>308</v>
      </c>
      <c r="H122" s="170" t="s">
        <v>309</v>
      </c>
      <c r="I122" s="170" t="s">
        <v>310</v>
      </c>
      <c r="J122" s="170" t="s">
        <v>285</v>
      </c>
      <c r="K122" s="171" t="s">
        <v>311</v>
      </c>
      <c r="L122" s="172"/>
      <c r="M122" s="76" t="s">
        <v>1</v>
      </c>
      <c r="N122" s="77" t="s">
        <v>41</v>
      </c>
      <c r="O122" s="77" t="s">
        <v>312</v>
      </c>
      <c r="P122" s="77" t="s">
        <v>313</v>
      </c>
      <c r="Q122" s="77" t="s">
        <v>314</v>
      </c>
      <c r="R122" s="77" t="s">
        <v>315</v>
      </c>
      <c r="S122" s="77" t="s">
        <v>316</v>
      </c>
      <c r="T122" s="78" t="s">
        <v>317</v>
      </c>
      <c r="U122" s="167"/>
      <c r="V122" s="167"/>
      <c r="W122" s="167"/>
      <c r="X122" s="167"/>
      <c r="Y122" s="167"/>
      <c r="Z122" s="167"/>
      <c r="AA122" s="167"/>
      <c r="AB122" s="167"/>
      <c r="AC122" s="167"/>
      <c r="AD122" s="167"/>
      <c r="AE122" s="167"/>
    </row>
    <row r="123" spans="1:65" s="2" customFormat="1" ht="22.9" customHeight="1">
      <c r="A123" s="35"/>
      <c r="B123" s="36"/>
      <c r="C123" s="83" t="s">
        <v>318</v>
      </c>
      <c r="D123" s="37"/>
      <c r="E123" s="37"/>
      <c r="F123" s="37"/>
      <c r="G123" s="37"/>
      <c r="H123" s="37"/>
      <c r="I123" s="37"/>
      <c r="J123" s="173">
        <f>BK123</f>
        <v>0</v>
      </c>
      <c r="K123" s="37"/>
      <c r="L123" s="40"/>
      <c r="M123" s="79"/>
      <c r="N123" s="174"/>
      <c r="O123" s="80"/>
      <c r="P123" s="175">
        <f>P124</f>
        <v>0</v>
      </c>
      <c r="Q123" s="80"/>
      <c r="R123" s="175">
        <f>R124</f>
        <v>0.14000000000000001</v>
      </c>
      <c r="S123" s="80"/>
      <c r="T123" s="176">
        <f>T124</f>
        <v>9.1145999999999994</v>
      </c>
      <c r="U123" s="35"/>
      <c r="V123" s="35"/>
      <c r="W123" s="35"/>
      <c r="X123" s="35"/>
      <c r="Y123" s="35"/>
      <c r="Z123" s="35"/>
      <c r="AA123" s="35"/>
      <c r="AB123" s="35"/>
      <c r="AC123" s="35"/>
      <c r="AD123" s="35"/>
      <c r="AE123" s="35"/>
      <c r="AT123" s="18" t="s">
        <v>76</v>
      </c>
      <c r="AU123" s="18" t="s">
        <v>287</v>
      </c>
      <c r="BK123" s="177">
        <f>BK124</f>
        <v>0</v>
      </c>
    </row>
    <row r="124" spans="1:65" s="12" customFormat="1" ht="25.9" customHeight="1">
      <c r="B124" s="178"/>
      <c r="C124" s="179"/>
      <c r="D124" s="180" t="s">
        <v>76</v>
      </c>
      <c r="E124" s="181" t="s">
        <v>319</v>
      </c>
      <c r="F124" s="181" t="s">
        <v>320</v>
      </c>
      <c r="G124" s="179"/>
      <c r="H124" s="179"/>
      <c r="I124" s="182"/>
      <c r="J124" s="183">
        <f>BK124</f>
        <v>0</v>
      </c>
      <c r="K124" s="179"/>
      <c r="L124" s="184"/>
      <c r="M124" s="185"/>
      <c r="N124" s="186"/>
      <c r="O124" s="186"/>
      <c r="P124" s="187">
        <f>P125+P128</f>
        <v>0</v>
      </c>
      <c r="Q124" s="186"/>
      <c r="R124" s="187">
        <f>R125+R128</f>
        <v>0.14000000000000001</v>
      </c>
      <c r="S124" s="186"/>
      <c r="T124" s="188">
        <f>T125+T128</f>
        <v>9.1145999999999994</v>
      </c>
      <c r="AR124" s="189" t="s">
        <v>84</v>
      </c>
      <c r="AT124" s="190" t="s">
        <v>76</v>
      </c>
      <c r="AU124" s="190" t="s">
        <v>77</v>
      </c>
      <c r="AY124" s="189" t="s">
        <v>321</v>
      </c>
      <c r="BK124" s="191">
        <f>BK125+BK128</f>
        <v>0</v>
      </c>
    </row>
    <row r="125" spans="1:65" s="12" customFormat="1" ht="22.9" customHeight="1">
      <c r="B125" s="178"/>
      <c r="C125" s="179"/>
      <c r="D125" s="180" t="s">
        <v>76</v>
      </c>
      <c r="E125" s="192" t="s">
        <v>334</v>
      </c>
      <c r="F125" s="192" t="s">
        <v>705</v>
      </c>
      <c r="G125" s="179"/>
      <c r="H125" s="179"/>
      <c r="I125" s="182"/>
      <c r="J125" s="193">
        <f>BK125</f>
        <v>0</v>
      </c>
      <c r="K125" s="179"/>
      <c r="L125" s="184"/>
      <c r="M125" s="185"/>
      <c r="N125" s="186"/>
      <c r="O125" s="186"/>
      <c r="P125" s="187">
        <f>SUM(P126:P127)</f>
        <v>0</v>
      </c>
      <c r="Q125" s="186"/>
      <c r="R125" s="187">
        <f>SUM(R126:R127)</f>
        <v>0</v>
      </c>
      <c r="S125" s="186"/>
      <c r="T125" s="188">
        <f>SUM(T126:T127)</f>
        <v>0</v>
      </c>
      <c r="AR125" s="189" t="s">
        <v>84</v>
      </c>
      <c r="AT125" s="190" t="s">
        <v>76</v>
      </c>
      <c r="AU125" s="190" t="s">
        <v>84</v>
      </c>
      <c r="AY125" s="189" t="s">
        <v>321</v>
      </c>
      <c r="BK125" s="191">
        <f>SUM(BK126:BK127)</f>
        <v>0</v>
      </c>
    </row>
    <row r="126" spans="1:65" s="2" customFormat="1" ht="33" customHeight="1">
      <c r="A126" s="35"/>
      <c r="B126" s="36"/>
      <c r="C126" s="194" t="s">
        <v>84</v>
      </c>
      <c r="D126" s="194" t="s">
        <v>323</v>
      </c>
      <c r="E126" s="195" t="s">
        <v>2681</v>
      </c>
      <c r="F126" s="196" t="s">
        <v>2682</v>
      </c>
      <c r="G126" s="197" t="s">
        <v>355</v>
      </c>
      <c r="H126" s="198">
        <v>4.7709999999999999</v>
      </c>
      <c r="I126" s="199"/>
      <c r="J126" s="200">
        <f>ROUND(I126*H126,2)</f>
        <v>0</v>
      </c>
      <c r="K126" s="196" t="s">
        <v>327</v>
      </c>
      <c r="L126" s="40"/>
      <c r="M126" s="201" t="s">
        <v>1</v>
      </c>
      <c r="N126" s="202" t="s">
        <v>42</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3384</v>
      </c>
    </row>
    <row r="127" spans="1:65" s="13" customFormat="1" ht="22.5">
      <c r="B127" s="207"/>
      <c r="C127" s="208"/>
      <c r="D127" s="209" t="s">
        <v>339</v>
      </c>
      <c r="E127" s="210" t="s">
        <v>1</v>
      </c>
      <c r="F127" s="211" t="s">
        <v>3759</v>
      </c>
      <c r="G127" s="208"/>
      <c r="H127" s="212">
        <v>4.7712938426398122</v>
      </c>
      <c r="I127" s="213"/>
      <c r="J127" s="208"/>
      <c r="K127" s="208"/>
      <c r="L127" s="214"/>
      <c r="M127" s="215"/>
      <c r="N127" s="216"/>
      <c r="O127" s="216"/>
      <c r="P127" s="216"/>
      <c r="Q127" s="216"/>
      <c r="R127" s="216"/>
      <c r="S127" s="216"/>
      <c r="T127" s="217"/>
      <c r="AT127" s="218" t="s">
        <v>339</v>
      </c>
      <c r="AU127" s="218" t="s">
        <v>86</v>
      </c>
      <c r="AV127" s="13" t="s">
        <v>86</v>
      </c>
      <c r="AW127" s="13" t="s">
        <v>31</v>
      </c>
      <c r="AX127" s="13" t="s">
        <v>84</v>
      </c>
      <c r="AY127" s="218" t="s">
        <v>321</v>
      </c>
    </row>
    <row r="128" spans="1:65" s="12" customFormat="1" ht="22.9" customHeight="1">
      <c r="B128" s="178"/>
      <c r="C128" s="179"/>
      <c r="D128" s="180" t="s">
        <v>76</v>
      </c>
      <c r="E128" s="192" t="s">
        <v>364</v>
      </c>
      <c r="F128" s="192" t="s">
        <v>1807</v>
      </c>
      <c r="G128" s="179"/>
      <c r="H128" s="179"/>
      <c r="I128" s="182"/>
      <c r="J128" s="193">
        <f>BK128</f>
        <v>0</v>
      </c>
      <c r="K128" s="179"/>
      <c r="L128" s="184"/>
      <c r="M128" s="185"/>
      <c r="N128" s="186"/>
      <c r="O128" s="186"/>
      <c r="P128" s="187">
        <f>SUM(P129:P137)</f>
        <v>0</v>
      </c>
      <c r="Q128" s="186"/>
      <c r="R128" s="187">
        <f>SUM(R129:R137)</f>
        <v>0.14000000000000001</v>
      </c>
      <c r="S128" s="186"/>
      <c r="T128" s="188">
        <f>SUM(T129:T137)</f>
        <v>9.1145999999999994</v>
      </c>
      <c r="AR128" s="189" t="s">
        <v>84</v>
      </c>
      <c r="AT128" s="190" t="s">
        <v>76</v>
      </c>
      <c r="AU128" s="190" t="s">
        <v>84</v>
      </c>
      <c r="AY128" s="189" t="s">
        <v>321</v>
      </c>
      <c r="BK128" s="191">
        <f>SUM(BK129:BK137)</f>
        <v>0</v>
      </c>
    </row>
    <row r="129" spans="1:65" s="2" customFormat="1" ht="37.9" customHeight="1">
      <c r="A129" s="35"/>
      <c r="B129" s="36"/>
      <c r="C129" s="194" t="s">
        <v>86</v>
      </c>
      <c r="D129" s="194" t="s">
        <v>323</v>
      </c>
      <c r="E129" s="195" t="s">
        <v>3760</v>
      </c>
      <c r="F129" s="196" t="s">
        <v>3761</v>
      </c>
      <c r="G129" s="197" t="s">
        <v>692</v>
      </c>
      <c r="H129" s="198">
        <v>1</v>
      </c>
      <c r="I129" s="199"/>
      <c r="J129" s="200">
        <f>ROUND(I129*H129,2)</f>
        <v>0</v>
      </c>
      <c r="K129" s="196" t="s">
        <v>327</v>
      </c>
      <c r="L129" s="40"/>
      <c r="M129" s="201" t="s">
        <v>1</v>
      </c>
      <c r="N129" s="202" t="s">
        <v>42</v>
      </c>
      <c r="O129" s="72"/>
      <c r="P129" s="203">
        <f>O129*H129</f>
        <v>0</v>
      </c>
      <c r="Q129" s="203">
        <v>0</v>
      </c>
      <c r="R129" s="203">
        <f>Q129*H129</f>
        <v>0</v>
      </c>
      <c r="S129" s="203">
        <v>8.1999999999999993</v>
      </c>
      <c r="T129" s="204">
        <f>S129*H129</f>
        <v>8.1999999999999993</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3762</v>
      </c>
    </row>
    <row r="130" spans="1:65" s="2" customFormat="1" ht="37.9" customHeight="1">
      <c r="A130" s="35"/>
      <c r="B130" s="36"/>
      <c r="C130" s="194" t="s">
        <v>334</v>
      </c>
      <c r="D130" s="194" t="s">
        <v>323</v>
      </c>
      <c r="E130" s="195" t="s">
        <v>3763</v>
      </c>
      <c r="F130" s="196" t="s">
        <v>3669</v>
      </c>
      <c r="G130" s="197" t="s">
        <v>692</v>
      </c>
      <c r="H130" s="198">
        <v>2</v>
      </c>
      <c r="I130" s="199"/>
      <c r="J130" s="200">
        <f>ROUND(I130*H130,2)</f>
        <v>0</v>
      </c>
      <c r="K130" s="196" t="s">
        <v>327</v>
      </c>
      <c r="L130" s="40"/>
      <c r="M130" s="201" t="s">
        <v>1</v>
      </c>
      <c r="N130" s="202" t="s">
        <v>42</v>
      </c>
      <c r="O130" s="72"/>
      <c r="P130" s="203">
        <f>O130*H130</f>
        <v>0</v>
      </c>
      <c r="Q130" s="203">
        <v>7.0000000000000007E-2</v>
      </c>
      <c r="R130" s="203">
        <f>Q130*H130</f>
        <v>0.14000000000000001</v>
      </c>
      <c r="S130" s="203">
        <v>1.7299999999999999E-2</v>
      </c>
      <c r="T130" s="204">
        <f>S130*H130</f>
        <v>3.4599999999999999E-2</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3394</v>
      </c>
    </row>
    <row r="131" spans="1:65" s="2" customFormat="1" ht="21.75" customHeight="1">
      <c r="A131" s="35"/>
      <c r="B131" s="36"/>
      <c r="C131" s="194" t="s">
        <v>328</v>
      </c>
      <c r="D131" s="194" t="s">
        <v>323</v>
      </c>
      <c r="E131" s="195" t="s">
        <v>3764</v>
      </c>
      <c r="F131" s="196" t="s">
        <v>3765</v>
      </c>
      <c r="G131" s="197" t="s">
        <v>628</v>
      </c>
      <c r="H131" s="198">
        <v>20</v>
      </c>
      <c r="I131" s="199"/>
      <c r="J131" s="200">
        <f>ROUND(I131*H131,2)</f>
        <v>0</v>
      </c>
      <c r="K131" s="196" t="s">
        <v>350</v>
      </c>
      <c r="L131" s="40"/>
      <c r="M131" s="201" t="s">
        <v>1</v>
      </c>
      <c r="N131" s="202" t="s">
        <v>42</v>
      </c>
      <c r="O131" s="72"/>
      <c r="P131" s="203">
        <f>O131*H131</f>
        <v>0</v>
      </c>
      <c r="Q131" s="203">
        <v>0</v>
      </c>
      <c r="R131" s="203">
        <f>Q131*H131</f>
        <v>0</v>
      </c>
      <c r="S131" s="203">
        <v>4.3999999999999997E-2</v>
      </c>
      <c r="T131" s="204">
        <f>S131*H131</f>
        <v>0.87999999999999989</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3400</v>
      </c>
    </row>
    <row r="132" spans="1:65" s="13" customFormat="1" ht="11.25">
      <c r="B132" s="207"/>
      <c r="C132" s="208"/>
      <c r="D132" s="209" t="s">
        <v>339</v>
      </c>
      <c r="E132" s="210" t="s">
        <v>1</v>
      </c>
      <c r="F132" s="211" t="s">
        <v>3766</v>
      </c>
      <c r="G132" s="208"/>
      <c r="H132" s="212">
        <v>20</v>
      </c>
      <c r="I132" s="213"/>
      <c r="J132" s="208"/>
      <c r="K132" s="208"/>
      <c r="L132" s="214"/>
      <c r="M132" s="215"/>
      <c r="N132" s="216"/>
      <c r="O132" s="216"/>
      <c r="P132" s="216"/>
      <c r="Q132" s="216"/>
      <c r="R132" s="216"/>
      <c r="S132" s="216"/>
      <c r="T132" s="217"/>
      <c r="AT132" s="218" t="s">
        <v>339</v>
      </c>
      <c r="AU132" s="218" t="s">
        <v>86</v>
      </c>
      <c r="AV132" s="13" t="s">
        <v>86</v>
      </c>
      <c r="AW132" s="13" t="s">
        <v>31</v>
      </c>
      <c r="AX132" s="13" t="s">
        <v>84</v>
      </c>
      <c r="AY132" s="218" t="s">
        <v>321</v>
      </c>
    </row>
    <row r="133" spans="1:65" s="2" customFormat="1" ht="24.2" customHeight="1">
      <c r="A133" s="35"/>
      <c r="B133" s="36"/>
      <c r="C133" s="194" t="s">
        <v>347</v>
      </c>
      <c r="D133" s="194" t="s">
        <v>323</v>
      </c>
      <c r="E133" s="195" t="s">
        <v>2689</v>
      </c>
      <c r="F133" s="196" t="s">
        <v>2690</v>
      </c>
      <c r="G133" s="197" t="s">
        <v>542</v>
      </c>
      <c r="H133" s="198">
        <v>9.1150000000000002</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3402</v>
      </c>
    </row>
    <row r="134" spans="1:65" s="2" customFormat="1" ht="24.2" customHeight="1">
      <c r="A134" s="35"/>
      <c r="B134" s="36"/>
      <c r="C134" s="194" t="s">
        <v>352</v>
      </c>
      <c r="D134" s="194" t="s">
        <v>323</v>
      </c>
      <c r="E134" s="195" t="s">
        <v>2692</v>
      </c>
      <c r="F134" s="196" t="s">
        <v>2693</v>
      </c>
      <c r="G134" s="197" t="s">
        <v>542</v>
      </c>
      <c r="H134" s="198">
        <v>9.1150000000000002</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3403</v>
      </c>
    </row>
    <row r="135" spans="1:65" s="2" customFormat="1" ht="24.2" customHeight="1">
      <c r="A135" s="35"/>
      <c r="B135" s="36"/>
      <c r="C135" s="194" t="s">
        <v>359</v>
      </c>
      <c r="D135" s="194" t="s">
        <v>323</v>
      </c>
      <c r="E135" s="195" t="s">
        <v>2695</v>
      </c>
      <c r="F135" s="196" t="s">
        <v>2696</v>
      </c>
      <c r="G135" s="197" t="s">
        <v>542</v>
      </c>
      <c r="H135" s="198">
        <v>173.185</v>
      </c>
      <c r="I135" s="199"/>
      <c r="J135" s="200">
        <f>ROUND(I135*H135,2)</f>
        <v>0</v>
      </c>
      <c r="K135" s="196" t="s">
        <v>350</v>
      </c>
      <c r="L135" s="40"/>
      <c r="M135" s="201" t="s">
        <v>1</v>
      </c>
      <c r="N135" s="202" t="s">
        <v>42</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3404</v>
      </c>
    </row>
    <row r="136" spans="1:65" s="13" customFormat="1" ht="11.25">
      <c r="B136" s="207"/>
      <c r="C136" s="208"/>
      <c r="D136" s="209" t="s">
        <v>339</v>
      </c>
      <c r="E136" s="208"/>
      <c r="F136" s="211" t="s">
        <v>3767</v>
      </c>
      <c r="G136" s="208"/>
      <c r="H136" s="212">
        <v>173.185</v>
      </c>
      <c r="I136" s="213"/>
      <c r="J136" s="208"/>
      <c r="K136" s="208"/>
      <c r="L136" s="214"/>
      <c r="M136" s="215"/>
      <c r="N136" s="216"/>
      <c r="O136" s="216"/>
      <c r="P136" s="216"/>
      <c r="Q136" s="216"/>
      <c r="R136" s="216"/>
      <c r="S136" s="216"/>
      <c r="T136" s="217"/>
      <c r="AT136" s="218" t="s">
        <v>339</v>
      </c>
      <c r="AU136" s="218" t="s">
        <v>86</v>
      </c>
      <c r="AV136" s="13" t="s">
        <v>86</v>
      </c>
      <c r="AW136" s="13" t="s">
        <v>4</v>
      </c>
      <c r="AX136" s="13" t="s">
        <v>84</v>
      </c>
      <c r="AY136" s="218" t="s">
        <v>321</v>
      </c>
    </row>
    <row r="137" spans="1:65" s="2" customFormat="1" ht="24.2" customHeight="1">
      <c r="A137" s="35"/>
      <c r="B137" s="36"/>
      <c r="C137" s="194" t="s">
        <v>364</v>
      </c>
      <c r="D137" s="194" t="s">
        <v>323</v>
      </c>
      <c r="E137" s="195" t="s">
        <v>2699</v>
      </c>
      <c r="F137" s="196" t="s">
        <v>3406</v>
      </c>
      <c r="G137" s="197" t="s">
        <v>542</v>
      </c>
      <c r="H137" s="198">
        <v>9.1150000000000002</v>
      </c>
      <c r="I137" s="199"/>
      <c r="J137" s="200">
        <f>ROUND(I137*H137,2)</f>
        <v>0</v>
      </c>
      <c r="K137" s="196" t="s">
        <v>327</v>
      </c>
      <c r="L137" s="40"/>
      <c r="M137" s="266" t="s">
        <v>1</v>
      </c>
      <c r="N137" s="267" t="s">
        <v>42</v>
      </c>
      <c r="O137" s="268"/>
      <c r="P137" s="269">
        <f>O137*H137</f>
        <v>0</v>
      </c>
      <c r="Q137" s="269">
        <v>0</v>
      </c>
      <c r="R137" s="269">
        <f>Q137*H137</f>
        <v>0</v>
      </c>
      <c r="S137" s="269">
        <v>0</v>
      </c>
      <c r="T137" s="270">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3407</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algorithmName="SHA-512" hashValue="bOYYW0h+N1Qsim82JpQhe2V7rYjmwuYpMCq+625GXKaV9VaD3oZGE7zC5bj6uq4EMB5ZEcd7f347jaVyTFs5sg==" saltValue="KTJj5EudWpho8LqJ1I8zmz+z03iQBZT5Xog/wLI5VRHrg6zw+jiWHPClCRVVZyu3yMOZyl2dYW/XyupHX+GQ3w=="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3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145</v>
      </c>
      <c r="AZ2" s="116" t="s">
        <v>198</v>
      </c>
      <c r="BA2" s="116" t="s">
        <v>1</v>
      </c>
      <c r="BB2" s="116" t="s">
        <v>1</v>
      </c>
      <c r="BC2" s="116" t="s">
        <v>3768</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3769</v>
      </c>
      <c r="BD3" s="116" t="s">
        <v>86</v>
      </c>
    </row>
    <row r="4" spans="1:56" s="1" customFormat="1" ht="24.95" customHeight="1">
      <c r="B4" s="21"/>
      <c r="D4" s="119" t="s">
        <v>189</v>
      </c>
      <c r="L4" s="21"/>
      <c r="M4" s="120" t="s">
        <v>10</v>
      </c>
      <c r="AT4" s="18" t="s">
        <v>4</v>
      </c>
      <c r="AZ4" s="116" t="s">
        <v>1601</v>
      </c>
      <c r="BA4" s="116" t="s">
        <v>1</v>
      </c>
      <c r="BB4" s="116" t="s">
        <v>1</v>
      </c>
      <c r="BC4" s="116" t="s">
        <v>3770</v>
      </c>
      <c r="BD4" s="116" t="s">
        <v>86</v>
      </c>
    </row>
    <row r="5" spans="1:56" s="1" customFormat="1" ht="6.95" customHeight="1">
      <c r="B5" s="21"/>
      <c r="L5" s="21"/>
      <c r="AZ5" s="116" t="s">
        <v>227</v>
      </c>
      <c r="BA5" s="116" t="s">
        <v>1</v>
      </c>
      <c r="BB5" s="116" t="s">
        <v>1</v>
      </c>
      <c r="BC5" s="116" t="s">
        <v>3768</v>
      </c>
      <c r="BD5" s="116" t="s">
        <v>86</v>
      </c>
    </row>
    <row r="6" spans="1:56" s="1" customFormat="1" ht="12" customHeight="1">
      <c r="B6" s="21"/>
      <c r="D6" s="121" t="s">
        <v>16</v>
      </c>
      <c r="L6" s="21"/>
      <c r="AZ6" s="116" t="s">
        <v>3771</v>
      </c>
      <c r="BA6" s="116" t="s">
        <v>1</v>
      </c>
      <c r="BB6" s="116" t="s">
        <v>1</v>
      </c>
      <c r="BC6" s="116" t="s">
        <v>1048</v>
      </c>
      <c r="BD6" s="116" t="s">
        <v>86</v>
      </c>
    </row>
    <row r="7" spans="1:56" s="1" customFormat="1" ht="16.5" customHeight="1">
      <c r="B7" s="21"/>
      <c r="E7" s="322" t="str">
        <f>'Rekapitulace stavby'!K6</f>
        <v>VODOJEM POUZDŘANY</v>
      </c>
      <c r="F7" s="323"/>
      <c r="G7" s="323"/>
      <c r="H7" s="323"/>
      <c r="L7" s="21"/>
      <c r="AZ7" s="116" t="s">
        <v>2783</v>
      </c>
      <c r="BA7" s="116" t="s">
        <v>1</v>
      </c>
      <c r="BB7" s="116" t="s">
        <v>1</v>
      </c>
      <c r="BC7" s="116" t="s">
        <v>3772</v>
      </c>
      <c r="BD7" s="116" t="s">
        <v>86</v>
      </c>
    </row>
    <row r="8" spans="1:56" s="1" customFormat="1" ht="12" customHeight="1">
      <c r="B8" s="21"/>
      <c r="D8" s="121" t="s">
        <v>197</v>
      </c>
      <c r="L8" s="21"/>
      <c r="AZ8" s="116" t="s">
        <v>1609</v>
      </c>
      <c r="BA8" s="116" t="s">
        <v>1</v>
      </c>
      <c r="BB8" s="116" t="s">
        <v>1</v>
      </c>
      <c r="BC8" s="116" t="s">
        <v>3773</v>
      </c>
      <c r="BD8" s="116" t="s">
        <v>86</v>
      </c>
    </row>
    <row r="9" spans="1:56" s="2" customFormat="1" ht="16.5" customHeight="1">
      <c r="A9" s="35"/>
      <c r="B9" s="40"/>
      <c r="C9" s="35"/>
      <c r="D9" s="35"/>
      <c r="E9" s="322" t="s">
        <v>3774</v>
      </c>
      <c r="F9" s="324"/>
      <c r="G9" s="324"/>
      <c r="H9" s="324"/>
      <c r="I9" s="35"/>
      <c r="J9" s="35"/>
      <c r="K9" s="35"/>
      <c r="L9" s="52"/>
      <c r="S9" s="35"/>
      <c r="T9" s="35"/>
      <c r="U9" s="35"/>
      <c r="V9" s="35"/>
      <c r="W9" s="35"/>
      <c r="X9" s="35"/>
      <c r="Y9" s="35"/>
      <c r="Z9" s="35"/>
      <c r="AA9" s="35"/>
      <c r="AB9" s="35"/>
      <c r="AC9" s="35"/>
      <c r="AD9" s="35"/>
      <c r="AE9" s="35"/>
      <c r="AZ9" s="116" t="s">
        <v>262</v>
      </c>
      <c r="BA9" s="116" t="s">
        <v>1</v>
      </c>
      <c r="BB9" s="116" t="s">
        <v>1</v>
      </c>
      <c r="BC9" s="116" t="s">
        <v>3775</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390</v>
      </c>
      <c r="BA10" s="116" t="s">
        <v>1</v>
      </c>
      <c r="BB10" s="116" t="s">
        <v>1</v>
      </c>
      <c r="BC10" s="116" t="s">
        <v>3776</v>
      </c>
      <c r="BD10" s="116" t="s">
        <v>86</v>
      </c>
    </row>
    <row r="11" spans="1:56" s="2" customFormat="1" ht="16.5" customHeight="1">
      <c r="A11" s="35"/>
      <c r="B11" s="40"/>
      <c r="C11" s="35"/>
      <c r="D11" s="35"/>
      <c r="E11" s="325" t="s">
        <v>3777</v>
      </c>
      <c r="F11" s="324"/>
      <c r="G11" s="324"/>
      <c r="H11" s="324"/>
      <c r="I11" s="35"/>
      <c r="J11" s="35"/>
      <c r="K11" s="35"/>
      <c r="L11" s="52"/>
      <c r="S11" s="35"/>
      <c r="T11" s="35"/>
      <c r="U11" s="35"/>
      <c r="V11" s="35"/>
      <c r="W11" s="35"/>
      <c r="X11" s="35"/>
      <c r="Y11" s="35"/>
      <c r="Z11" s="35"/>
      <c r="AA11" s="35"/>
      <c r="AB11" s="35"/>
      <c r="AC11" s="35"/>
      <c r="AD11" s="35"/>
      <c r="AE11" s="35"/>
      <c r="AZ11" s="116" t="s">
        <v>2790</v>
      </c>
      <c r="BA11" s="116" t="s">
        <v>1</v>
      </c>
      <c r="BB11" s="116" t="s">
        <v>1</v>
      </c>
      <c r="BC11" s="116" t="s">
        <v>3778</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275</v>
      </c>
      <c r="BA12" s="116" t="s">
        <v>1</v>
      </c>
      <c r="BB12" s="116" t="s">
        <v>1</v>
      </c>
      <c r="BC12" s="116" t="s">
        <v>3779</v>
      </c>
      <c r="BD12" s="116" t="s">
        <v>86</v>
      </c>
    </row>
    <row r="13" spans="1:5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ROUND((SUM(BE128:BE304)),  2)</f>
        <v>0</v>
      </c>
      <c r="G35" s="35"/>
      <c r="H35" s="35"/>
      <c r="I35" s="133">
        <v>0.21</v>
      </c>
      <c r="J35" s="132">
        <f>ROUND(((SUM(BE128:BE304))*I35),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ROUND((SUM(BF128:BF304)),  2)</f>
        <v>0</v>
      </c>
      <c r="G36" s="35"/>
      <c r="H36" s="35"/>
      <c r="I36" s="133">
        <v>0.15</v>
      </c>
      <c r="J36" s="132">
        <f>ROUND(((SUM(BF128:BF304))*I36),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ROUND((SUM(BG128:BG304)),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ROUND((SUM(BH128:BH304)),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ROUND((SUM(BI128:BI304)),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3774</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11.1 - potrubí rozvodné sítě</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J129</f>
        <v>0</v>
      </c>
      <c r="K99" s="157"/>
      <c r="L99" s="161"/>
    </row>
    <row r="100" spans="1:47" s="10" customFormat="1" ht="19.899999999999999" customHeight="1">
      <c r="B100" s="162"/>
      <c r="C100" s="105"/>
      <c r="D100" s="163" t="s">
        <v>289</v>
      </c>
      <c r="E100" s="164"/>
      <c r="F100" s="164"/>
      <c r="G100" s="164"/>
      <c r="H100" s="164"/>
      <c r="I100" s="164"/>
      <c r="J100" s="165">
        <f>J130</f>
        <v>0</v>
      </c>
      <c r="K100" s="105"/>
      <c r="L100" s="166"/>
    </row>
    <row r="101" spans="1:47" s="10" customFormat="1" ht="19.899999999999999" customHeight="1">
      <c r="B101" s="162"/>
      <c r="C101" s="105"/>
      <c r="D101" s="163" t="s">
        <v>291</v>
      </c>
      <c r="E101" s="164"/>
      <c r="F101" s="164"/>
      <c r="G101" s="164"/>
      <c r="H101" s="164"/>
      <c r="I101" s="164"/>
      <c r="J101" s="165">
        <f>J226</f>
        <v>0</v>
      </c>
      <c r="K101" s="105"/>
      <c r="L101" s="166"/>
    </row>
    <row r="102" spans="1:47" s="10" customFormat="1" ht="19.899999999999999" customHeight="1">
      <c r="B102" s="162"/>
      <c r="C102" s="105"/>
      <c r="D102" s="163" t="s">
        <v>1615</v>
      </c>
      <c r="E102" s="164"/>
      <c r="F102" s="164"/>
      <c r="G102" s="164"/>
      <c r="H102" s="164"/>
      <c r="I102" s="164"/>
      <c r="J102" s="165">
        <f>J229</f>
        <v>0</v>
      </c>
      <c r="K102" s="105"/>
      <c r="L102" s="166"/>
    </row>
    <row r="103" spans="1:47" s="10" customFormat="1" ht="19.899999999999999" customHeight="1">
      <c r="B103" s="162"/>
      <c r="C103" s="105"/>
      <c r="D103" s="163" t="s">
        <v>1616</v>
      </c>
      <c r="E103" s="164"/>
      <c r="F103" s="164"/>
      <c r="G103" s="164"/>
      <c r="H103" s="164"/>
      <c r="I103" s="164"/>
      <c r="J103" s="165">
        <f>J241</f>
        <v>0</v>
      </c>
      <c r="K103" s="105"/>
      <c r="L103" s="166"/>
    </row>
    <row r="104" spans="1:47" s="10" customFormat="1" ht="19.899999999999999" customHeight="1">
      <c r="B104" s="162"/>
      <c r="C104" s="105"/>
      <c r="D104" s="163" t="s">
        <v>295</v>
      </c>
      <c r="E104" s="164"/>
      <c r="F104" s="164"/>
      <c r="G104" s="164"/>
      <c r="H104" s="164"/>
      <c r="I104" s="164"/>
      <c r="J104" s="165">
        <f>J298</f>
        <v>0</v>
      </c>
      <c r="K104" s="105"/>
      <c r="L104" s="166"/>
    </row>
    <row r="105" spans="1:47" s="9" customFormat="1" ht="24.95" customHeight="1">
      <c r="B105" s="156"/>
      <c r="C105" s="157"/>
      <c r="D105" s="158" t="s">
        <v>2796</v>
      </c>
      <c r="E105" s="159"/>
      <c r="F105" s="159"/>
      <c r="G105" s="159"/>
      <c r="H105" s="159"/>
      <c r="I105" s="159"/>
      <c r="J105" s="160">
        <f>J300</f>
        <v>0</v>
      </c>
      <c r="K105" s="157"/>
      <c r="L105" s="161"/>
    </row>
    <row r="106" spans="1:47" s="10" customFormat="1" ht="19.899999999999999" customHeight="1">
      <c r="B106" s="162"/>
      <c r="C106" s="105"/>
      <c r="D106" s="163" t="s">
        <v>2798</v>
      </c>
      <c r="E106" s="164"/>
      <c r="F106" s="164"/>
      <c r="G106" s="164"/>
      <c r="H106" s="164"/>
      <c r="I106" s="164"/>
      <c r="J106" s="165">
        <f>J301</f>
        <v>0</v>
      </c>
      <c r="K106" s="105"/>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306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9" t="str">
        <f>E7</f>
        <v>VODOJEM POUZDŘANY</v>
      </c>
      <c r="F116" s="330"/>
      <c r="G116" s="330"/>
      <c r="H116" s="330"/>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197</v>
      </c>
      <c r="D117" s="23"/>
      <c r="E117" s="23"/>
      <c r="F117" s="23"/>
      <c r="G117" s="23"/>
      <c r="H117" s="23"/>
      <c r="I117" s="23"/>
      <c r="J117" s="23"/>
      <c r="K117" s="23"/>
      <c r="L117" s="21"/>
    </row>
    <row r="118" spans="1:63" s="2" customFormat="1" ht="16.5" customHeight="1">
      <c r="A118" s="35"/>
      <c r="B118" s="36"/>
      <c r="C118" s="37"/>
      <c r="D118" s="37"/>
      <c r="E118" s="329" t="s">
        <v>3774</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203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2" t="str">
        <f>E11</f>
        <v>SO 11.1 - potrubí rozvodné sítě</v>
      </c>
      <c r="F120" s="331"/>
      <c r="G120" s="331"/>
      <c r="H120" s="331"/>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Pouzdřany</v>
      </c>
      <c r="G122" s="37"/>
      <c r="H122" s="37"/>
      <c r="I122" s="30" t="s">
        <v>22</v>
      </c>
      <c r="J122" s="67" t="str">
        <f>IF(J14="","",J14)</f>
        <v>6. 1. 2022</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VAK BŘECLAV a.s.</v>
      </c>
      <c r="G124" s="37"/>
      <c r="H124" s="37"/>
      <c r="I124" s="30" t="s">
        <v>30</v>
      </c>
      <c r="J124" s="33" t="str">
        <f>E23</f>
        <v>AQUA PROCON s.r.o.Palackého tř. 12, 612 00 Brno</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IF(E20="","",E20)</f>
        <v>Vyplň údaj</v>
      </c>
      <c r="G125" s="37"/>
      <c r="H125" s="37"/>
      <c r="I125" s="30" t="s">
        <v>33</v>
      </c>
      <c r="J125" s="33" t="str">
        <f>E26</f>
        <v>Obrtel M.</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307</v>
      </c>
      <c r="D127" s="170" t="s">
        <v>62</v>
      </c>
      <c r="E127" s="170" t="s">
        <v>58</v>
      </c>
      <c r="F127" s="170" t="s">
        <v>59</v>
      </c>
      <c r="G127" s="170" t="s">
        <v>308</v>
      </c>
      <c r="H127" s="170" t="s">
        <v>309</v>
      </c>
      <c r="I127" s="170" t="s">
        <v>310</v>
      </c>
      <c r="J127" s="170" t="s">
        <v>285</v>
      </c>
      <c r="K127" s="171" t="s">
        <v>311</v>
      </c>
      <c r="L127" s="172"/>
      <c r="M127" s="76" t="s">
        <v>1</v>
      </c>
      <c r="N127" s="77" t="s">
        <v>41</v>
      </c>
      <c r="O127" s="77" t="s">
        <v>312</v>
      </c>
      <c r="P127" s="77" t="s">
        <v>313</v>
      </c>
      <c r="Q127" s="77" t="s">
        <v>314</v>
      </c>
      <c r="R127" s="77" t="s">
        <v>315</v>
      </c>
      <c r="S127" s="77" t="s">
        <v>316</v>
      </c>
      <c r="T127" s="78" t="s">
        <v>317</v>
      </c>
      <c r="U127" s="167"/>
      <c r="V127" s="167"/>
      <c r="W127" s="167"/>
      <c r="X127" s="167"/>
      <c r="Y127" s="167"/>
      <c r="Z127" s="167"/>
      <c r="AA127" s="167"/>
      <c r="AB127" s="167"/>
      <c r="AC127" s="167"/>
      <c r="AD127" s="167"/>
      <c r="AE127" s="167"/>
    </row>
    <row r="128" spans="1:63" s="2" customFormat="1" ht="22.9" customHeight="1">
      <c r="A128" s="35"/>
      <c r="B128" s="36"/>
      <c r="C128" s="83" t="s">
        <v>318</v>
      </c>
      <c r="D128" s="37"/>
      <c r="E128" s="37"/>
      <c r="F128" s="37"/>
      <c r="G128" s="37"/>
      <c r="H128" s="37"/>
      <c r="I128" s="37"/>
      <c r="J128" s="173">
        <f>BK128</f>
        <v>0</v>
      </c>
      <c r="K128" s="37"/>
      <c r="L128" s="40"/>
      <c r="M128" s="79"/>
      <c r="N128" s="174"/>
      <c r="O128" s="80"/>
      <c r="P128" s="175">
        <f>P129+P300</f>
        <v>0</v>
      </c>
      <c r="Q128" s="80"/>
      <c r="R128" s="175">
        <f>R129+R300</f>
        <v>2.0376598000000001</v>
      </c>
      <c r="S128" s="80"/>
      <c r="T128" s="176">
        <f>T129+T300</f>
        <v>0.17186999999999999</v>
      </c>
      <c r="U128" s="35"/>
      <c r="V128" s="35"/>
      <c r="W128" s="35"/>
      <c r="X128" s="35"/>
      <c r="Y128" s="35"/>
      <c r="Z128" s="35"/>
      <c r="AA128" s="35"/>
      <c r="AB128" s="35"/>
      <c r="AC128" s="35"/>
      <c r="AD128" s="35"/>
      <c r="AE128" s="35"/>
      <c r="AT128" s="18" t="s">
        <v>76</v>
      </c>
      <c r="AU128" s="18" t="s">
        <v>287</v>
      </c>
      <c r="BK128" s="177">
        <f>BK129+BK300</f>
        <v>0</v>
      </c>
    </row>
    <row r="129" spans="1:65" s="12" customFormat="1" ht="25.9" customHeight="1">
      <c r="B129" s="178"/>
      <c r="C129" s="179"/>
      <c r="D129" s="180" t="s">
        <v>76</v>
      </c>
      <c r="E129" s="181" t="s">
        <v>319</v>
      </c>
      <c r="F129" s="181" t="s">
        <v>320</v>
      </c>
      <c r="G129" s="179"/>
      <c r="H129" s="179"/>
      <c r="I129" s="182"/>
      <c r="J129" s="183">
        <f>BK129</f>
        <v>0</v>
      </c>
      <c r="K129" s="179"/>
      <c r="L129" s="184"/>
      <c r="M129" s="185"/>
      <c r="N129" s="186"/>
      <c r="O129" s="186"/>
      <c r="P129" s="187">
        <f>P130+P226+P229+P241+P298</f>
        <v>0</v>
      </c>
      <c r="Q129" s="186"/>
      <c r="R129" s="187">
        <f>R130+R226+R229+R241+R298</f>
        <v>2.0375247999999999</v>
      </c>
      <c r="S129" s="186"/>
      <c r="T129" s="188">
        <f>T130+T226+T229+T241+T298</f>
        <v>0.17186999999999999</v>
      </c>
      <c r="AR129" s="189" t="s">
        <v>84</v>
      </c>
      <c r="AT129" s="190" t="s">
        <v>76</v>
      </c>
      <c r="AU129" s="190" t="s">
        <v>77</v>
      </c>
      <c r="AY129" s="189" t="s">
        <v>321</v>
      </c>
      <c r="BK129" s="191">
        <f>BK130+BK226+BK229+BK241+BK298</f>
        <v>0</v>
      </c>
    </row>
    <row r="130" spans="1:65" s="12" customFormat="1" ht="22.9" customHeight="1">
      <c r="B130" s="178"/>
      <c r="C130" s="179"/>
      <c r="D130" s="180" t="s">
        <v>76</v>
      </c>
      <c r="E130" s="192" t="s">
        <v>84</v>
      </c>
      <c r="F130" s="192" t="s">
        <v>322</v>
      </c>
      <c r="G130" s="179"/>
      <c r="H130" s="179"/>
      <c r="I130" s="182"/>
      <c r="J130" s="193">
        <f>BK130</f>
        <v>0</v>
      </c>
      <c r="K130" s="179"/>
      <c r="L130" s="184"/>
      <c r="M130" s="185"/>
      <c r="N130" s="186"/>
      <c r="O130" s="186"/>
      <c r="P130" s="187">
        <f>SUM(P131:P225)</f>
        <v>0</v>
      </c>
      <c r="Q130" s="186"/>
      <c r="R130" s="187">
        <f>SUM(R131:R225)</f>
        <v>0.37738039999999995</v>
      </c>
      <c r="S130" s="186"/>
      <c r="T130" s="188">
        <f>SUM(T131:T225)</f>
        <v>0</v>
      </c>
      <c r="AR130" s="189" t="s">
        <v>84</v>
      </c>
      <c r="AT130" s="190" t="s">
        <v>76</v>
      </c>
      <c r="AU130" s="190" t="s">
        <v>84</v>
      </c>
      <c r="AY130" s="189" t="s">
        <v>321</v>
      </c>
      <c r="BK130" s="191">
        <f>SUM(BK131:BK225)</f>
        <v>0</v>
      </c>
    </row>
    <row r="131" spans="1:65" s="2" customFormat="1" ht="24.2" customHeight="1">
      <c r="A131" s="35"/>
      <c r="B131" s="36"/>
      <c r="C131" s="194" t="s">
        <v>84</v>
      </c>
      <c r="D131" s="194" t="s">
        <v>323</v>
      </c>
      <c r="E131" s="195" t="s">
        <v>1617</v>
      </c>
      <c r="F131" s="196" t="s">
        <v>1618</v>
      </c>
      <c r="G131" s="197" t="s">
        <v>337</v>
      </c>
      <c r="H131" s="198">
        <v>23.2</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1619</v>
      </c>
    </row>
    <row r="132" spans="1:65" s="15" customFormat="1" ht="11.25">
      <c r="B132" s="230"/>
      <c r="C132" s="231"/>
      <c r="D132" s="209" t="s">
        <v>339</v>
      </c>
      <c r="E132" s="232" t="s">
        <v>1</v>
      </c>
      <c r="F132" s="233" t="s">
        <v>3780</v>
      </c>
      <c r="G132" s="231"/>
      <c r="H132" s="232" t="s">
        <v>1</v>
      </c>
      <c r="I132" s="234"/>
      <c r="J132" s="231"/>
      <c r="K132" s="231"/>
      <c r="L132" s="235"/>
      <c r="M132" s="236"/>
      <c r="N132" s="237"/>
      <c r="O132" s="237"/>
      <c r="P132" s="237"/>
      <c r="Q132" s="237"/>
      <c r="R132" s="237"/>
      <c r="S132" s="237"/>
      <c r="T132" s="238"/>
      <c r="AT132" s="239" t="s">
        <v>339</v>
      </c>
      <c r="AU132" s="239" t="s">
        <v>86</v>
      </c>
      <c r="AV132" s="15" t="s">
        <v>84</v>
      </c>
      <c r="AW132" s="15" t="s">
        <v>31</v>
      </c>
      <c r="AX132" s="15" t="s">
        <v>77</v>
      </c>
      <c r="AY132" s="239" t="s">
        <v>321</v>
      </c>
    </row>
    <row r="133" spans="1:65" s="13" customFormat="1" ht="11.25">
      <c r="B133" s="207"/>
      <c r="C133" s="208"/>
      <c r="D133" s="209" t="s">
        <v>339</v>
      </c>
      <c r="E133" s="210" t="s">
        <v>1</v>
      </c>
      <c r="F133" s="211" t="s">
        <v>3781</v>
      </c>
      <c r="G133" s="208"/>
      <c r="H133" s="212">
        <v>21</v>
      </c>
      <c r="I133" s="213"/>
      <c r="J133" s="208"/>
      <c r="K133" s="208"/>
      <c r="L133" s="214"/>
      <c r="M133" s="215"/>
      <c r="N133" s="216"/>
      <c r="O133" s="216"/>
      <c r="P133" s="216"/>
      <c r="Q133" s="216"/>
      <c r="R133" s="216"/>
      <c r="S133" s="216"/>
      <c r="T133" s="217"/>
      <c r="AT133" s="218" t="s">
        <v>339</v>
      </c>
      <c r="AU133" s="218" t="s">
        <v>86</v>
      </c>
      <c r="AV133" s="13" t="s">
        <v>86</v>
      </c>
      <c r="AW133" s="13" t="s">
        <v>31</v>
      </c>
      <c r="AX133" s="13" t="s">
        <v>77</v>
      </c>
      <c r="AY133" s="218" t="s">
        <v>321</v>
      </c>
    </row>
    <row r="134" spans="1:65" s="15" customFormat="1" ht="11.25">
      <c r="B134" s="230"/>
      <c r="C134" s="231"/>
      <c r="D134" s="209" t="s">
        <v>339</v>
      </c>
      <c r="E134" s="232" t="s">
        <v>1</v>
      </c>
      <c r="F134" s="233" t="s">
        <v>3782</v>
      </c>
      <c r="G134" s="231"/>
      <c r="H134" s="232" t="s">
        <v>1</v>
      </c>
      <c r="I134" s="234"/>
      <c r="J134" s="231"/>
      <c r="K134" s="231"/>
      <c r="L134" s="235"/>
      <c r="M134" s="236"/>
      <c r="N134" s="237"/>
      <c r="O134" s="237"/>
      <c r="P134" s="237"/>
      <c r="Q134" s="237"/>
      <c r="R134" s="237"/>
      <c r="S134" s="237"/>
      <c r="T134" s="238"/>
      <c r="AT134" s="239" t="s">
        <v>339</v>
      </c>
      <c r="AU134" s="239" t="s">
        <v>86</v>
      </c>
      <c r="AV134" s="15" t="s">
        <v>84</v>
      </c>
      <c r="AW134" s="15" t="s">
        <v>31</v>
      </c>
      <c r="AX134" s="15" t="s">
        <v>77</v>
      </c>
      <c r="AY134" s="239" t="s">
        <v>321</v>
      </c>
    </row>
    <row r="135" spans="1:65" s="13" customFormat="1" ht="11.25">
      <c r="B135" s="207"/>
      <c r="C135" s="208"/>
      <c r="D135" s="209" t="s">
        <v>339</v>
      </c>
      <c r="E135" s="210" t="s">
        <v>1</v>
      </c>
      <c r="F135" s="211" t="s">
        <v>3783</v>
      </c>
      <c r="G135" s="208"/>
      <c r="H135" s="212">
        <v>2.2000000000000002</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4" customFormat="1" ht="11.25">
      <c r="B136" s="219"/>
      <c r="C136" s="220"/>
      <c r="D136" s="209" t="s">
        <v>339</v>
      </c>
      <c r="E136" s="221" t="s">
        <v>198</v>
      </c>
      <c r="F136" s="222" t="s">
        <v>346</v>
      </c>
      <c r="G136" s="220"/>
      <c r="H136" s="223">
        <v>23.2</v>
      </c>
      <c r="I136" s="224"/>
      <c r="J136" s="220"/>
      <c r="K136" s="220"/>
      <c r="L136" s="225"/>
      <c r="M136" s="226"/>
      <c r="N136" s="227"/>
      <c r="O136" s="227"/>
      <c r="P136" s="227"/>
      <c r="Q136" s="227"/>
      <c r="R136" s="227"/>
      <c r="S136" s="227"/>
      <c r="T136" s="228"/>
      <c r="AT136" s="229" t="s">
        <v>339</v>
      </c>
      <c r="AU136" s="229" t="s">
        <v>86</v>
      </c>
      <c r="AV136" s="14" t="s">
        <v>328</v>
      </c>
      <c r="AW136" s="14" t="s">
        <v>31</v>
      </c>
      <c r="AX136" s="14" t="s">
        <v>84</v>
      </c>
      <c r="AY136" s="229" t="s">
        <v>321</v>
      </c>
    </row>
    <row r="137" spans="1:65" s="2" customFormat="1" ht="24.2" customHeight="1">
      <c r="A137" s="35"/>
      <c r="B137" s="36"/>
      <c r="C137" s="194" t="s">
        <v>86</v>
      </c>
      <c r="D137" s="194" t="s">
        <v>323</v>
      </c>
      <c r="E137" s="195" t="s">
        <v>1622</v>
      </c>
      <c r="F137" s="196" t="s">
        <v>1623</v>
      </c>
      <c r="G137" s="197" t="s">
        <v>337</v>
      </c>
      <c r="H137" s="198">
        <v>23.2</v>
      </c>
      <c r="I137" s="199"/>
      <c r="J137" s="200">
        <f>ROUND(I137*H137,2)</f>
        <v>0</v>
      </c>
      <c r="K137" s="196" t="s">
        <v>350</v>
      </c>
      <c r="L137" s="40"/>
      <c r="M137" s="201" t="s">
        <v>1</v>
      </c>
      <c r="N137" s="202" t="s">
        <v>42</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1624</v>
      </c>
    </row>
    <row r="138" spans="1:65" s="13" customFormat="1" ht="11.25">
      <c r="B138" s="207"/>
      <c r="C138" s="208"/>
      <c r="D138" s="209" t="s">
        <v>339</v>
      </c>
      <c r="E138" s="210" t="s">
        <v>1</v>
      </c>
      <c r="F138" s="211" t="s">
        <v>198</v>
      </c>
      <c r="G138" s="208"/>
      <c r="H138" s="212">
        <v>23.2</v>
      </c>
      <c r="I138" s="213"/>
      <c r="J138" s="208"/>
      <c r="K138" s="208"/>
      <c r="L138" s="214"/>
      <c r="M138" s="215"/>
      <c r="N138" s="216"/>
      <c r="O138" s="216"/>
      <c r="P138" s="216"/>
      <c r="Q138" s="216"/>
      <c r="R138" s="216"/>
      <c r="S138" s="216"/>
      <c r="T138" s="217"/>
      <c r="AT138" s="218" t="s">
        <v>339</v>
      </c>
      <c r="AU138" s="218" t="s">
        <v>86</v>
      </c>
      <c r="AV138" s="13" t="s">
        <v>86</v>
      </c>
      <c r="AW138" s="13" t="s">
        <v>31</v>
      </c>
      <c r="AX138" s="13" t="s">
        <v>77</v>
      </c>
      <c r="AY138" s="218" t="s">
        <v>321</v>
      </c>
    </row>
    <row r="139" spans="1:65" s="16" customFormat="1" ht="11.25">
      <c r="B139" s="240"/>
      <c r="C139" s="241"/>
      <c r="D139" s="209" t="s">
        <v>339</v>
      </c>
      <c r="E139" s="242" t="s">
        <v>227</v>
      </c>
      <c r="F139" s="243" t="s">
        <v>391</v>
      </c>
      <c r="G139" s="241"/>
      <c r="H139" s="244">
        <v>23.2</v>
      </c>
      <c r="I139" s="245"/>
      <c r="J139" s="241"/>
      <c r="K139" s="241"/>
      <c r="L139" s="246"/>
      <c r="M139" s="247"/>
      <c r="N139" s="248"/>
      <c r="O139" s="248"/>
      <c r="P139" s="248"/>
      <c r="Q139" s="248"/>
      <c r="R139" s="248"/>
      <c r="S139" s="248"/>
      <c r="T139" s="249"/>
      <c r="AT139" s="250" t="s">
        <v>339</v>
      </c>
      <c r="AU139" s="250" t="s">
        <v>86</v>
      </c>
      <c r="AV139" s="16" t="s">
        <v>334</v>
      </c>
      <c r="AW139" s="16" t="s">
        <v>31</v>
      </c>
      <c r="AX139" s="16" t="s">
        <v>77</v>
      </c>
      <c r="AY139" s="250" t="s">
        <v>321</v>
      </c>
    </row>
    <row r="140" spans="1:65" s="14" customFormat="1" ht="11.25">
      <c r="B140" s="219"/>
      <c r="C140" s="220"/>
      <c r="D140" s="209" t="s">
        <v>339</v>
      </c>
      <c r="E140" s="221" t="s">
        <v>1</v>
      </c>
      <c r="F140" s="222" t="s">
        <v>346</v>
      </c>
      <c r="G140" s="220"/>
      <c r="H140" s="223">
        <v>23.2</v>
      </c>
      <c r="I140" s="224"/>
      <c r="J140" s="220"/>
      <c r="K140" s="220"/>
      <c r="L140" s="225"/>
      <c r="M140" s="226"/>
      <c r="N140" s="227"/>
      <c r="O140" s="227"/>
      <c r="P140" s="227"/>
      <c r="Q140" s="227"/>
      <c r="R140" s="227"/>
      <c r="S140" s="227"/>
      <c r="T140" s="228"/>
      <c r="AT140" s="229" t="s">
        <v>339</v>
      </c>
      <c r="AU140" s="229" t="s">
        <v>86</v>
      </c>
      <c r="AV140" s="14" t="s">
        <v>328</v>
      </c>
      <c r="AW140" s="14" t="s">
        <v>31</v>
      </c>
      <c r="AX140" s="14" t="s">
        <v>84</v>
      </c>
      <c r="AY140" s="229" t="s">
        <v>321</v>
      </c>
    </row>
    <row r="141" spans="1:65" s="2" customFormat="1" ht="24.2" customHeight="1">
      <c r="A141" s="35"/>
      <c r="B141" s="36"/>
      <c r="C141" s="194" t="s">
        <v>334</v>
      </c>
      <c r="D141" s="194" t="s">
        <v>323</v>
      </c>
      <c r="E141" s="195" t="s">
        <v>3579</v>
      </c>
      <c r="F141" s="196" t="s">
        <v>3580</v>
      </c>
      <c r="G141" s="197" t="s">
        <v>628</v>
      </c>
      <c r="H141" s="198">
        <v>1.5</v>
      </c>
      <c r="I141" s="199"/>
      <c r="J141" s="200">
        <f>ROUND(I141*H141,2)</f>
        <v>0</v>
      </c>
      <c r="K141" s="196" t="s">
        <v>350</v>
      </c>
      <c r="L141" s="40"/>
      <c r="M141" s="201" t="s">
        <v>1</v>
      </c>
      <c r="N141" s="202" t="s">
        <v>42</v>
      </c>
      <c r="O141" s="72"/>
      <c r="P141" s="203">
        <f>O141*H141</f>
        <v>0</v>
      </c>
      <c r="Q141" s="203">
        <v>8.6800000000000002E-3</v>
      </c>
      <c r="R141" s="203">
        <f>Q141*H141</f>
        <v>1.302E-2</v>
      </c>
      <c r="S141" s="203">
        <v>0</v>
      </c>
      <c r="T141" s="204">
        <f>S141*H141</f>
        <v>0</v>
      </c>
      <c r="U141" s="35"/>
      <c r="V141" s="35"/>
      <c r="W141" s="35"/>
      <c r="X141" s="35"/>
      <c r="Y141" s="35"/>
      <c r="Z141" s="35"/>
      <c r="AA141" s="35"/>
      <c r="AB141" s="35"/>
      <c r="AC141" s="35"/>
      <c r="AD141" s="35"/>
      <c r="AE141" s="35"/>
      <c r="AR141" s="205" t="s">
        <v>328</v>
      </c>
      <c r="AT141" s="205" t="s">
        <v>323</v>
      </c>
      <c r="AU141" s="205" t="s">
        <v>86</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328</v>
      </c>
      <c r="BM141" s="205" t="s">
        <v>2816</v>
      </c>
    </row>
    <row r="142" spans="1:65" s="13" customFormat="1" ht="11.25">
      <c r="B142" s="207"/>
      <c r="C142" s="208"/>
      <c r="D142" s="209" t="s">
        <v>339</v>
      </c>
      <c r="E142" s="210" t="s">
        <v>1</v>
      </c>
      <c r="F142" s="211" t="s">
        <v>3784</v>
      </c>
      <c r="G142" s="208"/>
      <c r="H142" s="212">
        <v>1.5</v>
      </c>
      <c r="I142" s="213"/>
      <c r="J142" s="208"/>
      <c r="K142" s="208"/>
      <c r="L142" s="214"/>
      <c r="M142" s="215"/>
      <c r="N142" s="216"/>
      <c r="O142" s="216"/>
      <c r="P142" s="216"/>
      <c r="Q142" s="216"/>
      <c r="R142" s="216"/>
      <c r="S142" s="216"/>
      <c r="T142" s="217"/>
      <c r="AT142" s="218" t="s">
        <v>339</v>
      </c>
      <c r="AU142" s="218" t="s">
        <v>86</v>
      </c>
      <c r="AV142" s="13" t="s">
        <v>86</v>
      </c>
      <c r="AW142" s="13" t="s">
        <v>31</v>
      </c>
      <c r="AX142" s="13" t="s">
        <v>77</v>
      </c>
      <c r="AY142" s="218" t="s">
        <v>321</v>
      </c>
    </row>
    <row r="143" spans="1:65" s="14" customFormat="1" ht="11.25">
      <c r="B143" s="219"/>
      <c r="C143" s="220"/>
      <c r="D143" s="209" t="s">
        <v>339</v>
      </c>
      <c r="E143" s="221" t="s">
        <v>2783</v>
      </c>
      <c r="F143" s="222" t="s">
        <v>346</v>
      </c>
      <c r="G143" s="220"/>
      <c r="H143" s="223">
        <v>1.5</v>
      </c>
      <c r="I143" s="224"/>
      <c r="J143" s="220"/>
      <c r="K143" s="220"/>
      <c r="L143" s="225"/>
      <c r="M143" s="226"/>
      <c r="N143" s="227"/>
      <c r="O143" s="227"/>
      <c r="P143" s="227"/>
      <c r="Q143" s="227"/>
      <c r="R143" s="227"/>
      <c r="S143" s="227"/>
      <c r="T143" s="228"/>
      <c r="AT143" s="229" t="s">
        <v>339</v>
      </c>
      <c r="AU143" s="229" t="s">
        <v>86</v>
      </c>
      <c r="AV143" s="14" t="s">
        <v>328</v>
      </c>
      <c r="AW143" s="14" t="s">
        <v>31</v>
      </c>
      <c r="AX143" s="14" t="s">
        <v>84</v>
      </c>
      <c r="AY143" s="229" t="s">
        <v>321</v>
      </c>
    </row>
    <row r="144" spans="1:65" s="2" customFormat="1" ht="24.2" customHeight="1">
      <c r="A144" s="35"/>
      <c r="B144" s="36"/>
      <c r="C144" s="194" t="s">
        <v>328</v>
      </c>
      <c r="D144" s="194" t="s">
        <v>323</v>
      </c>
      <c r="E144" s="195" t="s">
        <v>2822</v>
      </c>
      <c r="F144" s="196" t="s">
        <v>2823</v>
      </c>
      <c r="G144" s="197" t="s">
        <v>355</v>
      </c>
      <c r="H144" s="198">
        <v>2.25</v>
      </c>
      <c r="I144" s="199"/>
      <c r="J144" s="200">
        <f>ROUND(I144*H144,2)</f>
        <v>0</v>
      </c>
      <c r="K144" s="196" t="s">
        <v>350</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2824</v>
      </c>
    </row>
    <row r="145" spans="1:65" s="13" customFormat="1" ht="11.25">
      <c r="B145" s="207"/>
      <c r="C145" s="208"/>
      <c r="D145" s="209" t="s">
        <v>339</v>
      </c>
      <c r="E145" s="210" t="s">
        <v>1</v>
      </c>
      <c r="F145" s="211" t="s">
        <v>3785</v>
      </c>
      <c r="G145" s="208"/>
      <c r="H145" s="212">
        <v>2.25</v>
      </c>
      <c r="I145" s="213"/>
      <c r="J145" s="208"/>
      <c r="K145" s="208"/>
      <c r="L145" s="214"/>
      <c r="M145" s="215"/>
      <c r="N145" s="216"/>
      <c r="O145" s="216"/>
      <c r="P145" s="216"/>
      <c r="Q145" s="216"/>
      <c r="R145" s="216"/>
      <c r="S145" s="216"/>
      <c r="T145" s="217"/>
      <c r="AT145" s="218" t="s">
        <v>339</v>
      </c>
      <c r="AU145" s="218" t="s">
        <v>86</v>
      </c>
      <c r="AV145" s="13" t="s">
        <v>86</v>
      </c>
      <c r="AW145" s="13" t="s">
        <v>31</v>
      </c>
      <c r="AX145" s="13" t="s">
        <v>77</v>
      </c>
      <c r="AY145" s="218" t="s">
        <v>321</v>
      </c>
    </row>
    <row r="146" spans="1:65" s="14" customFormat="1" ht="11.25">
      <c r="B146" s="219"/>
      <c r="C146" s="220"/>
      <c r="D146" s="209" t="s">
        <v>339</v>
      </c>
      <c r="E146" s="221" t="s">
        <v>2790</v>
      </c>
      <c r="F146" s="222" t="s">
        <v>346</v>
      </c>
      <c r="G146" s="220"/>
      <c r="H146" s="223">
        <v>2.25</v>
      </c>
      <c r="I146" s="224"/>
      <c r="J146" s="220"/>
      <c r="K146" s="220"/>
      <c r="L146" s="225"/>
      <c r="M146" s="226"/>
      <c r="N146" s="227"/>
      <c r="O146" s="227"/>
      <c r="P146" s="227"/>
      <c r="Q146" s="227"/>
      <c r="R146" s="227"/>
      <c r="S146" s="227"/>
      <c r="T146" s="228"/>
      <c r="AT146" s="229" t="s">
        <v>339</v>
      </c>
      <c r="AU146" s="229" t="s">
        <v>86</v>
      </c>
      <c r="AV146" s="14" t="s">
        <v>328</v>
      </c>
      <c r="AW146" s="14" t="s">
        <v>31</v>
      </c>
      <c r="AX146" s="14" t="s">
        <v>84</v>
      </c>
      <c r="AY146" s="229" t="s">
        <v>321</v>
      </c>
    </row>
    <row r="147" spans="1:65" s="2" customFormat="1" ht="33" customHeight="1">
      <c r="A147" s="35"/>
      <c r="B147" s="36"/>
      <c r="C147" s="194" t="s">
        <v>347</v>
      </c>
      <c r="D147" s="194" t="s">
        <v>323</v>
      </c>
      <c r="E147" s="195" t="s">
        <v>3786</v>
      </c>
      <c r="F147" s="196" t="s">
        <v>3787</v>
      </c>
      <c r="G147" s="197" t="s">
        <v>355</v>
      </c>
      <c r="H147" s="198">
        <v>2.0249999999999999</v>
      </c>
      <c r="I147" s="199"/>
      <c r="J147" s="200">
        <f>ROUND(I147*H147,2)</f>
        <v>0</v>
      </c>
      <c r="K147" s="196" t="s">
        <v>350</v>
      </c>
      <c r="L147" s="40"/>
      <c r="M147" s="201" t="s">
        <v>1</v>
      </c>
      <c r="N147" s="202" t="s">
        <v>42</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328</v>
      </c>
      <c r="AT147" s="205" t="s">
        <v>323</v>
      </c>
      <c r="AU147" s="205" t="s">
        <v>86</v>
      </c>
      <c r="AY147" s="18" t="s">
        <v>321</v>
      </c>
      <c r="BE147" s="206">
        <f>IF(N147="základní",J147,0)</f>
        <v>0</v>
      </c>
      <c r="BF147" s="206">
        <f>IF(N147="snížená",J147,0)</f>
        <v>0</v>
      </c>
      <c r="BG147" s="206">
        <f>IF(N147="zákl. přenesená",J147,0)</f>
        <v>0</v>
      </c>
      <c r="BH147" s="206">
        <f>IF(N147="sníž. přenesená",J147,0)</f>
        <v>0</v>
      </c>
      <c r="BI147" s="206">
        <f>IF(N147="nulová",J147,0)</f>
        <v>0</v>
      </c>
      <c r="BJ147" s="18" t="s">
        <v>84</v>
      </c>
      <c r="BK147" s="206">
        <f>ROUND(I147*H147,2)</f>
        <v>0</v>
      </c>
      <c r="BL147" s="18" t="s">
        <v>328</v>
      </c>
      <c r="BM147" s="205" t="s">
        <v>2828</v>
      </c>
    </row>
    <row r="148" spans="1:65" s="13" customFormat="1" ht="11.25">
      <c r="B148" s="207"/>
      <c r="C148" s="208"/>
      <c r="D148" s="209" t="s">
        <v>339</v>
      </c>
      <c r="E148" s="210" t="s">
        <v>1</v>
      </c>
      <c r="F148" s="211" t="s">
        <v>2829</v>
      </c>
      <c r="G148" s="208"/>
      <c r="H148" s="212">
        <v>2.0249999999999999</v>
      </c>
      <c r="I148" s="213"/>
      <c r="J148" s="208"/>
      <c r="K148" s="208"/>
      <c r="L148" s="214"/>
      <c r="M148" s="215"/>
      <c r="N148" s="216"/>
      <c r="O148" s="216"/>
      <c r="P148" s="216"/>
      <c r="Q148" s="216"/>
      <c r="R148" s="216"/>
      <c r="S148" s="216"/>
      <c r="T148" s="217"/>
      <c r="AT148" s="218" t="s">
        <v>339</v>
      </c>
      <c r="AU148" s="218" t="s">
        <v>86</v>
      </c>
      <c r="AV148" s="13" t="s">
        <v>86</v>
      </c>
      <c r="AW148" s="13" t="s">
        <v>31</v>
      </c>
      <c r="AX148" s="13" t="s">
        <v>84</v>
      </c>
      <c r="AY148" s="218" t="s">
        <v>321</v>
      </c>
    </row>
    <row r="149" spans="1:65" s="2" customFormat="1" ht="33" customHeight="1">
      <c r="A149" s="35"/>
      <c r="B149" s="36"/>
      <c r="C149" s="194" t="s">
        <v>352</v>
      </c>
      <c r="D149" s="194" t="s">
        <v>323</v>
      </c>
      <c r="E149" s="195" t="s">
        <v>3788</v>
      </c>
      <c r="F149" s="196" t="s">
        <v>3789</v>
      </c>
      <c r="G149" s="197" t="s">
        <v>355</v>
      </c>
      <c r="H149" s="198">
        <v>0.22500000000000001</v>
      </c>
      <c r="I149" s="199"/>
      <c r="J149" s="200">
        <f>ROUND(I149*H149,2)</f>
        <v>0</v>
      </c>
      <c r="K149" s="196" t="s">
        <v>350</v>
      </c>
      <c r="L149" s="40"/>
      <c r="M149" s="201" t="s">
        <v>1</v>
      </c>
      <c r="N149" s="202" t="s">
        <v>42</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328</v>
      </c>
      <c r="AT149" s="205" t="s">
        <v>323</v>
      </c>
      <c r="AU149" s="205" t="s">
        <v>86</v>
      </c>
      <c r="AY149" s="18" t="s">
        <v>321</v>
      </c>
      <c r="BE149" s="206">
        <f>IF(N149="základní",J149,0)</f>
        <v>0</v>
      </c>
      <c r="BF149" s="206">
        <f>IF(N149="snížená",J149,0)</f>
        <v>0</v>
      </c>
      <c r="BG149" s="206">
        <f>IF(N149="zákl. přenesená",J149,0)</f>
        <v>0</v>
      </c>
      <c r="BH149" s="206">
        <f>IF(N149="sníž. přenesená",J149,0)</f>
        <v>0</v>
      </c>
      <c r="BI149" s="206">
        <f>IF(N149="nulová",J149,0)</f>
        <v>0</v>
      </c>
      <c r="BJ149" s="18" t="s">
        <v>84</v>
      </c>
      <c r="BK149" s="206">
        <f>ROUND(I149*H149,2)</f>
        <v>0</v>
      </c>
      <c r="BL149" s="18" t="s">
        <v>328</v>
      </c>
      <c r="BM149" s="205" t="s">
        <v>3790</v>
      </c>
    </row>
    <row r="150" spans="1:65" s="13" customFormat="1" ht="11.25">
      <c r="B150" s="207"/>
      <c r="C150" s="208"/>
      <c r="D150" s="209" t="s">
        <v>339</v>
      </c>
      <c r="E150" s="210" t="s">
        <v>1</v>
      </c>
      <c r="F150" s="211" t="s">
        <v>2833</v>
      </c>
      <c r="G150" s="208"/>
      <c r="H150" s="212">
        <v>0.22500000000000001</v>
      </c>
      <c r="I150" s="213"/>
      <c r="J150" s="208"/>
      <c r="K150" s="208"/>
      <c r="L150" s="214"/>
      <c r="M150" s="215"/>
      <c r="N150" s="216"/>
      <c r="O150" s="216"/>
      <c r="P150" s="216"/>
      <c r="Q150" s="216"/>
      <c r="R150" s="216"/>
      <c r="S150" s="216"/>
      <c r="T150" s="217"/>
      <c r="AT150" s="218" t="s">
        <v>339</v>
      </c>
      <c r="AU150" s="218" t="s">
        <v>86</v>
      </c>
      <c r="AV150" s="13" t="s">
        <v>86</v>
      </c>
      <c r="AW150" s="13" t="s">
        <v>31</v>
      </c>
      <c r="AX150" s="13" t="s">
        <v>84</v>
      </c>
      <c r="AY150" s="218" t="s">
        <v>321</v>
      </c>
    </row>
    <row r="151" spans="1:65" s="2" customFormat="1" ht="37.9" customHeight="1">
      <c r="A151" s="35"/>
      <c r="B151" s="36"/>
      <c r="C151" s="194" t="s">
        <v>359</v>
      </c>
      <c r="D151" s="194" t="s">
        <v>323</v>
      </c>
      <c r="E151" s="195" t="s">
        <v>3791</v>
      </c>
      <c r="F151" s="196" t="s">
        <v>3792</v>
      </c>
      <c r="G151" s="197" t="s">
        <v>355</v>
      </c>
      <c r="H151" s="198">
        <v>22.635000000000002</v>
      </c>
      <c r="I151" s="199"/>
      <c r="J151" s="200">
        <f>ROUND(I151*H151,2)</f>
        <v>0</v>
      </c>
      <c r="K151" s="196" t="s">
        <v>350</v>
      </c>
      <c r="L151" s="40"/>
      <c r="M151" s="201" t="s">
        <v>1</v>
      </c>
      <c r="N151" s="202" t="s">
        <v>42</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328</v>
      </c>
      <c r="AT151" s="205" t="s">
        <v>323</v>
      </c>
      <c r="AU151" s="205" t="s">
        <v>86</v>
      </c>
      <c r="AY151" s="18" t="s">
        <v>321</v>
      </c>
      <c r="BE151" s="206">
        <f>IF(N151="základní",J151,0)</f>
        <v>0</v>
      </c>
      <c r="BF151" s="206">
        <f>IF(N151="snížená",J151,0)</f>
        <v>0</v>
      </c>
      <c r="BG151" s="206">
        <f>IF(N151="zákl. přenesená",J151,0)</f>
        <v>0</v>
      </c>
      <c r="BH151" s="206">
        <f>IF(N151="sníž. přenesená",J151,0)</f>
        <v>0</v>
      </c>
      <c r="BI151" s="206">
        <f>IF(N151="nulová",J151,0)</f>
        <v>0</v>
      </c>
      <c r="BJ151" s="18" t="s">
        <v>84</v>
      </c>
      <c r="BK151" s="206">
        <f>ROUND(I151*H151,2)</f>
        <v>0</v>
      </c>
      <c r="BL151" s="18" t="s">
        <v>328</v>
      </c>
      <c r="BM151" s="205" t="s">
        <v>1627</v>
      </c>
    </row>
    <row r="152" spans="1:65" s="15" customFormat="1" ht="11.25">
      <c r="B152" s="230"/>
      <c r="C152" s="231"/>
      <c r="D152" s="209" t="s">
        <v>339</v>
      </c>
      <c r="E152" s="232" t="s">
        <v>1</v>
      </c>
      <c r="F152" s="233" t="s">
        <v>3780</v>
      </c>
      <c r="G152" s="231"/>
      <c r="H152" s="232" t="s">
        <v>1</v>
      </c>
      <c r="I152" s="234"/>
      <c r="J152" s="231"/>
      <c r="K152" s="231"/>
      <c r="L152" s="235"/>
      <c r="M152" s="236"/>
      <c r="N152" s="237"/>
      <c r="O152" s="237"/>
      <c r="P152" s="237"/>
      <c r="Q152" s="237"/>
      <c r="R152" s="237"/>
      <c r="S152" s="237"/>
      <c r="T152" s="238"/>
      <c r="AT152" s="239" t="s">
        <v>339</v>
      </c>
      <c r="AU152" s="239" t="s">
        <v>86</v>
      </c>
      <c r="AV152" s="15" t="s">
        <v>84</v>
      </c>
      <c r="AW152" s="15" t="s">
        <v>31</v>
      </c>
      <c r="AX152" s="15" t="s">
        <v>77</v>
      </c>
      <c r="AY152" s="239" t="s">
        <v>321</v>
      </c>
    </row>
    <row r="153" spans="1:65" s="13" customFormat="1" ht="11.25">
      <c r="B153" s="207"/>
      <c r="C153" s="208"/>
      <c r="D153" s="209" t="s">
        <v>339</v>
      </c>
      <c r="E153" s="210" t="s">
        <v>1</v>
      </c>
      <c r="F153" s="211" t="s">
        <v>3793</v>
      </c>
      <c r="G153" s="208"/>
      <c r="H153" s="212">
        <v>30.84</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5" customFormat="1" ht="11.25">
      <c r="B154" s="230"/>
      <c r="C154" s="231"/>
      <c r="D154" s="209" t="s">
        <v>339</v>
      </c>
      <c r="E154" s="232" t="s">
        <v>1</v>
      </c>
      <c r="F154" s="233" t="s">
        <v>3782</v>
      </c>
      <c r="G154" s="231"/>
      <c r="H154" s="232" t="s">
        <v>1</v>
      </c>
      <c r="I154" s="234"/>
      <c r="J154" s="231"/>
      <c r="K154" s="231"/>
      <c r="L154" s="235"/>
      <c r="M154" s="236"/>
      <c r="N154" s="237"/>
      <c r="O154" s="237"/>
      <c r="P154" s="237"/>
      <c r="Q154" s="237"/>
      <c r="R154" s="237"/>
      <c r="S154" s="237"/>
      <c r="T154" s="238"/>
      <c r="AT154" s="239" t="s">
        <v>339</v>
      </c>
      <c r="AU154" s="239" t="s">
        <v>86</v>
      </c>
      <c r="AV154" s="15" t="s">
        <v>84</v>
      </c>
      <c r="AW154" s="15" t="s">
        <v>31</v>
      </c>
      <c r="AX154" s="15" t="s">
        <v>77</v>
      </c>
      <c r="AY154" s="239" t="s">
        <v>321</v>
      </c>
    </row>
    <row r="155" spans="1:65" s="13" customFormat="1" ht="11.25">
      <c r="B155" s="207"/>
      <c r="C155" s="208"/>
      <c r="D155" s="209" t="s">
        <v>339</v>
      </c>
      <c r="E155" s="210" t="s">
        <v>1</v>
      </c>
      <c r="F155" s="211" t="s">
        <v>3794</v>
      </c>
      <c r="G155" s="208"/>
      <c r="H155" s="212">
        <v>3.52</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6" customFormat="1" ht="11.25">
      <c r="B156" s="240"/>
      <c r="C156" s="241"/>
      <c r="D156" s="209" t="s">
        <v>339</v>
      </c>
      <c r="E156" s="242" t="s">
        <v>390</v>
      </c>
      <c r="F156" s="243" t="s">
        <v>391</v>
      </c>
      <c r="G156" s="241"/>
      <c r="H156" s="244">
        <v>34.36</v>
      </c>
      <c r="I156" s="245"/>
      <c r="J156" s="241"/>
      <c r="K156" s="241"/>
      <c r="L156" s="246"/>
      <c r="M156" s="247"/>
      <c r="N156" s="248"/>
      <c r="O156" s="248"/>
      <c r="P156" s="248"/>
      <c r="Q156" s="248"/>
      <c r="R156" s="248"/>
      <c r="S156" s="248"/>
      <c r="T156" s="249"/>
      <c r="AT156" s="250" t="s">
        <v>339</v>
      </c>
      <c r="AU156" s="250" t="s">
        <v>86</v>
      </c>
      <c r="AV156" s="16" t="s">
        <v>334</v>
      </c>
      <c r="AW156" s="16" t="s">
        <v>31</v>
      </c>
      <c r="AX156" s="16" t="s">
        <v>77</v>
      </c>
      <c r="AY156" s="250" t="s">
        <v>321</v>
      </c>
    </row>
    <row r="157" spans="1:65" s="13" customFormat="1" ht="11.25">
      <c r="B157" s="207"/>
      <c r="C157" s="208"/>
      <c r="D157" s="209" t="s">
        <v>339</v>
      </c>
      <c r="E157" s="210" t="s">
        <v>1</v>
      </c>
      <c r="F157" s="211" t="s">
        <v>1649</v>
      </c>
      <c r="G157" s="208"/>
      <c r="H157" s="212">
        <v>-6.96</v>
      </c>
      <c r="I157" s="213"/>
      <c r="J157" s="208"/>
      <c r="K157" s="208"/>
      <c r="L157" s="214"/>
      <c r="M157" s="215"/>
      <c r="N157" s="216"/>
      <c r="O157" s="216"/>
      <c r="P157" s="216"/>
      <c r="Q157" s="216"/>
      <c r="R157" s="216"/>
      <c r="S157" s="216"/>
      <c r="T157" s="217"/>
      <c r="AT157" s="218" t="s">
        <v>339</v>
      </c>
      <c r="AU157" s="218" t="s">
        <v>86</v>
      </c>
      <c r="AV157" s="13" t="s">
        <v>86</v>
      </c>
      <c r="AW157" s="13" t="s">
        <v>31</v>
      </c>
      <c r="AX157" s="13" t="s">
        <v>77</v>
      </c>
      <c r="AY157" s="218" t="s">
        <v>321</v>
      </c>
    </row>
    <row r="158" spans="1:65" s="13" customFormat="1" ht="11.25">
      <c r="B158" s="207"/>
      <c r="C158" s="208"/>
      <c r="D158" s="209" t="s">
        <v>339</v>
      </c>
      <c r="E158" s="210" t="s">
        <v>1</v>
      </c>
      <c r="F158" s="211" t="s">
        <v>2954</v>
      </c>
      <c r="G158" s="208"/>
      <c r="H158" s="212">
        <v>-2.25</v>
      </c>
      <c r="I158" s="213"/>
      <c r="J158" s="208"/>
      <c r="K158" s="208"/>
      <c r="L158" s="214"/>
      <c r="M158" s="215"/>
      <c r="N158" s="216"/>
      <c r="O158" s="216"/>
      <c r="P158" s="216"/>
      <c r="Q158" s="216"/>
      <c r="R158" s="216"/>
      <c r="S158" s="216"/>
      <c r="T158" s="217"/>
      <c r="AT158" s="218" t="s">
        <v>339</v>
      </c>
      <c r="AU158" s="218" t="s">
        <v>86</v>
      </c>
      <c r="AV158" s="13" t="s">
        <v>86</v>
      </c>
      <c r="AW158" s="13" t="s">
        <v>31</v>
      </c>
      <c r="AX158" s="13" t="s">
        <v>77</v>
      </c>
      <c r="AY158" s="218" t="s">
        <v>321</v>
      </c>
    </row>
    <row r="159" spans="1:65" s="14" customFormat="1" ht="11.25">
      <c r="B159" s="219"/>
      <c r="C159" s="220"/>
      <c r="D159" s="209" t="s">
        <v>339</v>
      </c>
      <c r="E159" s="221" t="s">
        <v>262</v>
      </c>
      <c r="F159" s="222" t="s">
        <v>346</v>
      </c>
      <c r="G159" s="220"/>
      <c r="H159" s="223">
        <v>25.15</v>
      </c>
      <c r="I159" s="224"/>
      <c r="J159" s="220"/>
      <c r="K159" s="220"/>
      <c r="L159" s="225"/>
      <c r="M159" s="226"/>
      <c r="N159" s="227"/>
      <c r="O159" s="227"/>
      <c r="P159" s="227"/>
      <c r="Q159" s="227"/>
      <c r="R159" s="227"/>
      <c r="S159" s="227"/>
      <c r="T159" s="228"/>
      <c r="AT159" s="229" t="s">
        <v>339</v>
      </c>
      <c r="AU159" s="229" t="s">
        <v>86</v>
      </c>
      <c r="AV159" s="14" t="s">
        <v>328</v>
      </c>
      <c r="AW159" s="14" t="s">
        <v>31</v>
      </c>
      <c r="AX159" s="14" t="s">
        <v>77</v>
      </c>
      <c r="AY159" s="229" t="s">
        <v>321</v>
      </c>
    </row>
    <row r="160" spans="1:65" s="13" customFormat="1" ht="11.25">
      <c r="B160" s="207"/>
      <c r="C160" s="208"/>
      <c r="D160" s="209" t="s">
        <v>339</v>
      </c>
      <c r="E160" s="210" t="s">
        <v>1</v>
      </c>
      <c r="F160" s="211" t="s">
        <v>1651</v>
      </c>
      <c r="G160" s="208"/>
      <c r="H160" s="212">
        <v>22.635000000000002</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1:65" s="14" customFormat="1" ht="11.25">
      <c r="B161" s="219"/>
      <c r="C161" s="220"/>
      <c r="D161" s="209" t="s">
        <v>339</v>
      </c>
      <c r="E161" s="221" t="s">
        <v>1</v>
      </c>
      <c r="F161" s="222" t="s">
        <v>346</v>
      </c>
      <c r="G161" s="220"/>
      <c r="H161" s="223">
        <v>22.635000000000002</v>
      </c>
      <c r="I161" s="224"/>
      <c r="J161" s="220"/>
      <c r="K161" s="220"/>
      <c r="L161" s="225"/>
      <c r="M161" s="226"/>
      <c r="N161" s="227"/>
      <c r="O161" s="227"/>
      <c r="P161" s="227"/>
      <c r="Q161" s="227"/>
      <c r="R161" s="227"/>
      <c r="S161" s="227"/>
      <c r="T161" s="228"/>
      <c r="AT161" s="229" t="s">
        <v>339</v>
      </c>
      <c r="AU161" s="229" t="s">
        <v>86</v>
      </c>
      <c r="AV161" s="14" t="s">
        <v>328</v>
      </c>
      <c r="AW161" s="14" t="s">
        <v>31</v>
      </c>
      <c r="AX161" s="14" t="s">
        <v>84</v>
      </c>
      <c r="AY161" s="229" t="s">
        <v>321</v>
      </c>
    </row>
    <row r="162" spans="1:65" s="2" customFormat="1" ht="37.9" customHeight="1">
      <c r="A162" s="35"/>
      <c r="B162" s="36"/>
      <c r="C162" s="194" t="s">
        <v>364</v>
      </c>
      <c r="D162" s="194" t="s">
        <v>323</v>
      </c>
      <c r="E162" s="195" t="s">
        <v>3795</v>
      </c>
      <c r="F162" s="196" t="s">
        <v>3796</v>
      </c>
      <c r="G162" s="197" t="s">
        <v>355</v>
      </c>
      <c r="H162" s="198">
        <v>2.5150000000000001</v>
      </c>
      <c r="I162" s="199"/>
      <c r="J162" s="200">
        <f>ROUND(I162*H162,2)</f>
        <v>0</v>
      </c>
      <c r="K162" s="196" t="s">
        <v>350</v>
      </c>
      <c r="L162" s="40"/>
      <c r="M162" s="201" t="s">
        <v>1</v>
      </c>
      <c r="N162" s="202" t="s">
        <v>42</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328</v>
      </c>
      <c r="AT162" s="205" t="s">
        <v>323</v>
      </c>
      <c r="AU162" s="205" t="s">
        <v>86</v>
      </c>
      <c r="AY162" s="18" t="s">
        <v>321</v>
      </c>
      <c r="BE162" s="206">
        <f>IF(N162="základní",J162,0)</f>
        <v>0</v>
      </c>
      <c r="BF162" s="206">
        <f>IF(N162="snížená",J162,0)</f>
        <v>0</v>
      </c>
      <c r="BG162" s="206">
        <f>IF(N162="zákl. přenesená",J162,0)</f>
        <v>0</v>
      </c>
      <c r="BH162" s="206">
        <f>IF(N162="sníž. přenesená",J162,0)</f>
        <v>0</v>
      </c>
      <c r="BI162" s="206">
        <f>IF(N162="nulová",J162,0)</f>
        <v>0</v>
      </c>
      <c r="BJ162" s="18" t="s">
        <v>84</v>
      </c>
      <c r="BK162" s="206">
        <f>ROUND(I162*H162,2)</f>
        <v>0</v>
      </c>
      <c r="BL162" s="18" t="s">
        <v>328</v>
      </c>
      <c r="BM162" s="205" t="s">
        <v>3797</v>
      </c>
    </row>
    <row r="163" spans="1:65" s="13" customFormat="1" ht="11.25">
      <c r="B163" s="207"/>
      <c r="C163" s="208"/>
      <c r="D163" s="209" t="s">
        <v>339</v>
      </c>
      <c r="E163" s="210" t="s">
        <v>1</v>
      </c>
      <c r="F163" s="211" t="s">
        <v>1655</v>
      </c>
      <c r="G163" s="208"/>
      <c r="H163" s="212">
        <v>2.5150000000000001</v>
      </c>
      <c r="I163" s="213"/>
      <c r="J163" s="208"/>
      <c r="K163" s="208"/>
      <c r="L163" s="214"/>
      <c r="M163" s="215"/>
      <c r="N163" s="216"/>
      <c r="O163" s="216"/>
      <c r="P163" s="216"/>
      <c r="Q163" s="216"/>
      <c r="R163" s="216"/>
      <c r="S163" s="216"/>
      <c r="T163" s="217"/>
      <c r="AT163" s="218" t="s">
        <v>339</v>
      </c>
      <c r="AU163" s="218" t="s">
        <v>86</v>
      </c>
      <c r="AV163" s="13" t="s">
        <v>86</v>
      </c>
      <c r="AW163" s="13" t="s">
        <v>31</v>
      </c>
      <c r="AX163" s="13" t="s">
        <v>84</v>
      </c>
      <c r="AY163" s="218" t="s">
        <v>321</v>
      </c>
    </row>
    <row r="164" spans="1:65" s="2" customFormat="1" ht="24.2" customHeight="1">
      <c r="A164" s="35"/>
      <c r="B164" s="36"/>
      <c r="C164" s="194" t="s">
        <v>407</v>
      </c>
      <c r="D164" s="194" t="s">
        <v>323</v>
      </c>
      <c r="E164" s="195" t="s">
        <v>3798</v>
      </c>
      <c r="F164" s="196" t="s">
        <v>3799</v>
      </c>
      <c r="G164" s="197" t="s">
        <v>337</v>
      </c>
      <c r="H164" s="198">
        <v>81.88</v>
      </c>
      <c r="I164" s="199"/>
      <c r="J164" s="200">
        <f>ROUND(I164*H164,2)</f>
        <v>0</v>
      </c>
      <c r="K164" s="196" t="s">
        <v>350</v>
      </c>
      <c r="L164" s="40"/>
      <c r="M164" s="201" t="s">
        <v>1</v>
      </c>
      <c r="N164" s="202" t="s">
        <v>42</v>
      </c>
      <c r="O164" s="72"/>
      <c r="P164" s="203">
        <f>O164*H164</f>
        <v>0</v>
      </c>
      <c r="Q164" s="203">
        <v>2.2699999999999999E-3</v>
      </c>
      <c r="R164" s="203">
        <f>Q164*H164</f>
        <v>0.18586759999999997</v>
      </c>
      <c r="S164" s="203">
        <v>0</v>
      </c>
      <c r="T164" s="204">
        <f>S164*H164</f>
        <v>0</v>
      </c>
      <c r="U164" s="35"/>
      <c r="V164" s="35"/>
      <c r="W164" s="35"/>
      <c r="X164" s="35"/>
      <c r="Y164" s="35"/>
      <c r="Z164" s="35"/>
      <c r="AA164" s="35"/>
      <c r="AB164" s="35"/>
      <c r="AC164" s="35"/>
      <c r="AD164" s="35"/>
      <c r="AE164" s="35"/>
      <c r="AR164" s="205" t="s">
        <v>328</v>
      </c>
      <c r="AT164" s="205" t="s">
        <v>323</v>
      </c>
      <c r="AU164" s="205" t="s">
        <v>86</v>
      </c>
      <c r="AY164" s="18" t="s">
        <v>321</v>
      </c>
      <c r="BE164" s="206">
        <f>IF(N164="základní",J164,0)</f>
        <v>0</v>
      </c>
      <c r="BF164" s="206">
        <f>IF(N164="snížená",J164,0)</f>
        <v>0</v>
      </c>
      <c r="BG164" s="206">
        <f>IF(N164="zákl. přenesená",J164,0)</f>
        <v>0</v>
      </c>
      <c r="BH164" s="206">
        <f>IF(N164="sníž. přenesená",J164,0)</f>
        <v>0</v>
      </c>
      <c r="BI164" s="206">
        <f>IF(N164="nulová",J164,0)</f>
        <v>0</v>
      </c>
      <c r="BJ164" s="18" t="s">
        <v>84</v>
      </c>
      <c r="BK164" s="206">
        <f>ROUND(I164*H164,2)</f>
        <v>0</v>
      </c>
      <c r="BL164" s="18" t="s">
        <v>328</v>
      </c>
      <c r="BM164" s="205" t="s">
        <v>1682</v>
      </c>
    </row>
    <row r="165" spans="1:65" s="15" customFormat="1" ht="11.25">
      <c r="B165" s="230"/>
      <c r="C165" s="231"/>
      <c r="D165" s="209" t="s">
        <v>339</v>
      </c>
      <c r="E165" s="232" t="s">
        <v>1</v>
      </c>
      <c r="F165" s="233" t="s">
        <v>3780</v>
      </c>
      <c r="G165" s="231"/>
      <c r="H165" s="232" t="s">
        <v>1</v>
      </c>
      <c r="I165" s="234"/>
      <c r="J165" s="231"/>
      <c r="K165" s="231"/>
      <c r="L165" s="235"/>
      <c r="M165" s="236"/>
      <c r="N165" s="237"/>
      <c r="O165" s="237"/>
      <c r="P165" s="237"/>
      <c r="Q165" s="237"/>
      <c r="R165" s="237"/>
      <c r="S165" s="237"/>
      <c r="T165" s="238"/>
      <c r="AT165" s="239" t="s">
        <v>339</v>
      </c>
      <c r="AU165" s="239" t="s">
        <v>86</v>
      </c>
      <c r="AV165" s="15" t="s">
        <v>84</v>
      </c>
      <c r="AW165" s="15" t="s">
        <v>31</v>
      </c>
      <c r="AX165" s="15" t="s">
        <v>77</v>
      </c>
      <c r="AY165" s="239" t="s">
        <v>321</v>
      </c>
    </row>
    <row r="166" spans="1:65" s="13" customFormat="1" ht="11.25">
      <c r="B166" s="207"/>
      <c r="C166" s="208"/>
      <c r="D166" s="209" t="s">
        <v>339</v>
      </c>
      <c r="E166" s="210" t="s">
        <v>1</v>
      </c>
      <c r="F166" s="211" t="s">
        <v>3800</v>
      </c>
      <c r="G166" s="208"/>
      <c r="H166" s="212">
        <v>71.959999999999994</v>
      </c>
      <c r="I166" s="213"/>
      <c r="J166" s="208"/>
      <c r="K166" s="208"/>
      <c r="L166" s="214"/>
      <c r="M166" s="215"/>
      <c r="N166" s="216"/>
      <c r="O166" s="216"/>
      <c r="P166" s="216"/>
      <c r="Q166" s="216"/>
      <c r="R166" s="216"/>
      <c r="S166" s="216"/>
      <c r="T166" s="217"/>
      <c r="AT166" s="218" t="s">
        <v>339</v>
      </c>
      <c r="AU166" s="218" t="s">
        <v>86</v>
      </c>
      <c r="AV166" s="13" t="s">
        <v>86</v>
      </c>
      <c r="AW166" s="13" t="s">
        <v>31</v>
      </c>
      <c r="AX166" s="13" t="s">
        <v>77</v>
      </c>
      <c r="AY166" s="218" t="s">
        <v>321</v>
      </c>
    </row>
    <row r="167" spans="1:65" s="15" customFormat="1" ht="11.25">
      <c r="B167" s="230"/>
      <c r="C167" s="231"/>
      <c r="D167" s="209" t="s">
        <v>339</v>
      </c>
      <c r="E167" s="232" t="s">
        <v>1</v>
      </c>
      <c r="F167" s="233" t="s">
        <v>3782</v>
      </c>
      <c r="G167" s="231"/>
      <c r="H167" s="232" t="s">
        <v>1</v>
      </c>
      <c r="I167" s="234"/>
      <c r="J167" s="231"/>
      <c r="K167" s="231"/>
      <c r="L167" s="235"/>
      <c r="M167" s="236"/>
      <c r="N167" s="237"/>
      <c r="O167" s="237"/>
      <c r="P167" s="237"/>
      <c r="Q167" s="237"/>
      <c r="R167" s="237"/>
      <c r="S167" s="237"/>
      <c r="T167" s="238"/>
      <c r="AT167" s="239" t="s">
        <v>339</v>
      </c>
      <c r="AU167" s="239" t="s">
        <v>86</v>
      </c>
      <c r="AV167" s="15" t="s">
        <v>84</v>
      </c>
      <c r="AW167" s="15" t="s">
        <v>31</v>
      </c>
      <c r="AX167" s="15" t="s">
        <v>77</v>
      </c>
      <c r="AY167" s="239" t="s">
        <v>321</v>
      </c>
    </row>
    <row r="168" spans="1:65" s="13" customFormat="1" ht="11.25">
      <c r="B168" s="207"/>
      <c r="C168" s="208"/>
      <c r="D168" s="209" t="s">
        <v>339</v>
      </c>
      <c r="E168" s="210" t="s">
        <v>1</v>
      </c>
      <c r="F168" s="211" t="s">
        <v>3801</v>
      </c>
      <c r="G168" s="208"/>
      <c r="H168" s="212">
        <v>9.92</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1:65" s="14" customFormat="1" ht="11.25">
      <c r="B169" s="219"/>
      <c r="C169" s="220"/>
      <c r="D169" s="209" t="s">
        <v>339</v>
      </c>
      <c r="E169" s="221" t="s">
        <v>3802</v>
      </c>
      <c r="F169" s="222" t="s">
        <v>346</v>
      </c>
      <c r="G169" s="220"/>
      <c r="H169" s="223">
        <v>81.88</v>
      </c>
      <c r="I169" s="224"/>
      <c r="J169" s="220"/>
      <c r="K169" s="220"/>
      <c r="L169" s="225"/>
      <c r="M169" s="226"/>
      <c r="N169" s="227"/>
      <c r="O169" s="227"/>
      <c r="P169" s="227"/>
      <c r="Q169" s="227"/>
      <c r="R169" s="227"/>
      <c r="S169" s="227"/>
      <c r="T169" s="228"/>
      <c r="AT169" s="229" t="s">
        <v>339</v>
      </c>
      <c r="AU169" s="229" t="s">
        <v>86</v>
      </c>
      <c r="AV169" s="14" t="s">
        <v>328</v>
      </c>
      <c r="AW169" s="14" t="s">
        <v>31</v>
      </c>
      <c r="AX169" s="14" t="s">
        <v>84</v>
      </c>
      <c r="AY169" s="229" t="s">
        <v>321</v>
      </c>
    </row>
    <row r="170" spans="1:65" s="2" customFormat="1" ht="24.2" customHeight="1">
      <c r="A170" s="35"/>
      <c r="B170" s="36"/>
      <c r="C170" s="194" t="s">
        <v>412</v>
      </c>
      <c r="D170" s="194" t="s">
        <v>323</v>
      </c>
      <c r="E170" s="195" t="s">
        <v>3803</v>
      </c>
      <c r="F170" s="196" t="s">
        <v>3804</v>
      </c>
      <c r="G170" s="197" t="s">
        <v>337</v>
      </c>
      <c r="H170" s="198">
        <v>81.88</v>
      </c>
      <c r="I170" s="199"/>
      <c r="J170" s="200">
        <f>ROUND(I170*H170,2)</f>
        <v>0</v>
      </c>
      <c r="K170" s="196" t="s">
        <v>350</v>
      </c>
      <c r="L170" s="40"/>
      <c r="M170" s="201" t="s">
        <v>1</v>
      </c>
      <c r="N170" s="202" t="s">
        <v>42</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328</v>
      </c>
      <c r="AT170" s="205" t="s">
        <v>323</v>
      </c>
      <c r="AU170" s="205" t="s">
        <v>86</v>
      </c>
      <c r="AY170" s="18" t="s">
        <v>321</v>
      </c>
      <c r="BE170" s="206">
        <f>IF(N170="základní",J170,0)</f>
        <v>0</v>
      </c>
      <c r="BF170" s="206">
        <f>IF(N170="snížená",J170,0)</f>
        <v>0</v>
      </c>
      <c r="BG170" s="206">
        <f>IF(N170="zákl. přenesená",J170,0)</f>
        <v>0</v>
      </c>
      <c r="BH170" s="206">
        <f>IF(N170="sníž. přenesená",J170,0)</f>
        <v>0</v>
      </c>
      <c r="BI170" s="206">
        <f>IF(N170="nulová",J170,0)</f>
        <v>0</v>
      </c>
      <c r="BJ170" s="18" t="s">
        <v>84</v>
      </c>
      <c r="BK170" s="206">
        <f>ROUND(I170*H170,2)</f>
        <v>0</v>
      </c>
      <c r="BL170" s="18" t="s">
        <v>328</v>
      </c>
      <c r="BM170" s="205" t="s">
        <v>3805</v>
      </c>
    </row>
    <row r="171" spans="1:65" s="2" customFormat="1" ht="33" customHeight="1">
      <c r="A171" s="35"/>
      <c r="B171" s="36"/>
      <c r="C171" s="194" t="s">
        <v>424</v>
      </c>
      <c r="D171" s="194" t="s">
        <v>323</v>
      </c>
      <c r="E171" s="195" t="s">
        <v>3806</v>
      </c>
      <c r="F171" s="196" t="s">
        <v>3807</v>
      </c>
      <c r="G171" s="197" t="s">
        <v>355</v>
      </c>
      <c r="H171" s="198">
        <v>34.36</v>
      </c>
      <c r="I171" s="199"/>
      <c r="J171" s="200">
        <f>ROUND(I171*H171,2)</f>
        <v>0</v>
      </c>
      <c r="K171" s="196" t="s">
        <v>350</v>
      </c>
      <c r="L171" s="40"/>
      <c r="M171" s="201" t="s">
        <v>1</v>
      </c>
      <c r="N171" s="202" t="s">
        <v>42</v>
      </c>
      <c r="O171" s="72"/>
      <c r="P171" s="203">
        <f>O171*H171</f>
        <v>0</v>
      </c>
      <c r="Q171" s="203">
        <v>4.8000000000000001E-4</v>
      </c>
      <c r="R171" s="203">
        <f>Q171*H171</f>
        <v>1.6492799999999998E-2</v>
      </c>
      <c r="S171" s="203">
        <v>0</v>
      </c>
      <c r="T171" s="204">
        <f>S171*H171</f>
        <v>0</v>
      </c>
      <c r="U171" s="35"/>
      <c r="V171" s="35"/>
      <c r="W171" s="35"/>
      <c r="X171" s="35"/>
      <c r="Y171" s="35"/>
      <c r="Z171" s="35"/>
      <c r="AA171" s="35"/>
      <c r="AB171" s="35"/>
      <c r="AC171" s="35"/>
      <c r="AD171" s="35"/>
      <c r="AE171" s="35"/>
      <c r="AR171" s="205" t="s">
        <v>328</v>
      </c>
      <c r="AT171" s="205" t="s">
        <v>323</v>
      </c>
      <c r="AU171" s="205" t="s">
        <v>86</v>
      </c>
      <c r="AY171" s="18" t="s">
        <v>321</v>
      </c>
      <c r="BE171" s="206">
        <f>IF(N171="základní",J171,0)</f>
        <v>0</v>
      </c>
      <c r="BF171" s="206">
        <f>IF(N171="snížená",J171,0)</f>
        <v>0</v>
      </c>
      <c r="BG171" s="206">
        <f>IF(N171="zákl. přenesená",J171,0)</f>
        <v>0</v>
      </c>
      <c r="BH171" s="206">
        <f>IF(N171="sníž. přenesená",J171,0)</f>
        <v>0</v>
      </c>
      <c r="BI171" s="206">
        <f>IF(N171="nulová",J171,0)</f>
        <v>0</v>
      </c>
      <c r="BJ171" s="18" t="s">
        <v>84</v>
      </c>
      <c r="BK171" s="206">
        <f>ROUND(I171*H171,2)</f>
        <v>0</v>
      </c>
      <c r="BL171" s="18" t="s">
        <v>328</v>
      </c>
      <c r="BM171" s="205" t="s">
        <v>3808</v>
      </c>
    </row>
    <row r="172" spans="1:65" s="13" customFormat="1" ht="11.25">
      <c r="B172" s="207"/>
      <c r="C172" s="208"/>
      <c r="D172" s="209" t="s">
        <v>339</v>
      </c>
      <c r="E172" s="210" t="s">
        <v>1</v>
      </c>
      <c r="F172" s="211" t="s">
        <v>390</v>
      </c>
      <c r="G172" s="208"/>
      <c r="H172" s="212">
        <v>34.36</v>
      </c>
      <c r="I172" s="213"/>
      <c r="J172" s="208"/>
      <c r="K172" s="208"/>
      <c r="L172" s="214"/>
      <c r="M172" s="215"/>
      <c r="N172" s="216"/>
      <c r="O172" s="216"/>
      <c r="P172" s="216"/>
      <c r="Q172" s="216"/>
      <c r="R172" s="216"/>
      <c r="S172" s="216"/>
      <c r="T172" s="217"/>
      <c r="AT172" s="218" t="s">
        <v>339</v>
      </c>
      <c r="AU172" s="218" t="s">
        <v>86</v>
      </c>
      <c r="AV172" s="13" t="s">
        <v>86</v>
      </c>
      <c r="AW172" s="13" t="s">
        <v>31</v>
      </c>
      <c r="AX172" s="13" t="s">
        <v>84</v>
      </c>
      <c r="AY172" s="218" t="s">
        <v>321</v>
      </c>
    </row>
    <row r="173" spans="1:65" s="2" customFormat="1" ht="33" customHeight="1">
      <c r="A173" s="35"/>
      <c r="B173" s="36"/>
      <c r="C173" s="194" t="s">
        <v>429</v>
      </c>
      <c r="D173" s="194" t="s">
        <v>323</v>
      </c>
      <c r="E173" s="195" t="s">
        <v>3809</v>
      </c>
      <c r="F173" s="196" t="s">
        <v>3810</v>
      </c>
      <c r="G173" s="197" t="s">
        <v>355</v>
      </c>
      <c r="H173" s="198">
        <v>34.36</v>
      </c>
      <c r="I173" s="199"/>
      <c r="J173" s="200">
        <f>ROUND(I173*H173,2)</f>
        <v>0</v>
      </c>
      <c r="K173" s="196" t="s">
        <v>350</v>
      </c>
      <c r="L173" s="40"/>
      <c r="M173" s="201" t="s">
        <v>1</v>
      </c>
      <c r="N173" s="202" t="s">
        <v>42</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328</v>
      </c>
      <c r="AT173" s="205" t="s">
        <v>323</v>
      </c>
      <c r="AU173" s="205" t="s">
        <v>86</v>
      </c>
      <c r="AY173" s="18" t="s">
        <v>321</v>
      </c>
      <c r="BE173" s="206">
        <f>IF(N173="základní",J173,0)</f>
        <v>0</v>
      </c>
      <c r="BF173" s="206">
        <f>IF(N173="snížená",J173,0)</f>
        <v>0</v>
      </c>
      <c r="BG173" s="206">
        <f>IF(N173="zákl. přenesená",J173,0)</f>
        <v>0</v>
      </c>
      <c r="BH173" s="206">
        <f>IF(N173="sníž. přenesená",J173,0)</f>
        <v>0</v>
      </c>
      <c r="BI173" s="206">
        <f>IF(N173="nulová",J173,0)</f>
        <v>0</v>
      </c>
      <c r="BJ173" s="18" t="s">
        <v>84</v>
      </c>
      <c r="BK173" s="206">
        <f>ROUND(I173*H173,2)</f>
        <v>0</v>
      </c>
      <c r="BL173" s="18" t="s">
        <v>328</v>
      </c>
      <c r="BM173" s="205" t="s">
        <v>3811</v>
      </c>
    </row>
    <row r="174" spans="1:65" s="2" customFormat="1" ht="33" customHeight="1">
      <c r="A174" s="35"/>
      <c r="B174" s="36"/>
      <c r="C174" s="194" t="s">
        <v>436</v>
      </c>
      <c r="D174" s="194" t="s">
        <v>323</v>
      </c>
      <c r="E174" s="195" t="s">
        <v>3812</v>
      </c>
      <c r="F174" s="196" t="s">
        <v>3813</v>
      </c>
      <c r="G174" s="197" t="s">
        <v>628</v>
      </c>
      <c r="H174" s="198">
        <v>90</v>
      </c>
      <c r="I174" s="199"/>
      <c r="J174" s="200">
        <f>ROUND(I174*H174,2)</f>
        <v>0</v>
      </c>
      <c r="K174" s="196" t="s">
        <v>327</v>
      </c>
      <c r="L174" s="40"/>
      <c r="M174" s="201" t="s">
        <v>1</v>
      </c>
      <c r="N174" s="202" t="s">
        <v>42</v>
      </c>
      <c r="O174" s="72"/>
      <c r="P174" s="203">
        <f>O174*H174</f>
        <v>0</v>
      </c>
      <c r="Q174" s="203">
        <v>1.8E-3</v>
      </c>
      <c r="R174" s="203">
        <f>Q174*H174</f>
        <v>0.16200000000000001</v>
      </c>
      <c r="S174" s="203">
        <v>0</v>
      </c>
      <c r="T174" s="204">
        <f>S174*H174</f>
        <v>0</v>
      </c>
      <c r="U174" s="35"/>
      <c r="V174" s="35"/>
      <c r="W174" s="35"/>
      <c r="X174" s="35"/>
      <c r="Y174" s="35"/>
      <c r="Z174" s="35"/>
      <c r="AA174" s="35"/>
      <c r="AB174" s="35"/>
      <c r="AC174" s="35"/>
      <c r="AD174" s="35"/>
      <c r="AE174" s="35"/>
      <c r="AR174" s="205" t="s">
        <v>328</v>
      </c>
      <c r="AT174" s="205" t="s">
        <v>323</v>
      </c>
      <c r="AU174" s="205" t="s">
        <v>86</v>
      </c>
      <c r="AY174" s="18" t="s">
        <v>321</v>
      </c>
      <c r="BE174" s="206">
        <f>IF(N174="základní",J174,0)</f>
        <v>0</v>
      </c>
      <c r="BF174" s="206">
        <f>IF(N174="snížená",J174,0)</f>
        <v>0</v>
      </c>
      <c r="BG174" s="206">
        <f>IF(N174="zákl. přenesená",J174,0)</f>
        <v>0</v>
      </c>
      <c r="BH174" s="206">
        <f>IF(N174="sníž. přenesená",J174,0)</f>
        <v>0</v>
      </c>
      <c r="BI174" s="206">
        <f>IF(N174="nulová",J174,0)</f>
        <v>0</v>
      </c>
      <c r="BJ174" s="18" t="s">
        <v>84</v>
      </c>
      <c r="BK174" s="206">
        <f>ROUND(I174*H174,2)</f>
        <v>0</v>
      </c>
      <c r="BL174" s="18" t="s">
        <v>328</v>
      </c>
      <c r="BM174" s="205" t="s">
        <v>3814</v>
      </c>
    </row>
    <row r="175" spans="1:65" s="15" customFormat="1" ht="11.25">
      <c r="B175" s="230"/>
      <c r="C175" s="231"/>
      <c r="D175" s="209" t="s">
        <v>339</v>
      </c>
      <c r="E175" s="232" t="s">
        <v>1</v>
      </c>
      <c r="F175" s="233" t="s">
        <v>3815</v>
      </c>
      <c r="G175" s="231"/>
      <c r="H175" s="232" t="s">
        <v>1</v>
      </c>
      <c r="I175" s="234"/>
      <c r="J175" s="231"/>
      <c r="K175" s="231"/>
      <c r="L175" s="235"/>
      <c r="M175" s="236"/>
      <c r="N175" s="237"/>
      <c r="O175" s="237"/>
      <c r="P175" s="237"/>
      <c r="Q175" s="237"/>
      <c r="R175" s="237"/>
      <c r="S175" s="237"/>
      <c r="T175" s="238"/>
      <c r="AT175" s="239" t="s">
        <v>339</v>
      </c>
      <c r="AU175" s="239" t="s">
        <v>86</v>
      </c>
      <c r="AV175" s="15" t="s">
        <v>84</v>
      </c>
      <c r="AW175" s="15" t="s">
        <v>31</v>
      </c>
      <c r="AX175" s="15" t="s">
        <v>77</v>
      </c>
      <c r="AY175" s="239" t="s">
        <v>321</v>
      </c>
    </row>
    <row r="176" spans="1:65" s="13" customFormat="1" ht="11.25">
      <c r="B176" s="207"/>
      <c r="C176" s="208"/>
      <c r="D176" s="209" t="s">
        <v>339</v>
      </c>
      <c r="E176" s="210" t="s">
        <v>1</v>
      </c>
      <c r="F176" s="211" t="s">
        <v>3816</v>
      </c>
      <c r="G176" s="208"/>
      <c r="H176" s="212">
        <v>90</v>
      </c>
      <c r="I176" s="213"/>
      <c r="J176" s="208"/>
      <c r="K176" s="208"/>
      <c r="L176" s="214"/>
      <c r="M176" s="215"/>
      <c r="N176" s="216"/>
      <c r="O176" s="216"/>
      <c r="P176" s="216"/>
      <c r="Q176" s="216"/>
      <c r="R176" s="216"/>
      <c r="S176" s="216"/>
      <c r="T176" s="217"/>
      <c r="AT176" s="218" t="s">
        <v>339</v>
      </c>
      <c r="AU176" s="218" t="s">
        <v>86</v>
      </c>
      <c r="AV176" s="13" t="s">
        <v>86</v>
      </c>
      <c r="AW176" s="13" t="s">
        <v>31</v>
      </c>
      <c r="AX176" s="13" t="s">
        <v>84</v>
      </c>
      <c r="AY176" s="218" t="s">
        <v>321</v>
      </c>
    </row>
    <row r="177" spans="1:65" s="2" customFormat="1" ht="37.9" customHeight="1">
      <c r="A177" s="35"/>
      <c r="B177" s="36"/>
      <c r="C177" s="194" t="s">
        <v>443</v>
      </c>
      <c r="D177" s="194" t="s">
        <v>323</v>
      </c>
      <c r="E177" s="195" t="s">
        <v>2961</v>
      </c>
      <c r="F177" s="196" t="s">
        <v>2962</v>
      </c>
      <c r="G177" s="197" t="s">
        <v>355</v>
      </c>
      <c r="H177" s="198">
        <v>24.66</v>
      </c>
      <c r="I177" s="199"/>
      <c r="J177" s="200">
        <f>ROUND(I177*H177,2)</f>
        <v>0</v>
      </c>
      <c r="K177" s="196" t="s">
        <v>350</v>
      </c>
      <c r="L177" s="40"/>
      <c r="M177" s="201" t="s">
        <v>1</v>
      </c>
      <c r="N177" s="202" t="s">
        <v>42</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328</v>
      </c>
      <c r="AT177" s="205" t="s">
        <v>323</v>
      </c>
      <c r="AU177" s="205" t="s">
        <v>86</v>
      </c>
      <c r="AY177" s="18" t="s">
        <v>321</v>
      </c>
      <c r="BE177" s="206">
        <f>IF(N177="základní",J177,0)</f>
        <v>0</v>
      </c>
      <c r="BF177" s="206">
        <f>IF(N177="snížená",J177,0)</f>
        <v>0</v>
      </c>
      <c r="BG177" s="206">
        <f>IF(N177="zákl. přenesená",J177,0)</f>
        <v>0</v>
      </c>
      <c r="BH177" s="206">
        <f>IF(N177="sníž. přenesená",J177,0)</f>
        <v>0</v>
      </c>
      <c r="BI177" s="206">
        <f>IF(N177="nulová",J177,0)</f>
        <v>0</v>
      </c>
      <c r="BJ177" s="18" t="s">
        <v>84</v>
      </c>
      <c r="BK177" s="206">
        <f>ROUND(I177*H177,2)</f>
        <v>0</v>
      </c>
      <c r="BL177" s="18" t="s">
        <v>328</v>
      </c>
      <c r="BM177" s="205" t="s">
        <v>3817</v>
      </c>
    </row>
    <row r="178" spans="1:65" s="15" customFormat="1" ht="11.25">
      <c r="B178" s="230"/>
      <c r="C178" s="231"/>
      <c r="D178" s="209" t="s">
        <v>339</v>
      </c>
      <c r="E178" s="232" t="s">
        <v>1</v>
      </c>
      <c r="F178" s="233" t="s">
        <v>1689</v>
      </c>
      <c r="G178" s="231"/>
      <c r="H178" s="232" t="s">
        <v>1</v>
      </c>
      <c r="I178" s="234"/>
      <c r="J178" s="231"/>
      <c r="K178" s="231"/>
      <c r="L178" s="235"/>
      <c r="M178" s="236"/>
      <c r="N178" s="237"/>
      <c r="O178" s="237"/>
      <c r="P178" s="237"/>
      <c r="Q178" s="237"/>
      <c r="R178" s="237"/>
      <c r="S178" s="237"/>
      <c r="T178" s="238"/>
      <c r="AT178" s="239" t="s">
        <v>339</v>
      </c>
      <c r="AU178" s="239" t="s">
        <v>86</v>
      </c>
      <c r="AV178" s="15" t="s">
        <v>84</v>
      </c>
      <c r="AW178" s="15" t="s">
        <v>31</v>
      </c>
      <c r="AX178" s="15" t="s">
        <v>77</v>
      </c>
      <c r="AY178" s="239" t="s">
        <v>321</v>
      </c>
    </row>
    <row r="179" spans="1:65" s="13" customFormat="1" ht="11.25">
      <c r="B179" s="207"/>
      <c r="C179" s="208"/>
      <c r="D179" s="209" t="s">
        <v>339</v>
      </c>
      <c r="E179" s="210" t="s">
        <v>1</v>
      </c>
      <c r="F179" s="211" t="s">
        <v>2964</v>
      </c>
      <c r="G179" s="208"/>
      <c r="H179" s="212">
        <v>24.66</v>
      </c>
      <c r="I179" s="213"/>
      <c r="J179" s="208"/>
      <c r="K179" s="208"/>
      <c r="L179" s="214"/>
      <c r="M179" s="215"/>
      <c r="N179" s="216"/>
      <c r="O179" s="216"/>
      <c r="P179" s="216"/>
      <c r="Q179" s="216"/>
      <c r="R179" s="216"/>
      <c r="S179" s="216"/>
      <c r="T179" s="217"/>
      <c r="AT179" s="218" t="s">
        <v>339</v>
      </c>
      <c r="AU179" s="218" t="s">
        <v>86</v>
      </c>
      <c r="AV179" s="13" t="s">
        <v>86</v>
      </c>
      <c r="AW179" s="13" t="s">
        <v>31</v>
      </c>
      <c r="AX179" s="13" t="s">
        <v>84</v>
      </c>
      <c r="AY179" s="218" t="s">
        <v>321</v>
      </c>
    </row>
    <row r="180" spans="1:65" s="2" customFormat="1" ht="16.5" customHeight="1">
      <c r="A180" s="35"/>
      <c r="B180" s="36"/>
      <c r="C180" s="194" t="s">
        <v>8</v>
      </c>
      <c r="D180" s="194" t="s">
        <v>323</v>
      </c>
      <c r="E180" s="195" t="s">
        <v>360</v>
      </c>
      <c r="F180" s="196" t="s">
        <v>361</v>
      </c>
      <c r="G180" s="197" t="s">
        <v>355</v>
      </c>
      <c r="H180" s="198">
        <v>24.66</v>
      </c>
      <c r="I180" s="199"/>
      <c r="J180" s="200">
        <f>ROUND(I180*H180,2)</f>
        <v>0</v>
      </c>
      <c r="K180" s="196" t="s">
        <v>350</v>
      </c>
      <c r="L180" s="40"/>
      <c r="M180" s="201" t="s">
        <v>1</v>
      </c>
      <c r="N180" s="202" t="s">
        <v>42</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328</v>
      </c>
      <c r="AT180" s="205" t="s">
        <v>323</v>
      </c>
      <c r="AU180" s="205" t="s">
        <v>86</v>
      </c>
      <c r="AY180" s="18" t="s">
        <v>321</v>
      </c>
      <c r="BE180" s="206">
        <f>IF(N180="základní",J180,0)</f>
        <v>0</v>
      </c>
      <c r="BF180" s="206">
        <f>IF(N180="snížená",J180,0)</f>
        <v>0</v>
      </c>
      <c r="BG180" s="206">
        <f>IF(N180="zákl. přenesená",J180,0)</f>
        <v>0</v>
      </c>
      <c r="BH180" s="206">
        <f>IF(N180="sníž. přenesená",J180,0)</f>
        <v>0</v>
      </c>
      <c r="BI180" s="206">
        <f>IF(N180="nulová",J180,0)</f>
        <v>0</v>
      </c>
      <c r="BJ180" s="18" t="s">
        <v>84</v>
      </c>
      <c r="BK180" s="206">
        <f>ROUND(I180*H180,2)</f>
        <v>0</v>
      </c>
      <c r="BL180" s="18" t="s">
        <v>328</v>
      </c>
      <c r="BM180" s="205" t="s">
        <v>3818</v>
      </c>
    </row>
    <row r="181" spans="1:65" s="2" customFormat="1" ht="37.9" customHeight="1">
      <c r="A181" s="35"/>
      <c r="B181" s="36"/>
      <c r="C181" s="194" t="s">
        <v>453</v>
      </c>
      <c r="D181" s="194" t="s">
        <v>323</v>
      </c>
      <c r="E181" s="195" t="s">
        <v>486</v>
      </c>
      <c r="F181" s="196" t="s">
        <v>487</v>
      </c>
      <c r="G181" s="197" t="s">
        <v>355</v>
      </c>
      <c r="H181" s="198">
        <v>2.3199999999999998</v>
      </c>
      <c r="I181" s="199"/>
      <c r="J181" s="200">
        <f>ROUND(I181*H181,2)</f>
        <v>0</v>
      </c>
      <c r="K181" s="196" t="s">
        <v>350</v>
      </c>
      <c r="L181" s="40"/>
      <c r="M181" s="201" t="s">
        <v>1</v>
      </c>
      <c r="N181" s="202" t="s">
        <v>42</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328</v>
      </c>
      <c r="AT181" s="205" t="s">
        <v>323</v>
      </c>
      <c r="AU181" s="205" t="s">
        <v>86</v>
      </c>
      <c r="AY181" s="18" t="s">
        <v>321</v>
      </c>
      <c r="BE181" s="206">
        <f>IF(N181="základní",J181,0)</f>
        <v>0</v>
      </c>
      <c r="BF181" s="206">
        <f>IF(N181="snížená",J181,0)</f>
        <v>0</v>
      </c>
      <c r="BG181" s="206">
        <f>IF(N181="zákl. přenesená",J181,0)</f>
        <v>0</v>
      </c>
      <c r="BH181" s="206">
        <f>IF(N181="sníž. přenesená",J181,0)</f>
        <v>0</v>
      </c>
      <c r="BI181" s="206">
        <f>IF(N181="nulová",J181,0)</f>
        <v>0</v>
      </c>
      <c r="BJ181" s="18" t="s">
        <v>84</v>
      </c>
      <c r="BK181" s="206">
        <f>ROUND(I181*H181,2)</f>
        <v>0</v>
      </c>
      <c r="BL181" s="18" t="s">
        <v>328</v>
      </c>
      <c r="BM181" s="205" t="s">
        <v>3819</v>
      </c>
    </row>
    <row r="182" spans="1:65" s="15" customFormat="1" ht="22.5">
      <c r="B182" s="230"/>
      <c r="C182" s="231"/>
      <c r="D182" s="209" t="s">
        <v>339</v>
      </c>
      <c r="E182" s="232" t="s">
        <v>1</v>
      </c>
      <c r="F182" s="233" t="s">
        <v>1693</v>
      </c>
      <c r="G182" s="231"/>
      <c r="H182" s="232" t="s">
        <v>1</v>
      </c>
      <c r="I182" s="234"/>
      <c r="J182" s="231"/>
      <c r="K182" s="231"/>
      <c r="L182" s="235"/>
      <c r="M182" s="236"/>
      <c r="N182" s="237"/>
      <c r="O182" s="237"/>
      <c r="P182" s="237"/>
      <c r="Q182" s="237"/>
      <c r="R182" s="237"/>
      <c r="S182" s="237"/>
      <c r="T182" s="238"/>
      <c r="AT182" s="239" t="s">
        <v>339</v>
      </c>
      <c r="AU182" s="239" t="s">
        <v>86</v>
      </c>
      <c r="AV182" s="15" t="s">
        <v>84</v>
      </c>
      <c r="AW182" s="15" t="s">
        <v>31</v>
      </c>
      <c r="AX182" s="15" t="s">
        <v>77</v>
      </c>
      <c r="AY182" s="239" t="s">
        <v>321</v>
      </c>
    </row>
    <row r="183" spans="1:65" s="13" customFormat="1" ht="11.25">
      <c r="B183" s="207"/>
      <c r="C183" s="208"/>
      <c r="D183" s="209" t="s">
        <v>339</v>
      </c>
      <c r="E183" s="210" t="s">
        <v>1</v>
      </c>
      <c r="F183" s="211" t="s">
        <v>1694</v>
      </c>
      <c r="G183" s="208"/>
      <c r="H183" s="212">
        <v>2.3199999999999998</v>
      </c>
      <c r="I183" s="213"/>
      <c r="J183" s="208"/>
      <c r="K183" s="208"/>
      <c r="L183" s="214"/>
      <c r="M183" s="215"/>
      <c r="N183" s="216"/>
      <c r="O183" s="216"/>
      <c r="P183" s="216"/>
      <c r="Q183" s="216"/>
      <c r="R183" s="216"/>
      <c r="S183" s="216"/>
      <c r="T183" s="217"/>
      <c r="AT183" s="218" t="s">
        <v>339</v>
      </c>
      <c r="AU183" s="218" t="s">
        <v>86</v>
      </c>
      <c r="AV183" s="13" t="s">
        <v>86</v>
      </c>
      <c r="AW183" s="13" t="s">
        <v>31</v>
      </c>
      <c r="AX183" s="13" t="s">
        <v>84</v>
      </c>
      <c r="AY183" s="218" t="s">
        <v>321</v>
      </c>
    </row>
    <row r="184" spans="1:65" s="2" customFormat="1" ht="37.9" customHeight="1">
      <c r="A184" s="35"/>
      <c r="B184" s="36"/>
      <c r="C184" s="194" t="s">
        <v>459</v>
      </c>
      <c r="D184" s="194" t="s">
        <v>323</v>
      </c>
      <c r="E184" s="195" t="s">
        <v>516</v>
      </c>
      <c r="F184" s="196" t="s">
        <v>517</v>
      </c>
      <c r="G184" s="197" t="s">
        <v>355</v>
      </c>
      <c r="H184" s="198">
        <v>23.2</v>
      </c>
      <c r="I184" s="199"/>
      <c r="J184" s="200">
        <f>ROUND(I184*H184,2)</f>
        <v>0</v>
      </c>
      <c r="K184" s="196" t="s">
        <v>350</v>
      </c>
      <c r="L184" s="40"/>
      <c r="M184" s="201" t="s">
        <v>1</v>
      </c>
      <c r="N184" s="202" t="s">
        <v>42</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328</v>
      </c>
      <c r="AT184" s="205" t="s">
        <v>323</v>
      </c>
      <c r="AU184" s="205" t="s">
        <v>86</v>
      </c>
      <c r="AY184" s="18" t="s">
        <v>321</v>
      </c>
      <c r="BE184" s="206">
        <f>IF(N184="základní",J184,0)</f>
        <v>0</v>
      </c>
      <c r="BF184" s="206">
        <f>IF(N184="snížená",J184,0)</f>
        <v>0</v>
      </c>
      <c r="BG184" s="206">
        <f>IF(N184="zákl. přenesená",J184,0)</f>
        <v>0</v>
      </c>
      <c r="BH184" s="206">
        <f>IF(N184="sníž. přenesená",J184,0)</f>
        <v>0</v>
      </c>
      <c r="BI184" s="206">
        <f>IF(N184="nulová",J184,0)</f>
        <v>0</v>
      </c>
      <c r="BJ184" s="18" t="s">
        <v>84</v>
      </c>
      <c r="BK184" s="206">
        <f>ROUND(I184*H184,2)</f>
        <v>0</v>
      </c>
      <c r="BL184" s="18" t="s">
        <v>328</v>
      </c>
      <c r="BM184" s="205" t="s">
        <v>3820</v>
      </c>
    </row>
    <row r="185" spans="1:65" s="13" customFormat="1" ht="11.25">
      <c r="B185" s="207"/>
      <c r="C185" s="208"/>
      <c r="D185" s="209" t="s">
        <v>339</v>
      </c>
      <c r="E185" s="208"/>
      <c r="F185" s="211" t="s">
        <v>3821</v>
      </c>
      <c r="G185" s="208"/>
      <c r="H185" s="212">
        <v>23.2</v>
      </c>
      <c r="I185" s="213"/>
      <c r="J185" s="208"/>
      <c r="K185" s="208"/>
      <c r="L185" s="214"/>
      <c r="M185" s="215"/>
      <c r="N185" s="216"/>
      <c r="O185" s="216"/>
      <c r="P185" s="216"/>
      <c r="Q185" s="216"/>
      <c r="R185" s="216"/>
      <c r="S185" s="216"/>
      <c r="T185" s="217"/>
      <c r="AT185" s="218" t="s">
        <v>339</v>
      </c>
      <c r="AU185" s="218" t="s">
        <v>86</v>
      </c>
      <c r="AV185" s="13" t="s">
        <v>86</v>
      </c>
      <c r="AW185" s="13" t="s">
        <v>4</v>
      </c>
      <c r="AX185" s="13" t="s">
        <v>84</v>
      </c>
      <c r="AY185" s="218" t="s">
        <v>321</v>
      </c>
    </row>
    <row r="186" spans="1:65" s="2" customFormat="1" ht="37.9" customHeight="1">
      <c r="A186" s="35"/>
      <c r="B186" s="36"/>
      <c r="C186" s="194" t="s">
        <v>466</v>
      </c>
      <c r="D186" s="194" t="s">
        <v>323</v>
      </c>
      <c r="E186" s="195" t="s">
        <v>521</v>
      </c>
      <c r="F186" s="196" t="s">
        <v>522</v>
      </c>
      <c r="G186" s="197" t="s">
        <v>355</v>
      </c>
      <c r="H186" s="198">
        <v>2.74</v>
      </c>
      <c r="I186" s="199"/>
      <c r="J186" s="200">
        <f>ROUND(I186*H186,2)</f>
        <v>0</v>
      </c>
      <c r="K186" s="196" t="s">
        <v>350</v>
      </c>
      <c r="L186" s="40"/>
      <c r="M186" s="201" t="s">
        <v>1</v>
      </c>
      <c r="N186" s="202" t="s">
        <v>42</v>
      </c>
      <c r="O186" s="72"/>
      <c r="P186" s="203">
        <f>O186*H186</f>
        <v>0</v>
      </c>
      <c r="Q186" s="203">
        <v>0</v>
      </c>
      <c r="R186" s="203">
        <f>Q186*H186</f>
        <v>0</v>
      </c>
      <c r="S186" s="203">
        <v>0</v>
      </c>
      <c r="T186" s="204">
        <f>S186*H186</f>
        <v>0</v>
      </c>
      <c r="U186" s="35"/>
      <c r="V186" s="35"/>
      <c r="W186" s="35"/>
      <c r="X186" s="35"/>
      <c r="Y186" s="35"/>
      <c r="Z186" s="35"/>
      <c r="AA186" s="35"/>
      <c r="AB186" s="35"/>
      <c r="AC186" s="35"/>
      <c r="AD186" s="35"/>
      <c r="AE186" s="35"/>
      <c r="AR186" s="205" t="s">
        <v>328</v>
      </c>
      <c r="AT186" s="205" t="s">
        <v>323</v>
      </c>
      <c r="AU186" s="205" t="s">
        <v>86</v>
      </c>
      <c r="AY186" s="18" t="s">
        <v>321</v>
      </c>
      <c r="BE186" s="206">
        <f>IF(N186="základní",J186,0)</f>
        <v>0</v>
      </c>
      <c r="BF186" s="206">
        <f>IF(N186="snížená",J186,0)</f>
        <v>0</v>
      </c>
      <c r="BG186" s="206">
        <f>IF(N186="zákl. přenesená",J186,0)</f>
        <v>0</v>
      </c>
      <c r="BH186" s="206">
        <f>IF(N186="sníž. přenesená",J186,0)</f>
        <v>0</v>
      </c>
      <c r="BI186" s="206">
        <f>IF(N186="nulová",J186,0)</f>
        <v>0</v>
      </c>
      <c r="BJ186" s="18" t="s">
        <v>84</v>
      </c>
      <c r="BK186" s="206">
        <f>ROUND(I186*H186,2)</f>
        <v>0</v>
      </c>
      <c r="BL186" s="18" t="s">
        <v>328</v>
      </c>
      <c r="BM186" s="205" t="s">
        <v>3822</v>
      </c>
    </row>
    <row r="187" spans="1:65" s="15" customFormat="1" ht="22.5">
      <c r="B187" s="230"/>
      <c r="C187" s="231"/>
      <c r="D187" s="209" t="s">
        <v>339</v>
      </c>
      <c r="E187" s="232" t="s">
        <v>1</v>
      </c>
      <c r="F187" s="233" t="s">
        <v>1693</v>
      </c>
      <c r="G187" s="231"/>
      <c r="H187" s="232" t="s">
        <v>1</v>
      </c>
      <c r="I187" s="234"/>
      <c r="J187" s="231"/>
      <c r="K187" s="231"/>
      <c r="L187" s="235"/>
      <c r="M187" s="236"/>
      <c r="N187" s="237"/>
      <c r="O187" s="237"/>
      <c r="P187" s="237"/>
      <c r="Q187" s="237"/>
      <c r="R187" s="237"/>
      <c r="S187" s="237"/>
      <c r="T187" s="238"/>
      <c r="AT187" s="239" t="s">
        <v>339</v>
      </c>
      <c r="AU187" s="239" t="s">
        <v>86</v>
      </c>
      <c r="AV187" s="15" t="s">
        <v>84</v>
      </c>
      <c r="AW187" s="15" t="s">
        <v>31</v>
      </c>
      <c r="AX187" s="15" t="s">
        <v>77</v>
      </c>
      <c r="AY187" s="239" t="s">
        <v>321</v>
      </c>
    </row>
    <row r="188" spans="1:65" s="13" customFormat="1" ht="11.25">
      <c r="B188" s="207"/>
      <c r="C188" s="208"/>
      <c r="D188" s="209" t="s">
        <v>339</v>
      </c>
      <c r="E188" s="210" t="s">
        <v>1</v>
      </c>
      <c r="F188" s="211" t="s">
        <v>2970</v>
      </c>
      <c r="G188" s="208"/>
      <c r="H188" s="212">
        <v>2.74</v>
      </c>
      <c r="I188" s="213"/>
      <c r="J188" s="208"/>
      <c r="K188" s="208"/>
      <c r="L188" s="214"/>
      <c r="M188" s="215"/>
      <c r="N188" s="216"/>
      <c r="O188" s="216"/>
      <c r="P188" s="216"/>
      <c r="Q188" s="216"/>
      <c r="R188" s="216"/>
      <c r="S188" s="216"/>
      <c r="T188" s="217"/>
      <c r="AT188" s="218" t="s">
        <v>339</v>
      </c>
      <c r="AU188" s="218" t="s">
        <v>86</v>
      </c>
      <c r="AV188" s="13" t="s">
        <v>86</v>
      </c>
      <c r="AW188" s="13" t="s">
        <v>31</v>
      </c>
      <c r="AX188" s="13" t="s">
        <v>84</v>
      </c>
      <c r="AY188" s="218" t="s">
        <v>321</v>
      </c>
    </row>
    <row r="189" spans="1:65" s="2" customFormat="1" ht="37.9" customHeight="1">
      <c r="A189" s="35"/>
      <c r="B189" s="36"/>
      <c r="C189" s="194" t="s">
        <v>471</v>
      </c>
      <c r="D189" s="194" t="s">
        <v>323</v>
      </c>
      <c r="E189" s="195" t="s">
        <v>529</v>
      </c>
      <c r="F189" s="196" t="s">
        <v>530</v>
      </c>
      <c r="G189" s="197" t="s">
        <v>355</v>
      </c>
      <c r="H189" s="198">
        <v>27.4</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3823</v>
      </c>
    </row>
    <row r="190" spans="1:65" s="13" customFormat="1" ht="11.25">
      <c r="B190" s="207"/>
      <c r="C190" s="208"/>
      <c r="D190" s="209" t="s">
        <v>339</v>
      </c>
      <c r="E190" s="208"/>
      <c r="F190" s="211" t="s">
        <v>3824</v>
      </c>
      <c r="G190" s="208"/>
      <c r="H190" s="212">
        <v>27.4</v>
      </c>
      <c r="I190" s="213"/>
      <c r="J190" s="208"/>
      <c r="K190" s="208"/>
      <c r="L190" s="214"/>
      <c r="M190" s="215"/>
      <c r="N190" s="216"/>
      <c r="O190" s="216"/>
      <c r="P190" s="216"/>
      <c r="Q190" s="216"/>
      <c r="R190" s="216"/>
      <c r="S190" s="216"/>
      <c r="T190" s="217"/>
      <c r="AT190" s="218" t="s">
        <v>339</v>
      </c>
      <c r="AU190" s="218" t="s">
        <v>86</v>
      </c>
      <c r="AV190" s="13" t="s">
        <v>86</v>
      </c>
      <c r="AW190" s="13" t="s">
        <v>4</v>
      </c>
      <c r="AX190" s="13" t="s">
        <v>84</v>
      </c>
      <c r="AY190" s="218" t="s">
        <v>321</v>
      </c>
    </row>
    <row r="191" spans="1:65" s="2" customFormat="1" ht="16.5" customHeight="1">
      <c r="A191" s="35"/>
      <c r="B191" s="36"/>
      <c r="C191" s="194" t="s">
        <v>476</v>
      </c>
      <c r="D191" s="194" t="s">
        <v>323</v>
      </c>
      <c r="E191" s="195" t="s">
        <v>540</v>
      </c>
      <c r="F191" s="196" t="s">
        <v>541</v>
      </c>
      <c r="G191" s="197" t="s">
        <v>542</v>
      </c>
      <c r="H191" s="198">
        <v>8.6020000000000003</v>
      </c>
      <c r="I191" s="199"/>
      <c r="J191" s="200">
        <f>ROUND(I191*H191,2)</f>
        <v>0</v>
      </c>
      <c r="K191" s="196" t="s">
        <v>327</v>
      </c>
      <c r="L191" s="40"/>
      <c r="M191" s="201" t="s">
        <v>1</v>
      </c>
      <c r="N191" s="202" t="s">
        <v>42</v>
      </c>
      <c r="O191" s="72"/>
      <c r="P191" s="203">
        <f>O191*H191</f>
        <v>0</v>
      </c>
      <c r="Q191" s="203">
        <v>0</v>
      </c>
      <c r="R191" s="203">
        <f>Q191*H191</f>
        <v>0</v>
      </c>
      <c r="S191" s="203">
        <v>0</v>
      </c>
      <c r="T191" s="204">
        <f>S191*H191</f>
        <v>0</v>
      </c>
      <c r="U191" s="35"/>
      <c r="V191" s="35"/>
      <c r="W191" s="35"/>
      <c r="X191" s="35"/>
      <c r="Y191" s="35"/>
      <c r="Z191" s="35"/>
      <c r="AA191" s="35"/>
      <c r="AB191" s="35"/>
      <c r="AC191" s="35"/>
      <c r="AD191" s="35"/>
      <c r="AE191" s="35"/>
      <c r="AR191" s="205" t="s">
        <v>328</v>
      </c>
      <c r="AT191" s="205" t="s">
        <v>323</v>
      </c>
      <c r="AU191" s="205" t="s">
        <v>86</v>
      </c>
      <c r="AY191" s="18" t="s">
        <v>321</v>
      </c>
      <c r="BE191" s="206">
        <f>IF(N191="základní",J191,0)</f>
        <v>0</v>
      </c>
      <c r="BF191" s="206">
        <f>IF(N191="snížená",J191,0)</f>
        <v>0</v>
      </c>
      <c r="BG191" s="206">
        <f>IF(N191="zákl. přenesená",J191,0)</f>
        <v>0</v>
      </c>
      <c r="BH191" s="206">
        <f>IF(N191="sníž. přenesená",J191,0)</f>
        <v>0</v>
      </c>
      <c r="BI191" s="206">
        <f>IF(N191="nulová",J191,0)</f>
        <v>0</v>
      </c>
      <c r="BJ191" s="18" t="s">
        <v>84</v>
      </c>
      <c r="BK191" s="206">
        <f>ROUND(I191*H191,2)</f>
        <v>0</v>
      </c>
      <c r="BL191" s="18" t="s">
        <v>328</v>
      </c>
      <c r="BM191" s="205" t="s">
        <v>3825</v>
      </c>
    </row>
    <row r="192" spans="1:65" s="13" customFormat="1" ht="11.25">
      <c r="B192" s="207"/>
      <c r="C192" s="208"/>
      <c r="D192" s="209" t="s">
        <v>339</v>
      </c>
      <c r="E192" s="210" t="s">
        <v>1</v>
      </c>
      <c r="F192" s="211" t="s">
        <v>2974</v>
      </c>
      <c r="G192" s="208"/>
      <c r="H192" s="212">
        <v>8.6020000000000003</v>
      </c>
      <c r="I192" s="213"/>
      <c r="J192" s="208"/>
      <c r="K192" s="208"/>
      <c r="L192" s="214"/>
      <c r="M192" s="215"/>
      <c r="N192" s="216"/>
      <c r="O192" s="216"/>
      <c r="P192" s="216"/>
      <c r="Q192" s="216"/>
      <c r="R192" s="216"/>
      <c r="S192" s="216"/>
      <c r="T192" s="217"/>
      <c r="AT192" s="218" t="s">
        <v>339</v>
      </c>
      <c r="AU192" s="218" t="s">
        <v>86</v>
      </c>
      <c r="AV192" s="13" t="s">
        <v>86</v>
      </c>
      <c r="AW192" s="13" t="s">
        <v>31</v>
      </c>
      <c r="AX192" s="13" t="s">
        <v>84</v>
      </c>
      <c r="AY192" s="218" t="s">
        <v>321</v>
      </c>
    </row>
    <row r="193" spans="1:65" s="2" customFormat="1" ht="24.2" customHeight="1">
      <c r="A193" s="35"/>
      <c r="B193" s="36"/>
      <c r="C193" s="194" t="s">
        <v>7</v>
      </c>
      <c r="D193" s="194" t="s">
        <v>323</v>
      </c>
      <c r="E193" s="195" t="s">
        <v>1703</v>
      </c>
      <c r="F193" s="196" t="s">
        <v>560</v>
      </c>
      <c r="G193" s="197" t="s">
        <v>355</v>
      </c>
      <c r="H193" s="198">
        <v>17.192</v>
      </c>
      <c r="I193" s="199"/>
      <c r="J193" s="200">
        <f>ROUND(I193*H193,2)</f>
        <v>0</v>
      </c>
      <c r="K193" s="196" t="s">
        <v>350</v>
      </c>
      <c r="L193" s="40"/>
      <c r="M193" s="201" t="s">
        <v>1</v>
      </c>
      <c r="N193" s="202" t="s">
        <v>42</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328</v>
      </c>
      <c r="AT193" s="205" t="s">
        <v>323</v>
      </c>
      <c r="AU193" s="205" t="s">
        <v>86</v>
      </c>
      <c r="AY193" s="18" t="s">
        <v>321</v>
      </c>
      <c r="BE193" s="206">
        <f>IF(N193="základní",J193,0)</f>
        <v>0</v>
      </c>
      <c r="BF193" s="206">
        <f>IF(N193="snížená",J193,0)</f>
        <v>0</v>
      </c>
      <c r="BG193" s="206">
        <f>IF(N193="zákl. přenesená",J193,0)</f>
        <v>0</v>
      </c>
      <c r="BH193" s="206">
        <f>IF(N193="sníž. přenesená",J193,0)</f>
        <v>0</v>
      </c>
      <c r="BI193" s="206">
        <f>IF(N193="nulová",J193,0)</f>
        <v>0</v>
      </c>
      <c r="BJ193" s="18" t="s">
        <v>84</v>
      </c>
      <c r="BK193" s="206">
        <f>ROUND(I193*H193,2)</f>
        <v>0</v>
      </c>
      <c r="BL193" s="18" t="s">
        <v>328</v>
      </c>
      <c r="BM193" s="205" t="s">
        <v>1704</v>
      </c>
    </row>
    <row r="194" spans="1:65" s="13" customFormat="1" ht="11.25">
      <c r="B194" s="207"/>
      <c r="C194" s="208"/>
      <c r="D194" s="209" t="s">
        <v>339</v>
      </c>
      <c r="E194" s="210" t="s">
        <v>1</v>
      </c>
      <c r="F194" s="211" t="s">
        <v>1705</v>
      </c>
      <c r="G194" s="208"/>
      <c r="H194" s="212">
        <v>34.36</v>
      </c>
      <c r="I194" s="213"/>
      <c r="J194" s="208"/>
      <c r="K194" s="208"/>
      <c r="L194" s="214"/>
      <c r="M194" s="215"/>
      <c r="N194" s="216"/>
      <c r="O194" s="216"/>
      <c r="P194" s="216"/>
      <c r="Q194" s="216"/>
      <c r="R194" s="216"/>
      <c r="S194" s="216"/>
      <c r="T194" s="217"/>
      <c r="AT194" s="218" t="s">
        <v>339</v>
      </c>
      <c r="AU194" s="218" t="s">
        <v>86</v>
      </c>
      <c r="AV194" s="13" t="s">
        <v>86</v>
      </c>
      <c r="AW194" s="13" t="s">
        <v>31</v>
      </c>
      <c r="AX194" s="13" t="s">
        <v>77</v>
      </c>
      <c r="AY194" s="218" t="s">
        <v>321</v>
      </c>
    </row>
    <row r="195" spans="1:65" s="15" customFormat="1" ht="11.25">
      <c r="B195" s="230"/>
      <c r="C195" s="231"/>
      <c r="D195" s="209" t="s">
        <v>339</v>
      </c>
      <c r="E195" s="232" t="s">
        <v>1</v>
      </c>
      <c r="F195" s="233" t="s">
        <v>2975</v>
      </c>
      <c r="G195" s="231"/>
      <c r="H195" s="232" t="s">
        <v>1</v>
      </c>
      <c r="I195" s="234"/>
      <c r="J195" s="231"/>
      <c r="K195" s="231"/>
      <c r="L195" s="235"/>
      <c r="M195" s="236"/>
      <c r="N195" s="237"/>
      <c r="O195" s="237"/>
      <c r="P195" s="237"/>
      <c r="Q195" s="237"/>
      <c r="R195" s="237"/>
      <c r="S195" s="237"/>
      <c r="T195" s="238"/>
      <c r="AT195" s="239" t="s">
        <v>339</v>
      </c>
      <c r="AU195" s="239" t="s">
        <v>86</v>
      </c>
      <c r="AV195" s="15" t="s">
        <v>84</v>
      </c>
      <c r="AW195" s="15" t="s">
        <v>31</v>
      </c>
      <c r="AX195" s="15" t="s">
        <v>77</v>
      </c>
      <c r="AY195" s="239" t="s">
        <v>321</v>
      </c>
    </row>
    <row r="196" spans="1:65" s="15" customFormat="1" ht="11.25">
      <c r="B196" s="230"/>
      <c r="C196" s="231"/>
      <c r="D196" s="209" t="s">
        <v>339</v>
      </c>
      <c r="E196" s="232" t="s">
        <v>1</v>
      </c>
      <c r="F196" s="233" t="s">
        <v>3780</v>
      </c>
      <c r="G196" s="231"/>
      <c r="H196" s="232" t="s">
        <v>1</v>
      </c>
      <c r="I196" s="234"/>
      <c r="J196" s="231"/>
      <c r="K196" s="231"/>
      <c r="L196" s="235"/>
      <c r="M196" s="236"/>
      <c r="N196" s="237"/>
      <c r="O196" s="237"/>
      <c r="P196" s="237"/>
      <c r="Q196" s="237"/>
      <c r="R196" s="237"/>
      <c r="S196" s="237"/>
      <c r="T196" s="238"/>
      <c r="AT196" s="239" t="s">
        <v>339</v>
      </c>
      <c r="AU196" s="239" t="s">
        <v>86</v>
      </c>
      <c r="AV196" s="15" t="s">
        <v>84</v>
      </c>
      <c r="AW196" s="15" t="s">
        <v>31</v>
      </c>
      <c r="AX196" s="15" t="s">
        <v>77</v>
      </c>
      <c r="AY196" s="239" t="s">
        <v>321</v>
      </c>
    </row>
    <row r="197" spans="1:65" s="13" customFormat="1" ht="11.25">
      <c r="B197" s="207"/>
      <c r="C197" s="208"/>
      <c r="D197" s="209" t="s">
        <v>339</v>
      </c>
      <c r="E197" s="210" t="s">
        <v>1</v>
      </c>
      <c r="F197" s="211" t="s">
        <v>3826</v>
      </c>
      <c r="G197" s="208"/>
      <c r="H197" s="212">
        <v>-10.29</v>
      </c>
      <c r="I197" s="213"/>
      <c r="J197" s="208"/>
      <c r="K197" s="208"/>
      <c r="L197" s="214"/>
      <c r="M197" s="215"/>
      <c r="N197" s="216"/>
      <c r="O197" s="216"/>
      <c r="P197" s="216"/>
      <c r="Q197" s="216"/>
      <c r="R197" s="216"/>
      <c r="S197" s="216"/>
      <c r="T197" s="217"/>
      <c r="AT197" s="218" t="s">
        <v>339</v>
      </c>
      <c r="AU197" s="218" t="s">
        <v>86</v>
      </c>
      <c r="AV197" s="13" t="s">
        <v>86</v>
      </c>
      <c r="AW197" s="13" t="s">
        <v>31</v>
      </c>
      <c r="AX197" s="13" t="s">
        <v>77</v>
      </c>
      <c r="AY197" s="218" t="s">
        <v>321</v>
      </c>
    </row>
    <row r="198" spans="1:65" s="15" customFormat="1" ht="11.25">
      <c r="B198" s="230"/>
      <c r="C198" s="231"/>
      <c r="D198" s="209" t="s">
        <v>339</v>
      </c>
      <c r="E198" s="232" t="s">
        <v>1</v>
      </c>
      <c r="F198" s="233" t="s">
        <v>3782</v>
      </c>
      <c r="G198" s="231"/>
      <c r="H198" s="232" t="s">
        <v>1</v>
      </c>
      <c r="I198" s="234"/>
      <c r="J198" s="231"/>
      <c r="K198" s="231"/>
      <c r="L198" s="235"/>
      <c r="M198" s="236"/>
      <c r="N198" s="237"/>
      <c r="O198" s="237"/>
      <c r="P198" s="237"/>
      <c r="Q198" s="237"/>
      <c r="R198" s="237"/>
      <c r="S198" s="237"/>
      <c r="T198" s="238"/>
      <c r="AT198" s="239" t="s">
        <v>339</v>
      </c>
      <c r="AU198" s="239" t="s">
        <v>86</v>
      </c>
      <c r="AV198" s="15" t="s">
        <v>84</v>
      </c>
      <c r="AW198" s="15" t="s">
        <v>31</v>
      </c>
      <c r="AX198" s="15" t="s">
        <v>77</v>
      </c>
      <c r="AY198" s="239" t="s">
        <v>321</v>
      </c>
    </row>
    <row r="199" spans="1:65" s="13" customFormat="1" ht="11.25">
      <c r="B199" s="207"/>
      <c r="C199" s="208"/>
      <c r="D199" s="209" t="s">
        <v>339</v>
      </c>
      <c r="E199" s="210" t="s">
        <v>1</v>
      </c>
      <c r="F199" s="211" t="s">
        <v>3827</v>
      </c>
      <c r="G199" s="208"/>
      <c r="H199" s="212">
        <v>-1.0780000000000001</v>
      </c>
      <c r="I199" s="213"/>
      <c r="J199" s="208"/>
      <c r="K199" s="208"/>
      <c r="L199" s="214"/>
      <c r="M199" s="215"/>
      <c r="N199" s="216"/>
      <c r="O199" s="216"/>
      <c r="P199" s="216"/>
      <c r="Q199" s="216"/>
      <c r="R199" s="216"/>
      <c r="S199" s="216"/>
      <c r="T199" s="217"/>
      <c r="AT199" s="218" t="s">
        <v>339</v>
      </c>
      <c r="AU199" s="218" t="s">
        <v>86</v>
      </c>
      <c r="AV199" s="13" t="s">
        <v>86</v>
      </c>
      <c r="AW199" s="13" t="s">
        <v>31</v>
      </c>
      <c r="AX199" s="13" t="s">
        <v>77</v>
      </c>
      <c r="AY199" s="218" t="s">
        <v>321</v>
      </c>
    </row>
    <row r="200" spans="1:65" s="13" customFormat="1" ht="11.25">
      <c r="B200" s="207"/>
      <c r="C200" s="208"/>
      <c r="D200" s="209" t="s">
        <v>339</v>
      </c>
      <c r="E200" s="210" t="s">
        <v>1</v>
      </c>
      <c r="F200" s="211" t="s">
        <v>1720</v>
      </c>
      <c r="G200" s="208"/>
      <c r="H200" s="212">
        <v>-5.8</v>
      </c>
      <c r="I200" s="213"/>
      <c r="J200" s="208"/>
      <c r="K200" s="208"/>
      <c r="L200" s="214"/>
      <c r="M200" s="215"/>
      <c r="N200" s="216"/>
      <c r="O200" s="216"/>
      <c r="P200" s="216"/>
      <c r="Q200" s="216"/>
      <c r="R200" s="216"/>
      <c r="S200" s="216"/>
      <c r="T200" s="217"/>
      <c r="AT200" s="218" t="s">
        <v>339</v>
      </c>
      <c r="AU200" s="218" t="s">
        <v>86</v>
      </c>
      <c r="AV200" s="13" t="s">
        <v>86</v>
      </c>
      <c r="AW200" s="13" t="s">
        <v>31</v>
      </c>
      <c r="AX200" s="13" t="s">
        <v>77</v>
      </c>
      <c r="AY200" s="218" t="s">
        <v>321</v>
      </c>
    </row>
    <row r="201" spans="1:65" s="14" customFormat="1" ht="11.25">
      <c r="B201" s="219"/>
      <c r="C201" s="220"/>
      <c r="D201" s="209" t="s">
        <v>339</v>
      </c>
      <c r="E201" s="221" t="s">
        <v>275</v>
      </c>
      <c r="F201" s="222" t="s">
        <v>346</v>
      </c>
      <c r="G201" s="220"/>
      <c r="H201" s="223">
        <v>17.192</v>
      </c>
      <c r="I201" s="224"/>
      <c r="J201" s="220"/>
      <c r="K201" s="220"/>
      <c r="L201" s="225"/>
      <c r="M201" s="226"/>
      <c r="N201" s="227"/>
      <c r="O201" s="227"/>
      <c r="P201" s="227"/>
      <c r="Q201" s="227"/>
      <c r="R201" s="227"/>
      <c r="S201" s="227"/>
      <c r="T201" s="228"/>
      <c r="AT201" s="229" t="s">
        <v>339</v>
      </c>
      <c r="AU201" s="229" t="s">
        <v>86</v>
      </c>
      <c r="AV201" s="14" t="s">
        <v>328</v>
      </c>
      <c r="AW201" s="14" t="s">
        <v>31</v>
      </c>
      <c r="AX201" s="14" t="s">
        <v>84</v>
      </c>
      <c r="AY201" s="229" t="s">
        <v>321</v>
      </c>
    </row>
    <row r="202" spans="1:65" s="2" customFormat="1" ht="24.2" customHeight="1">
      <c r="A202" s="35"/>
      <c r="B202" s="36"/>
      <c r="C202" s="194" t="s">
        <v>485</v>
      </c>
      <c r="D202" s="194" t="s">
        <v>323</v>
      </c>
      <c r="E202" s="195" t="s">
        <v>1721</v>
      </c>
      <c r="F202" s="196" t="s">
        <v>1722</v>
      </c>
      <c r="G202" s="197" t="s">
        <v>355</v>
      </c>
      <c r="H202" s="198">
        <v>17.192</v>
      </c>
      <c r="I202" s="199"/>
      <c r="J202" s="200">
        <f>ROUND(I202*H202,2)</f>
        <v>0</v>
      </c>
      <c r="K202" s="196" t="s">
        <v>350</v>
      </c>
      <c r="L202" s="40"/>
      <c r="M202" s="201" t="s">
        <v>1</v>
      </c>
      <c r="N202" s="202" t="s">
        <v>42</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328</v>
      </c>
      <c r="AT202" s="205" t="s">
        <v>323</v>
      </c>
      <c r="AU202" s="205" t="s">
        <v>86</v>
      </c>
      <c r="AY202" s="18" t="s">
        <v>321</v>
      </c>
      <c r="BE202" s="206">
        <f>IF(N202="základní",J202,0)</f>
        <v>0</v>
      </c>
      <c r="BF202" s="206">
        <f>IF(N202="snížená",J202,0)</f>
        <v>0</v>
      </c>
      <c r="BG202" s="206">
        <f>IF(N202="zákl. přenesená",J202,0)</f>
        <v>0</v>
      </c>
      <c r="BH202" s="206">
        <f>IF(N202="sníž. přenesená",J202,0)</f>
        <v>0</v>
      </c>
      <c r="BI202" s="206">
        <f>IF(N202="nulová",J202,0)</f>
        <v>0</v>
      </c>
      <c r="BJ202" s="18" t="s">
        <v>84</v>
      </c>
      <c r="BK202" s="206">
        <f>ROUND(I202*H202,2)</f>
        <v>0</v>
      </c>
      <c r="BL202" s="18" t="s">
        <v>328</v>
      </c>
      <c r="BM202" s="205" t="s">
        <v>3828</v>
      </c>
    </row>
    <row r="203" spans="1:65" s="13" customFormat="1" ht="11.25">
      <c r="B203" s="207"/>
      <c r="C203" s="208"/>
      <c r="D203" s="209" t="s">
        <v>339</v>
      </c>
      <c r="E203" s="210" t="s">
        <v>1</v>
      </c>
      <c r="F203" s="211" t="s">
        <v>1724</v>
      </c>
      <c r="G203" s="208"/>
      <c r="H203" s="212">
        <v>17.192</v>
      </c>
      <c r="I203" s="213"/>
      <c r="J203" s="208"/>
      <c r="K203" s="208"/>
      <c r="L203" s="214"/>
      <c r="M203" s="215"/>
      <c r="N203" s="216"/>
      <c r="O203" s="216"/>
      <c r="P203" s="216"/>
      <c r="Q203" s="216"/>
      <c r="R203" s="216"/>
      <c r="S203" s="216"/>
      <c r="T203" s="217"/>
      <c r="AT203" s="218" t="s">
        <v>339</v>
      </c>
      <c r="AU203" s="218" t="s">
        <v>86</v>
      </c>
      <c r="AV203" s="13" t="s">
        <v>86</v>
      </c>
      <c r="AW203" s="13" t="s">
        <v>31</v>
      </c>
      <c r="AX203" s="13" t="s">
        <v>84</v>
      </c>
      <c r="AY203" s="218" t="s">
        <v>321</v>
      </c>
    </row>
    <row r="204" spans="1:65" s="2" customFormat="1" ht="37.9" customHeight="1">
      <c r="A204" s="35"/>
      <c r="B204" s="36"/>
      <c r="C204" s="194" t="s">
        <v>515</v>
      </c>
      <c r="D204" s="194" t="s">
        <v>323</v>
      </c>
      <c r="E204" s="195" t="s">
        <v>2961</v>
      </c>
      <c r="F204" s="196" t="s">
        <v>2962</v>
      </c>
      <c r="G204" s="197" t="s">
        <v>355</v>
      </c>
      <c r="H204" s="198">
        <v>17.192</v>
      </c>
      <c r="I204" s="199"/>
      <c r="J204" s="200">
        <f>ROUND(I204*H204,2)</f>
        <v>0</v>
      </c>
      <c r="K204" s="196" t="s">
        <v>350</v>
      </c>
      <c r="L204" s="40"/>
      <c r="M204" s="201" t="s">
        <v>1</v>
      </c>
      <c r="N204" s="202" t="s">
        <v>42</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328</v>
      </c>
      <c r="AT204" s="205" t="s">
        <v>323</v>
      </c>
      <c r="AU204" s="205" t="s">
        <v>86</v>
      </c>
      <c r="AY204" s="18" t="s">
        <v>321</v>
      </c>
      <c r="BE204" s="206">
        <f>IF(N204="základní",J204,0)</f>
        <v>0</v>
      </c>
      <c r="BF204" s="206">
        <f>IF(N204="snížená",J204,0)</f>
        <v>0</v>
      </c>
      <c r="BG204" s="206">
        <f>IF(N204="zákl. přenesená",J204,0)</f>
        <v>0</v>
      </c>
      <c r="BH204" s="206">
        <f>IF(N204="sníž. přenesená",J204,0)</f>
        <v>0</v>
      </c>
      <c r="BI204" s="206">
        <f>IF(N204="nulová",J204,0)</f>
        <v>0</v>
      </c>
      <c r="BJ204" s="18" t="s">
        <v>84</v>
      </c>
      <c r="BK204" s="206">
        <f>ROUND(I204*H204,2)</f>
        <v>0</v>
      </c>
      <c r="BL204" s="18" t="s">
        <v>328</v>
      </c>
      <c r="BM204" s="205" t="s">
        <v>3829</v>
      </c>
    </row>
    <row r="205" spans="1:65" s="2" customFormat="1" ht="24.2" customHeight="1">
      <c r="A205" s="35"/>
      <c r="B205" s="36"/>
      <c r="C205" s="194" t="s">
        <v>520</v>
      </c>
      <c r="D205" s="194" t="s">
        <v>323</v>
      </c>
      <c r="E205" s="195" t="s">
        <v>1726</v>
      </c>
      <c r="F205" s="196" t="s">
        <v>1727</v>
      </c>
      <c r="G205" s="197" t="s">
        <v>355</v>
      </c>
      <c r="H205" s="198">
        <v>8.9459999999999997</v>
      </c>
      <c r="I205" s="199"/>
      <c r="J205" s="200">
        <f>ROUND(I205*H205,2)</f>
        <v>0</v>
      </c>
      <c r="K205" s="196" t="s">
        <v>350</v>
      </c>
      <c r="L205" s="40"/>
      <c r="M205" s="201" t="s">
        <v>1</v>
      </c>
      <c r="N205" s="202" t="s">
        <v>42</v>
      </c>
      <c r="O205" s="72"/>
      <c r="P205" s="203">
        <f>O205*H205</f>
        <v>0</v>
      </c>
      <c r="Q205" s="203">
        <v>0</v>
      </c>
      <c r="R205" s="203">
        <f>Q205*H205</f>
        <v>0</v>
      </c>
      <c r="S205" s="203">
        <v>0</v>
      </c>
      <c r="T205" s="204">
        <f>S205*H205</f>
        <v>0</v>
      </c>
      <c r="U205" s="35"/>
      <c r="V205" s="35"/>
      <c r="W205" s="35"/>
      <c r="X205" s="35"/>
      <c r="Y205" s="35"/>
      <c r="Z205" s="35"/>
      <c r="AA205" s="35"/>
      <c r="AB205" s="35"/>
      <c r="AC205" s="35"/>
      <c r="AD205" s="35"/>
      <c r="AE205" s="35"/>
      <c r="AR205" s="205" t="s">
        <v>328</v>
      </c>
      <c r="AT205" s="205" t="s">
        <v>323</v>
      </c>
      <c r="AU205" s="205" t="s">
        <v>86</v>
      </c>
      <c r="AY205" s="18" t="s">
        <v>321</v>
      </c>
      <c r="BE205" s="206">
        <f>IF(N205="základní",J205,0)</f>
        <v>0</v>
      </c>
      <c r="BF205" s="206">
        <f>IF(N205="snížená",J205,0)</f>
        <v>0</v>
      </c>
      <c r="BG205" s="206">
        <f>IF(N205="zákl. přenesená",J205,0)</f>
        <v>0</v>
      </c>
      <c r="BH205" s="206">
        <f>IF(N205="sníž. přenesená",J205,0)</f>
        <v>0</v>
      </c>
      <c r="BI205" s="206">
        <f>IF(N205="nulová",J205,0)</f>
        <v>0</v>
      </c>
      <c r="BJ205" s="18" t="s">
        <v>84</v>
      </c>
      <c r="BK205" s="206">
        <f>ROUND(I205*H205,2)</f>
        <v>0</v>
      </c>
      <c r="BL205" s="18" t="s">
        <v>328</v>
      </c>
      <c r="BM205" s="205" t="s">
        <v>3033</v>
      </c>
    </row>
    <row r="206" spans="1:65" s="15" customFormat="1" ht="11.25">
      <c r="B206" s="230"/>
      <c r="C206" s="231"/>
      <c r="D206" s="209" t="s">
        <v>339</v>
      </c>
      <c r="E206" s="232" t="s">
        <v>1</v>
      </c>
      <c r="F206" s="233" t="s">
        <v>3780</v>
      </c>
      <c r="G206" s="231"/>
      <c r="H206" s="232" t="s">
        <v>1</v>
      </c>
      <c r="I206" s="234"/>
      <c r="J206" s="231"/>
      <c r="K206" s="231"/>
      <c r="L206" s="235"/>
      <c r="M206" s="236"/>
      <c r="N206" s="237"/>
      <c r="O206" s="237"/>
      <c r="P206" s="237"/>
      <c r="Q206" s="237"/>
      <c r="R206" s="237"/>
      <c r="S206" s="237"/>
      <c r="T206" s="238"/>
      <c r="AT206" s="239" t="s">
        <v>339</v>
      </c>
      <c r="AU206" s="239" t="s">
        <v>86</v>
      </c>
      <c r="AV206" s="15" t="s">
        <v>84</v>
      </c>
      <c r="AW206" s="15" t="s">
        <v>31</v>
      </c>
      <c r="AX206" s="15" t="s">
        <v>77</v>
      </c>
      <c r="AY206" s="239" t="s">
        <v>321</v>
      </c>
    </row>
    <row r="207" spans="1:65" s="13" customFormat="1" ht="11.25">
      <c r="B207" s="207"/>
      <c r="C207" s="208"/>
      <c r="D207" s="209" t="s">
        <v>339</v>
      </c>
      <c r="E207" s="210" t="s">
        <v>1</v>
      </c>
      <c r="F207" s="211" t="s">
        <v>3830</v>
      </c>
      <c r="G207" s="208"/>
      <c r="H207" s="212">
        <v>8.19</v>
      </c>
      <c r="I207" s="213"/>
      <c r="J207" s="208"/>
      <c r="K207" s="208"/>
      <c r="L207" s="214"/>
      <c r="M207" s="215"/>
      <c r="N207" s="216"/>
      <c r="O207" s="216"/>
      <c r="P207" s="216"/>
      <c r="Q207" s="216"/>
      <c r="R207" s="216"/>
      <c r="S207" s="216"/>
      <c r="T207" s="217"/>
      <c r="AT207" s="218" t="s">
        <v>339</v>
      </c>
      <c r="AU207" s="218" t="s">
        <v>86</v>
      </c>
      <c r="AV207" s="13" t="s">
        <v>86</v>
      </c>
      <c r="AW207" s="13" t="s">
        <v>31</v>
      </c>
      <c r="AX207" s="13" t="s">
        <v>77</v>
      </c>
      <c r="AY207" s="218" t="s">
        <v>321</v>
      </c>
    </row>
    <row r="208" spans="1:65" s="15" customFormat="1" ht="11.25">
      <c r="B208" s="230"/>
      <c r="C208" s="231"/>
      <c r="D208" s="209" t="s">
        <v>339</v>
      </c>
      <c r="E208" s="232" t="s">
        <v>1</v>
      </c>
      <c r="F208" s="233" t="s">
        <v>3782</v>
      </c>
      <c r="G208" s="231"/>
      <c r="H208" s="232" t="s">
        <v>1</v>
      </c>
      <c r="I208" s="234"/>
      <c r="J208" s="231"/>
      <c r="K208" s="231"/>
      <c r="L208" s="235"/>
      <c r="M208" s="236"/>
      <c r="N208" s="237"/>
      <c r="O208" s="237"/>
      <c r="P208" s="237"/>
      <c r="Q208" s="237"/>
      <c r="R208" s="237"/>
      <c r="S208" s="237"/>
      <c r="T208" s="238"/>
      <c r="AT208" s="239" t="s">
        <v>339</v>
      </c>
      <c r="AU208" s="239" t="s">
        <v>86</v>
      </c>
      <c r="AV208" s="15" t="s">
        <v>84</v>
      </c>
      <c r="AW208" s="15" t="s">
        <v>31</v>
      </c>
      <c r="AX208" s="15" t="s">
        <v>77</v>
      </c>
      <c r="AY208" s="239" t="s">
        <v>321</v>
      </c>
    </row>
    <row r="209" spans="1:65" s="13" customFormat="1" ht="11.25">
      <c r="B209" s="207"/>
      <c r="C209" s="208"/>
      <c r="D209" s="209" t="s">
        <v>339</v>
      </c>
      <c r="E209" s="210" t="s">
        <v>1</v>
      </c>
      <c r="F209" s="211" t="s">
        <v>3831</v>
      </c>
      <c r="G209" s="208"/>
      <c r="H209" s="212">
        <v>0.85799999999999998</v>
      </c>
      <c r="I209" s="213"/>
      <c r="J209" s="208"/>
      <c r="K209" s="208"/>
      <c r="L209" s="214"/>
      <c r="M209" s="215"/>
      <c r="N209" s="216"/>
      <c r="O209" s="216"/>
      <c r="P209" s="216"/>
      <c r="Q209" s="216"/>
      <c r="R209" s="216"/>
      <c r="S209" s="216"/>
      <c r="T209" s="217"/>
      <c r="AT209" s="218" t="s">
        <v>339</v>
      </c>
      <c r="AU209" s="218" t="s">
        <v>86</v>
      </c>
      <c r="AV209" s="13" t="s">
        <v>86</v>
      </c>
      <c r="AW209" s="13" t="s">
        <v>31</v>
      </c>
      <c r="AX209" s="13" t="s">
        <v>77</v>
      </c>
      <c r="AY209" s="218" t="s">
        <v>321</v>
      </c>
    </row>
    <row r="210" spans="1:65" s="16" customFormat="1" ht="11.25">
      <c r="B210" s="240"/>
      <c r="C210" s="241"/>
      <c r="D210" s="209" t="s">
        <v>339</v>
      </c>
      <c r="E210" s="242" t="s">
        <v>1730</v>
      </c>
      <c r="F210" s="243" t="s">
        <v>391</v>
      </c>
      <c r="G210" s="241"/>
      <c r="H210" s="244">
        <v>9.048</v>
      </c>
      <c r="I210" s="245"/>
      <c r="J210" s="241"/>
      <c r="K210" s="241"/>
      <c r="L210" s="246"/>
      <c r="M210" s="247"/>
      <c r="N210" s="248"/>
      <c r="O210" s="248"/>
      <c r="P210" s="248"/>
      <c r="Q210" s="248"/>
      <c r="R210" s="248"/>
      <c r="S210" s="248"/>
      <c r="T210" s="249"/>
      <c r="AT210" s="250" t="s">
        <v>339</v>
      </c>
      <c r="AU210" s="250" t="s">
        <v>86</v>
      </c>
      <c r="AV210" s="16" t="s">
        <v>334</v>
      </c>
      <c r="AW210" s="16" t="s">
        <v>31</v>
      </c>
      <c r="AX210" s="16" t="s">
        <v>77</v>
      </c>
      <c r="AY210" s="250" t="s">
        <v>321</v>
      </c>
    </row>
    <row r="211" spans="1:65" s="15" customFormat="1" ht="11.25">
      <c r="B211" s="230"/>
      <c r="C211" s="231"/>
      <c r="D211" s="209" t="s">
        <v>339</v>
      </c>
      <c r="E211" s="232" t="s">
        <v>1</v>
      </c>
      <c r="F211" s="233" t="s">
        <v>1731</v>
      </c>
      <c r="G211" s="231"/>
      <c r="H211" s="232" t="s">
        <v>1</v>
      </c>
      <c r="I211" s="234"/>
      <c r="J211" s="231"/>
      <c r="K211" s="231"/>
      <c r="L211" s="235"/>
      <c r="M211" s="236"/>
      <c r="N211" s="237"/>
      <c r="O211" s="237"/>
      <c r="P211" s="237"/>
      <c r="Q211" s="237"/>
      <c r="R211" s="237"/>
      <c r="S211" s="237"/>
      <c r="T211" s="238"/>
      <c r="AT211" s="239" t="s">
        <v>339</v>
      </c>
      <c r="AU211" s="239" t="s">
        <v>86</v>
      </c>
      <c r="AV211" s="15" t="s">
        <v>84</v>
      </c>
      <c r="AW211" s="15" t="s">
        <v>31</v>
      </c>
      <c r="AX211" s="15" t="s">
        <v>77</v>
      </c>
      <c r="AY211" s="239" t="s">
        <v>321</v>
      </c>
    </row>
    <row r="212" spans="1:65" s="13" customFormat="1" ht="11.25">
      <c r="B212" s="207"/>
      <c r="C212" s="208"/>
      <c r="D212" s="209" t="s">
        <v>339</v>
      </c>
      <c r="E212" s="210" t="s">
        <v>1</v>
      </c>
      <c r="F212" s="211" t="s">
        <v>3832</v>
      </c>
      <c r="G212" s="208"/>
      <c r="H212" s="212">
        <v>-0.10178760197631601</v>
      </c>
      <c r="I212" s="213"/>
      <c r="J212" s="208"/>
      <c r="K212" s="208"/>
      <c r="L212" s="214"/>
      <c r="M212" s="215"/>
      <c r="N212" s="216"/>
      <c r="O212" s="216"/>
      <c r="P212" s="216"/>
      <c r="Q212" s="216"/>
      <c r="R212" s="216"/>
      <c r="S212" s="216"/>
      <c r="T212" s="217"/>
      <c r="AT212" s="218" t="s">
        <v>339</v>
      </c>
      <c r="AU212" s="218" t="s">
        <v>86</v>
      </c>
      <c r="AV212" s="13" t="s">
        <v>86</v>
      </c>
      <c r="AW212" s="13" t="s">
        <v>31</v>
      </c>
      <c r="AX212" s="13" t="s">
        <v>77</v>
      </c>
      <c r="AY212" s="218" t="s">
        <v>321</v>
      </c>
    </row>
    <row r="213" spans="1:65" s="14" customFormat="1" ht="11.25">
      <c r="B213" s="219"/>
      <c r="C213" s="220"/>
      <c r="D213" s="209" t="s">
        <v>339</v>
      </c>
      <c r="E213" s="221" t="s">
        <v>1601</v>
      </c>
      <c r="F213" s="222" t="s">
        <v>346</v>
      </c>
      <c r="G213" s="220"/>
      <c r="H213" s="223">
        <v>8.9462123980236807</v>
      </c>
      <c r="I213" s="224"/>
      <c r="J213" s="220"/>
      <c r="K213" s="220"/>
      <c r="L213" s="225"/>
      <c r="M213" s="226"/>
      <c r="N213" s="227"/>
      <c r="O213" s="227"/>
      <c r="P213" s="227"/>
      <c r="Q213" s="227"/>
      <c r="R213" s="227"/>
      <c r="S213" s="227"/>
      <c r="T213" s="228"/>
      <c r="AT213" s="229" t="s">
        <v>339</v>
      </c>
      <c r="AU213" s="229" t="s">
        <v>86</v>
      </c>
      <c r="AV213" s="14" t="s">
        <v>328</v>
      </c>
      <c r="AW213" s="14" t="s">
        <v>31</v>
      </c>
      <c r="AX213" s="14" t="s">
        <v>84</v>
      </c>
      <c r="AY213" s="229" t="s">
        <v>321</v>
      </c>
    </row>
    <row r="214" spans="1:65" s="2" customFormat="1" ht="16.5" customHeight="1">
      <c r="A214" s="35"/>
      <c r="B214" s="36"/>
      <c r="C214" s="251" t="s">
        <v>528</v>
      </c>
      <c r="D214" s="251" t="s">
        <v>583</v>
      </c>
      <c r="E214" s="252" t="s">
        <v>1733</v>
      </c>
      <c r="F214" s="253" t="s">
        <v>1734</v>
      </c>
      <c r="G214" s="254" t="s">
        <v>542</v>
      </c>
      <c r="H214" s="255">
        <v>16.971</v>
      </c>
      <c r="I214" s="256"/>
      <c r="J214" s="257">
        <f>ROUND(I214*H214,2)</f>
        <v>0</v>
      </c>
      <c r="K214" s="253" t="s">
        <v>327</v>
      </c>
      <c r="L214" s="258"/>
      <c r="M214" s="259" t="s">
        <v>1</v>
      </c>
      <c r="N214" s="260" t="s">
        <v>42</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364</v>
      </c>
      <c r="AT214" s="205" t="s">
        <v>583</v>
      </c>
      <c r="AU214" s="205" t="s">
        <v>86</v>
      </c>
      <c r="AY214" s="18" t="s">
        <v>321</v>
      </c>
      <c r="BE214" s="206">
        <f>IF(N214="základní",J214,0)</f>
        <v>0</v>
      </c>
      <c r="BF214" s="206">
        <f>IF(N214="snížená",J214,0)</f>
        <v>0</v>
      </c>
      <c r="BG214" s="206">
        <f>IF(N214="zákl. přenesená",J214,0)</f>
        <v>0</v>
      </c>
      <c r="BH214" s="206">
        <f>IF(N214="sníž. přenesená",J214,0)</f>
        <v>0</v>
      </c>
      <c r="BI214" s="206">
        <f>IF(N214="nulová",J214,0)</f>
        <v>0</v>
      </c>
      <c r="BJ214" s="18" t="s">
        <v>84</v>
      </c>
      <c r="BK214" s="206">
        <f>ROUND(I214*H214,2)</f>
        <v>0</v>
      </c>
      <c r="BL214" s="18" t="s">
        <v>328</v>
      </c>
      <c r="BM214" s="205" t="s">
        <v>3036</v>
      </c>
    </row>
    <row r="215" spans="1:65" s="13" customFormat="1" ht="11.25">
      <c r="B215" s="207"/>
      <c r="C215" s="208"/>
      <c r="D215" s="209" t="s">
        <v>339</v>
      </c>
      <c r="E215" s="210" t="s">
        <v>1</v>
      </c>
      <c r="F215" s="211" t="s">
        <v>1736</v>
      </c>
      <c r="G215" s="208"/>
      <c r="H215" s="212">
        <v>16.9709649190509</v>
      </c>
      <c r="I215" s="213"/>
      <c r="J215" s="208"/>
      <c r="K215" s="208"/>
      <c r="L215" s="214"/>
      <c r="M215" s="215"/>
      <c r="N215" s="216"/>
      <c r="O215" s="216"/>
      <c r="P215" s="216"/>
      <c r="Q215" s="216"/>
      <c r="R215" s="216"/>
      <c r="S215" s="216"/>
      <c r="T215" s="217"/>
      <c r="AT215" s="218" t="s">
        <v>339</v>
      </c>
      <c r="AU215" s="218" t="s">
        <v>86</v>
      </c>
      <c r="AV215" s="13" t="s">
        <v>86</v>
      </c>
      <c r="AW215" s="13" t="s">
        <v>31</v>
      </c>
      <c r="AX215" s="13" t="s">
        <v>84</v>
      </c>
      <c r="AY215" s="218" t="s">
        <v>321</v>
      </c>
    </row>
    <row r="216" spans="1:65" s="2" customFormat="1" ht="24.2" customHeight="1">
      <c r="A216" s="35"/>
      <c r="B216" s="36"/>
      <c r="C216" s="194" t="s">
        <v>533</v>
      </c>
      <c r="D216" s="194" t="s">
        <v>323</v>
      </c>
      <c r="E216" s="195" t="s">
        <v>1721</v>
      </c>
      <c r="F216" s="196" t="s">
        <v>1722</v>
      </c>
      <c r="G216" s="197" t="s">
        <v>355</v>
      </c>
      <c r="H216" s="198">
        <v>8.9459999999999997</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3037</v>
      </c>
    </row>
    <row r="217" spans="1:65" s="13" customFormat="1" ht="11.25">
      <c r="B217" s="207"/>
      <c r="C217" s="208"/>
      <c r="D217" s="209" t="s">
        <v>339</v>
      </c>
      <c r="E217" s="210" t="s">
        <v>1</v>
      </c>
      <c r="F217" s="211" t="s">
        <v>1738</v>
      </c>
      <c r="G217" s="208"/>
      <c r="H217" s="212">
        <v>8.9462123980236807</v>
      </c>
      <c r="I217" s="213"/>
      <c r="J217" s="208"/>
      <c r="K217" s="208"/>
      <c r="L217" s="214"/>
      <c r="M217" s="215"/>
      <c r="N217" s="216"/>
      <c r="O217" s="216"/>
      <c r="P217" s="216"/>
      <c r="Q217" s="216"/>
      <c r="R217" s="216"/>
      <c r="S217" s="216"/>
      <c r="T217" s="217"/>
      <c r="AT217" s="218" t="s">
        <v>339</v>
      </c>
      <c r="AU217" s="218" t="s">
        <v>86</v>
      </c>
      <c r="AV217" s="13" t="s">
        <v>86</v>
      </c>
      <c r="AW217" s="13" t="s">
        <v>31</v>
      </c>
      <c r="AX217" s="13" t="s">
        <v>84</v>
      </c>
      <c r="AY217" s="218" t="s">
        <v>321</v>
      </c>
    </row>
    <row r="218" spans="1:65" s="2" customFormat="1" ht="37.9" customHeight="1">
      <c r="A218" s="35"/>
      <c r="B218" s="36"/>
      <c r="C218" s="194" t="s">
        <v>539</v>
      </c>
      <c r="D218" s="194" t="s">
        <v>323</v>
      </c>
      <c r="E218" s="195" t="s">
        <v>2961</v>
      </c>
      <c r="F218" s="196" t="s">
        <v>2962</v>
      </c>
      <c r="G218" s="197" t="s">
        <v>355</v>
      </c>
      <c r="H218" s="198">
        <v>8.9459999999999997</v>
      </c>
      <c r="I218" s="199"/>
      <c r="J218" s="200">
        <f>ROUND(I218*H218,2)</f>
        <v>0</v>
      </c>
      <c r="K218" s="196" t="s">
        <v>350</v>
      </c>
      <c r="L218" s="40"/>
      <c r="M218" s="201" t="s">
        <v>1</v>
      </c>
      <c r="N218" s="202" t="s">
        <v>42</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328</v>
      </c>
      <c r="AT218" s="205" t="s">
        <v>323</v>
      </c>
      <c r="AU218" s="205" t="s">
        <v>86</v>
      </c>
      <c r="AY218" s="18" t="s">
        <v>321</v>
      </c>
      <c r="BE218" s="206">
        <f>IF(N218="základní",J218,0)</f>
        <v>0</v>
      </c>
      <c r="BF218" s="206">
        <f>IF(N218="snížená",J218,0)</f>
        <v>0</v>
      </c>
      <c r="BG218" s="206">
        <f>IF(N218="zákl. přenesená",J218,0)</f>
        <v>0</v>
      </c>
      <c r="BH218" s="206">
        <f>IF(N218="sníž. přenesená",J218,0)</f>
        <v>0</v>
      </c>
      <c r="BI218" s="206">
        <f>IF(N218="nulová",J218,0)</f>
        <v>0</v>
      </c>
      <c r="BJ218" s="18" t="s">
        <v>84</v>
      </c>
      <c r="BK218" s="206">
        <f>ROUND(I218*H218,2)</f>
        <v>0</v>
      </c>
      <c r="BL218" s="18" t="s">
        <v>328</v>
      </c>
      <c r="BM218" s="205" t="s">
        <v>3038</v>
      </c>
    </row>
    <row r="219" spans="1:65" s="2" customFormat="1" ht="33" customHeight="1">
      <c r="A219" s="35"/>
      <c r="B219" s="36"/>
      <c r="C219" s="194" t="s">
        <v>545</v>
      </c>
      <c r="D219" s="194" t="s">
        <v>323</v>
      </c>
      <c r="E219" s="195" t="s">
        <v>3039</v>
      </c>
      <c r="F219" s="196" t="s">
        <v>3040</v>
      </c>
      <c r="G219" s="197" t="s">
        <v>337</v>
      </c>
      <c r="H219" s="198">
        <v>23.2</v>
      </c>
      <c r="I219" s="199"/>
      <c r="J219" s="200">
        <f>ROUND(I219*H219,2)</f>
        <v>0</v>
      </c>
      <c r="K219" s="196" t="s">
        <v>350</v>
      </c>
      <c r="L219" s="40"/>
      <c r="M219" s="201" t="s">
        <v>1</v>
      </c>
      <c r="N219" s="202" t="s">
        <v>42</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328</v>
      </c>
      <c r="AT219" s="205" t="s">
        <v>323</v>
      </c>
      <c r="AU219" s="205" t="s">
        <v>86</v>
      </c>
      <c r="AY219" s="18" t="s">
        <v>321</v>
      </c>
      <c r="BE219" s="206">
        <f>IF(N219="základní",J219,0)</f>
        <v>0</v>
      </c>
      <c r="BF219" s="206">
        <f>IF(N219="snížená",J219,0)</f>
        <v>0</v>
      </c>
      <c r="BG219" s="206">
        <f>IF(N219="zákl. přenesená",J219,0)</f>
        <v>0</v>
      </c>
      <c r="BH219" s="206">
        <f>IF(N219="sníž. přenesená",J219,0)</f>
        <v>0</v>
      </c>
      <c r="BI219" s="206">
        <f>IF(N219="nulová",J219,0)</f>
        <v>0</v>
      </c>
      <c r="BJ219" s="18" t="s">
        <v>84</v>
      </c>
      <c r="BK219" s="206">
        <f>ROUND(I219*H219,2)</f>
        <v>0</v>
      </c>
      <c r="BL219" s="18" t="s">
        <v>328</v>
      </c>
      <c r="BM219" s="205" t="s">
        <v>1744</v>
      </c>
    </row>
    <row r="220" spans="1:65" s="13" customFormat="1" ht="11.25">
      <c r="B220" s="207"/>
      <c r="C220" s="208"/>
      <c r="D220" s="209" t="s">
        <v>339</v>
      </c>
      <c r="E220" s="210" t="s">
        <v>1</v>
      </c>
      <c r="F220" s="211" t="s">
        <v>227</v>
      </c>
      <c r="G220" s="208"/>
      <c r="H220" s="212">
        <v>23.2</v>
      </c>
      <c r="I220" s="213"/>
      <c r="J220" s="208"/>
      <c r="K220" s="208"/>
      <c r="L220" s="214"/>
      <c r="M220" s="215"/>
      <c r="N220" s="216"/>
      <c r="O220" s="216"/>
      <c r="P220" s="216"/>
      <c r="Q220" s="216"/>
      <c r="R220" s="216"/>
      <c r="S220" s="216"/>
      <c r="T220" s="217"/>
      <c r="AT220" s="218" t="s">
        <v>339</v>
      </c>
      <c r="AU220" s="218" t="s">
        <v>86</v>
      </c>
      <c r="AV220" s="13" t="s">
        <v>86</v>
      </c>
      <c r="AW220" s="13" t="s">
        <v>31</v>
      </c>
      <c r="AX220" s="13" t="s">
        <v>84</v>
      </c>
      <c r="AY220" s="218" t="s">
        <v>321</v>
      </c>
    </row>
    <row r="221" spans="1:65" s="2" customFormat="1" ht="37.9" customHeight="1">
      <c r="A221" s="35"/>
      <c r="B221" s="36"/>
      <c r="C221" s="194" t="s">
        <v>558</v>
      </c>
      <c r="D221" s="194" t="s">
        <v>323</v>
      </c>
      <c r="E221" s="195" t="s">
        <v>3044</v>
      </c>
      <c r="F221" s="196" t="s">
        <v>3045</v>
      </c>
      <c r="G221" s="197" t="s">
        <v>337</v>
      </c>
      <c r="H221" s="198">
        <v>34.799999999999997</v>
      </c>
      <c r="I221" s="199"/>
      <c r="J221" s="200">
        <f>ROUND(I221*H221,2)</f>
        <v>0</v>
      </c>
      <c r="K221" s="196" t="s">
        <v>350</v>
      </c>
      <c r="L221" s="40"/>
      <c r="M221" s="201" t="s">
        <v>1</v>
      </c>
      <c r="N221" s="202" t="s">
        <v>42</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328</v>
      </c>
      <c r="AT221" s="205" t="s">
        <v>323</v>
      </c>
      <c r="AU221" s="205" t="s">
        <v>86</v>
      </c>
      <c r="AY221" s="18" t="s">
        <v>321</v>
      </c>
      <c r="BE221" s="206">
        <f>IF(N221="základní",J221,0)</f>
        <v>0</v>
      </c>
      <c r="BF221" s="206">
        <f>IF(N221="snížená",J221,0)</f>
        <v>0</v>
      </c>
      <c r="BG221" s="206">
        <f>IF(N221="zákl. přenesená",J221,0)</f>
        <v>0</v>
      </c>
      <c r="BH221" s="206">
        <f>IF(N221="sníž. přenesená",J221,0)</f>
        <v>0</v>
      </c>
      <c r="BI221" s="206">
        <f>IF(N221="nulová",J221,0)</f>
        <v>0</v>
      </c>
      <c r="BJ221" s="18" t="s">
        <v>84</v>
      </c>
      <c r="BK221" s="206">
        <f>ROUND(I221*H221,2)</f>
        <v>0</v>
      </c>
      <c r="BL221" s="18" t="s">
        <v>328</v>
      </c>
      <c r="BM221" s="205" t="s">
        <v>3046</v>
      </c>
    </row>
    <row r="222" spans="1:65" s="13" customFormat="1" ht="22.5">
      <c r="B222" s="207"/>
      <c r="C222" s="208"/>
      <c r="D222" s="209" t="s">
        <v>339</v>
      </c>
      <c r="E222" s="210" t="s">
        <v>1</v>
      </c>
      <c r="F222" s="211" t="s">
        <v>3629</v>
      </c>
      <c r="G222" s="208"/>
      <c r="H222" s="212">
        <v>34.799999999999997</v>
      </c>
      <c r="I222" s="213"/>
      <c r="J222" s="208"/>
      <c r="K222" s="208"/>
      <c r="L222" s="214"/>
      <c r="M222" s="215"/>
      <c r="N222" s="216"/>
      <c r="O222" s="216"/>
      <c r="P222" s="216"/>
      <c r="Q222" s="216"/>
      <c r="R222" s="216"/>
      <c r="S222" s="216"/>
      <c r="T222" s="217"/>
      <c r="AT222" s="218" t="s">
        <v>339</v>
      </c>
      <c r="AU222" s="218" t="s">
        <v>86</v>
      </c>
      <c r="AV222" s="13" t="s">
        <v>86</v>
      </c>
      <c r="AW222" s="13" t="s">
        <v>31</v>
      </c>
      <c r="AX222" s="13" t="s">
        <v>77</v>
      </c>
      <c r="AY222" s="218" t="s">
        <v>321</v>
      </c>
    </row>
    <row r="223" spans="1:65" s="14" customFormat="1" ht="11.25">
      <c r="B223" s="219"/>
      <c r="C223" s="220"/>
      <c r="D223" s="209" t="s">
        <v>339</v>
      </c>
      <c r="E223" s="221" t="s">
        <v>1609</v>
      </c>
      <c r="F223" s="222" t="s">
        <v>346</v>
      </c>
      <c r="G223" s="220"/>
      <c r="H223" s="223">
        <v>34.799999999999997</v>
      </c>
      <c r="I223" s="224"/>
      <c r="J223" s="220"/>
      <c r="K223" s="220"/>
      <c r="L223" s="225"/>
      <c r="M223" s="226"/>
      <c r="N223" s="227"/>
      <c r="O223" s="227"/>
      <c r="P223" s="227"/>
      <c r="Q223" s="227"/>
      <c r="R223" s="227"/>
      <c r="S223" s="227"/>
      <c r="T223" s="228"/>
      <c r="AT223" s="229" t="s">
        <v>339</v>
      </c>
      <c r="AU223" s="229" t="s">
        <v>86</v>
      </c>
      <c r="AV223" s="14" t="s">
        <v>328</v>
      </c>
      <c r="AW223" s="14" t="s">
        <v>31</v>
      </c>
      <c r="AX223" s="14" t="s">
        <v>84</v>
      </c>
      <c r="AY223" s="229" t="s">
        <v>321</v>
      </c>
    </row>
    <row r="224" spans="1:65" s="2" customFormat="1" ht="33" customHeight="1">
      <c r="A224" s="35"/>
      <c r="B224" s="36"/>
      <c r="C224" s="194" t="s">
        <v>582</v>
      </c>
      <c r="D224" s="194" t="s">
        <v>323</v>
      </c>
      <c r="E224" s="195" t="s">
        <v>1750</v>
      </c>
      <c r="F224" s="196" t="s">
        <v>1751</v>
      </c>
      <c r="G224" s="197" t="s">
        <v>337</v>
      </c>
      <c r="H224" s="198">
        <v>34.799999999999997</v>
      </c>
      <c r="I224" s="199"/>
      <c r="J224" s="200">
        <f>ROUND(I224*H224,2)</f>
        <v>0</v>
      </c>
      <c r="K224" s="196" t="s">
        <v>327</v>
      </c>
      <c r="L224" s="40"/>
      <c r="M224" s="201" t="s">
        <v>1</v>
      </c>
      <c r="N224" s="202" t="s">
        <v>42</v>
      </c>
      <c r="O224" s="72"/>
      <c r="P224" s="203">
        <f>O224*H224</f>
        <v>0</v>
      </c>
      <c r="Q224" s="203">
        <v>0</v>
      </c>
      <c r="R224" s="203">
        <f>Q224*H224</f>
        <v>0</v>
      </c>
      <c r="S224" s="203">
        <v>0</v>
      </c>
      <c r="T224" s="204">
        <f>S224*H224</f>
        <v>0</v>
      </c>
      <c r="U224" s="35"/>
      <c r="V224" s="35"/>
      <c r="W224" s="35"/>
      <c r="X224" s="35"/>
      <c r="Y224" s="35"/>
      <c r="Z224" s="35"/>
      <c r="AA224" s="35"/>
      <c r="AB224" s="35"/>
      <c r="AC224" s="35"/>
      <c r="AD224" s="35"/>
      <c r="AE224" s="35"/>
      <c r="AR224" s="205" t="s">
        <v>328</v>
      </c>
      <c r="AT224" s="205" t="s">
        <v>323</v>
      </c>
      <c r="AU224" s="205" t="s">
        <v>86</v>
      </c>
      <c r="AY224" s="18" t="s">
        <v>321</v>
      </c>
      <c r="BE224" s="206">
        <f>IF(N224="základní",J224,0)</f>
        <v>0</v>
      </c>
      <c r="BF224" s="206">
        <f>IF(N224="snížená",J224,0)</f>
        <v>0</v>
      </c>
      <c r="BG224" s="206">
        <f>IF(N224="zákl. přenesená",J224,0)</f>
        <v>0</v>
      </c>
      <c r="BH224" s="206">
        <f>IF(N224="sníž. přenesená",J224,0)</f>
        <v>0</v>
      </c>
      <c r="BI224" s="206">
        <f>IF(N224="nulová",J224,0)</f>
        <v>0</v>
      </c>
      <c r="BJ224" s="18" t="s">
        <v>84</v>
      </c>
      <c r="BK224" s="206">
        <f>ROUND(I224*H224,2)</f>
        <v>0</v>
      </c>
      <c r="BL224" s="18" t="s">
        <v>328</v>
      </c>
      <c r="BM224" s="205" t="s">
        <v>1752</v>
      </c>
    </row>
    <row r="225" spans="1:65" s="13" customFormat="1" ht="11.25">
      <c r="B225" s="207"/>
      <c r="C225" s="208"/>
      <c r="D225" s="209" t="s">
        <v>339</v>
      </c>
      <c r="E225" s="210" t="s">
        <v>1</v>
      </c>
      <c r="F225" s="211" t="s">
        <v>1609</v>
      </c>
      <c r="G225" s="208"/>
      <c r="H225" s="212">
        <v>34.799999999999997</v>
      </c>
      <c r="I225" s="213"/>
      <c r="J225" s="208"/>
      <c r="K225" s="208"/>
      <c r="L225" s="214"/>
      <c r="M225" s="215"/>
      <c r="N225" s="216"/>
      <c r="O225" s="216"/>
      <c r="P225" s="216"/>
      <c r="Q225" s="216"/>
      <c r="R225" s="216"/>
      <c r="S225" s="216"/>
      <c r="T225" s="217"/>
      <c r="AT225" s="218" t="s">
        <v>339</v>
      </c>
      <c r="AU225" s="218" t="s">
        <v>86</v>
      </c>
      <c r="AV225" s="13" t="s">
        <v>86</v>
      </c>
      <c r="AW225" s="13" t="s">
        <v>31</v>
      </c>
      <c r="AX225" s="13" t="s">
        <v>84</v>
      </c>
      <c r="AY225" s="218" t="s">
        <v>321</v>
      </c>
    </row>
    <row r="226" spans="1:65" s="12" customFormat="1" ht="22.9" customHeight="1">
      <c r="B226" s="178"/>
      <c r="C226" s="179"/>
      <c r="D226" s="180" t="s">
        <v>76</v>
      </c>
      <c r="E226" s="192" t="s">
        <v>334</v>
      </c>
      <c r="F226" s="192" t="s">
        <v>705</v>
      </c>
      <c r="G226" s="179"/>
      <c r="H226" s="179"/>
      <c r="I226" s="182"/>
      <c r="J226" s="193">
        <f>BK226</f>
        <v>0</v>
      </c>
      <c r="K226" s="179"/>
      <c r="L226" s="184"/>
      <c r="M226" s="185"/>
      <c r="N226" s="186"/>
      <c r="O226" s="186"/>
      <c r="P226" s="187">
        <f>SUM(P227:P228)</f>
        <v>0</v>
      </c>
      <c r="Q226" s="186"/>
      <c r="R226" s="187">
        <f>SUM(R227:R228)</f>
        <v>0.23488999999999999</v>
      </c>
      <c r="S226" s="186"/>
      <c r="T226" s="188">
        <f>SUM(T227:T228)</f>
        <v>0</v>
      </c>
      <c r="AR226" s="189" t="s">
        <v>84</v>
      </c>
      <c r="AT226" s="190" t="s">
        <v>76</v>
      </c>
      <c r="AU226" s="190" t="s">
        <v>84</v>
      </c>
      <c r="AY226" s="189" t="s">
        <v>321</v>
      </c>
      <c r="BK226" s="191">
        <f>SUM(BK227:BK228)</f>
        <v>0</v>
      </c>
    </row>
    <row r="227" spans="1:65" s="2" customFormat="1" ht="24.2" customHeight="1">
      <c r="A227" s="35"/>
      <c r="B227" s="36"/>
      <c r="C227" s="194" t="s">
        <v>589</v>
      </c>
      <c r="D227" s="194" t="s">
        <v>323</v>
      </c>
      <c r="E227" s="195" t="s">
        <v>3049</v>
      </c>
      <c r="F227" s="196" t="s">
        <v>3050</v>
      </c>
      <c r="G227" s="197" t="s">
        <v>692</v>
      </c>
      <c r="H227" s="198">
        <v>1</v>
      </c>
      <c r="I227" s="199"/>
      <c r="J227" s="200">
        <f>ROUND(I227*H227,2)</f>
        <v>0</v>
      </c>
      <c r="K227" s="196" t="s">
        <v>327</v>
      </c>
      <c r="L227" s="40"/>
      <c r="M227" s="201" t="s">
        <v>1</v>
      </c>
      <c r="N227" s="202" t="s">
        <v>42</v>
      </c>
      <c r="O227" s="72"/>
      <c r="P227" s="203">
        <f>O227*H227</f>
        <v>0</v>
      </c>
      <c r="Q227" s="203">
        <v>0.17488999999999999</v>
      </c>
      <c r="R227" s="203">
        <f>Q227*H227</f>
        <v>0.17488999999999999</v>
      </c>
      <c r="S227" s="203">
        <v>0</v>
      </c>
      <c r="T227" s="204">
        <f>S227*H227</f>
        <v>0</v>
      </c>
      <c r="U227" s="35"/>
      <c r="V227" s="35"/>
      <c r="W227" s="35"/>
      <c r="X227" s="35"/>
      <c r="Y227" s="35"/>
      <c r="Z227" s="35"/>
      <c r="AA227" s="35"/>
      <c r="AB227" s="35"/>
      <c r="AC227" s="35"/>
      <c r="AD227" s="35"/>
      <c r="AE227" s="35"/>
      <c r="AR227" s="205" t="s">
        <v>328</v>
      </c>
      <c r="AT227" s="205" t="s">
        <v>323</v>
      </c>
      <c r="AU227" s="205" t="s">
        <v>86</v>
      </c>
      <c r="AY227" s="18" t="s">
        <v>321</v>
      </c>
      <c r="BE227" s="206">
        <f>IF(N227="základní",J227,0)</f>
        <v>0</v>
      </c>
      <c r="BF227" s="206">
        <f>IF(N227="snížená",J227,0)</f>
        <v>0</v>
      </c>
      <c r="BG227" s="206">
        <f>IF(N227="zákl. přenesená",J227,0)</f>
        <v>0</v>
      </c>
      <c r="BH227" s="206">
        <f>IF(N227="sníž. přenesená",J227,0)</f>
        <v>0</v>
      </c>
      <c r="BI227" s="206">
        <f>IF(N227="nulová",J227,0)</f>
        <v>0</v>
      </c>
      <c r="BJ227" s="18" t="s">
        <v>84</v>
      </c>
      <c r="BK227" s="206">
        <f>ROUND(I227*H227,2)</f>
        <v>0</v>
      </c>
      <c r="BL227" s="18" t="s">
        <v>328</v>
      </c>
      <c r="BM227" s="205" t="s">
        <v>3833</v>
      </c>
    </row>
    <row r="228" spans="1:65" s="2" customFormat="1" ht="24.2" customHeight="1">
      <c r="A228" s="35"/>
      <c r="B228" s="36"/>
      <c r="C228" s="251" t="s">
        <v>595</v>
      </c>
      <c r="D228" s="251" t="s">
        <v>583</v>
      </c>
      <c r="E228" s="252" t="s">
        <v>3054</v>
      </c>
      <c r="F228" s="253" t="s">
        <v>3055</v>
      </c>
      <c r="G228" s="254" t="s">
        <v>692</v>
      </c>
      <c r="H228" s="255">
        <v>1</v>
      </c>
      <c r="I228" s="256"/>
      <c r="J228" s="257">
        <f>ROUND(I228*H228,2)</f>
        <v>0</v>
      </c>
      <c r="K228" s="253" t="s">
        <v>327</v>
      </c>
      <c r="L228" s="258"/>
      <c r="M228" s="259" t="s">
        <v>1</v>
      </c>
      <c r="N228" s="260" t="s">
        <v>42</v>
      </c>
      <c r="O228" s="72"/>
      <c r="P228" s="203">
        <f>O228*H228</f>
        <v>0</v>
      </c>
      <c r="Q228" s="203">
        <v>0.06</v>
      </c>
      <c r="R228" s="203">
        <f>Q228*H228</f>
        <v>0.06</v>
      </c>
      <c r="S228" s="203">
        <v>0</v>
      </c>
      <c r="T228" s="204">
        <f>S228*H228</f>
        <v>0</v>
      </c>
      <c r="U228" s="35"/>
      <c r="V228" s="35"/>
      <c r="W228" s="35"/>
      <c r="X228" s="35"/>
      <c r="Y228" s="35"/>
      <c r="Z228" s="35"/>
      <c r="AA228" s="35"/>
      <c r="AB228" s="35"/>
      <c r="AC228" s="35"/>
      <c r="AD228" s="35"/>
      <c r="AE228" s="35"/>
      <c r="AR228" s="205" t="s">
        <v>364</v>
      </c>
      <c r="AT228" s="205" t="s">
        <v>583</v>
      </c>
      <c r="AU228" s="205" t="s">
        <v>86</v>
      </c>
      <c r="AY228" s="18" t="s">
        <v>321</v>
      </c>
      <c r="BE228" s="206">
        <f>IF(N228="základní",J228,0)</f>
        <v>0</v>
      </c>
      <c r="BF228" s="206">
        <f>IF(N228="snížená",J228,0)</f>
        <v>0</v>
      </c>
      <c r="BG228" s="206">
        <f>IF(N228="zákl. přenesená",J228,0)</f>
        <v>0</v>
      </c>
      <c r="BH228" s="206">
        <f>IF(N228="sníž. přenesená",J228,0)</f>
        <v>0</v>
      </c>
      <c r="BI228" s="206">
        <f>IF(N228="nulová",J228,0)</f>
        <v>0</v>
      </c>
      <c r="BJ228" s="18" t="s">
        <v>84</v>
      </c>
      <c r="BK228" s="206">
        <f>ROUND(I228*H228,2)</f>
        <v>0</v>
      </c>
      <c r="BL228" s="18" t="s">
        <v>328</v>
      </c>
      <c r="BM228" s="205" t="s">
        <v>3834</v>
      </c>
    </row>
    <row r="229" spans="1:65" s="12" customFormat="1" ht="22.9" customHeight="1">
      <c r="B229" s="178"/>
      <c r="C229" s="179"/>
      <c r="D229" s="180" t="s">
        <v>76</v>
      </c>
      <c r="E229" s="192" t="s">
        <v>328</v>
      </c>
      <c r="F229" s="192" t="s">
        <v>1785</v>
      </c>
      <c r="G229" s="179"/>
      <c r="H229" s="179"/>
      <c r="I229" s="182"/>
      <c r="J229" s="193">
        <f>BK229</f>
        <v>0</v>
      </c>
      <c r="K229" s="179"/>
      <c r="L229" s="184"/>
      <c r="M229" s="185"/>
      <c r="N229" s="186"/>
      <c r="O229" s="186"/>
      <c r="P229" s="187">
        <f>SUM(P230:P240)</f>
        <v>0</v>
      </c>
      <c r="Q229" s="186"/>
      <c r="R229" s="187">
        <f>SUM(R230:R240)</f>
        <v>0.16</v>
      </c>
      <c r="S229" s="186"/>
      <c r="T229" s="188">
        <f>SUM(T230:T240)</f>
        <v>0</v>
      </c>
      <c r="AR229" s="189" t="s">
        <v>84</v>
      </c>
      <c r="AT229" s="190" t="s">
        <v>76</v>
      </c>
      <c r="AU229" s="190" t="s">
        <v>84</v>
      </c>
      <c r="AY229" s="189" t="s">
        <v>321</v>
      </c>
      <c r="BK229" s="191">
        <f>SUM(BK230:BK240)</f>
        <v>0</v>
      </c>
    </row>
    <row r="230" spans="1:65" s="2" customFormat="1" ht="16.5" customHeight="1">
      <c r="A230" s="35"/>
      <c r="B230" s="36"/>
      <c r="C230" s="194" t="s">
        <v>597</v>
      </c>
      <c r="D230" s="194" t="s">
        <v>323</v>
      </c>
      <c r="E230" s="195" t="s">
        <v>1786</v>
      </c>
      <c r="F230" s="196" t="s">
        <v>1787</v>
      </c>
      <c r="G230" s="197" t="s">
        <v>355</v>
      </c>
      <c r="H230" s="198">
        <v>2.3199999999999998</v>
      </c>
      <c r="I230" s="199"/>
      <c r="J230" s="200">
        <f>ROUND(I230*H230,2)</f>
        <v>0</v>
      </c>
      <c r="K230" s="196" t="s">
        <v>350</v>
      </c>
      <c r="L230" s="40"/>
      <c r="M230" s="201" t="s">
        <v>1</v>
      </c>
      <c r="N230" s="202" t="s">
        <v>42</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328</v>
      </c>
      <c r="AT230" s="205" t="s">
        <v>323</v>
      </c>
      <c r="AU230" s="205" t="s">
        <v>86</v>
      </c>
      <c r="AY230" s="18" t="s">
        <v>321</v>
      </c>
      <c r="BE230" s="206">
        <f>IF(N230="základní",J230,0)</f>
        <v>0</v>
      </c>
      <c r="BF230" s="206">
        <f>IF(N230="snížená",J230,0)</f>
        <v>0</v>
      </c>
      <c r="BG230" s="206">
        <f>IF(N230="zákl. přenesená",J230,0)</f>
        <v>0</v>
      </c>
      <c r="BH230" s="206">
        <f>IF(N230="sníž. přenesená",J230,0)</f>
        <v>0</v>
      </c>
      <c r="BI230" s="206">
        <f>IF(N230="nulová",J230,0)</f>
        <v>0</v>
      </c>
      <c r="BJ230" s="18" t="s">
        <v>84</v>
      </c>
      <c r="BK230" s="206">
        <f>ROUND(I230*H230,2)</f>
        <v>0</v>
      </c>
      <c r="BL230" s="18" t="s">
        <v>328</v>
      </c>
      <c r="BM230" s="205" t="s">
        <v>1788</v>
      </c>
    </row>
    <row r="231" spans="1:65" s="15" customFormat="1" ht="11.25">
      <c r="B231" s="230"/>
      <c r="C231" s="231"/>
      <c r="D231" s="209" t="s">
        <v>339</v>
      </c>
      <c r="E231" s="232" t="s">
        <v>1</v>
      </c>
      <c r="F231" s="233" t="s">
        <v>3780</v>
      </c>
      <c r="G231" s="231"/>
      <c r="H231" s="232" t="s">
        <v>1</v>
      </c>
      <c r="I231" s="234"/>
      <c r="J231" s="231"/>
      <c r="K231" s="231"/>
      <c r="L231" s="235"/>
      <c r="M231" s="236"/>
      <c r="N231" s="237"/>
      <c r="O231" s="237"/>
      <c r="P231" s="237"/>
      <c r="Q231" s="237"/>
      <c r="R231" s="237"/>
      <c r="S231" s="237"/>
      <c r="T231" s="238"/>
      <c r="AT231" s="239" t="s">
        <v>339</v>
      </c>
      <c r="AU231" s="239" t="s">
        <v>86</v>
      </c>
      <c r="AV231" s="15" t="s">
        <v>84</v>
      </c>
      <c r="AW231" s="15" t="s">
        <v>31</v>
      </c>
      <c r="AX231" s="15" t="s">
        <v>77</v>
      </c>
      <c r="AY231" s="239" t="s">
        <v>321</v>
      </c>
    </row>
    <row r="232" spans="1:65" s="13" customFormat="1" ht="11.25">
      <c r="B232" s="207"/>
      <c r="C232" s="208"/>
      <c r="D232" s="209" t="s">
        <v>339</v>
      </c>
      <c r="E232" s="210" t="s">
        <v>1</v>
      </c>
      <c r="F232" s="211" t="s">
        <v>3835</v>
      </c>
      <c r="G232" s="208"/>
      <c r="H232" s="212">
        <v>2.1</v>
      </c>
      <c r="I232" s="213"/>
      <c r="J232" s="208"/>
      <c r="K232" s="208"/>
      <c r="L232" s="214"/>
      <c r="M232" s="215"/>
      <c r="N232" s="216"/>
      <c r="O232" s="216"/>
      <c r="P232" s="216"/>
      <c r="Q232" s="216"/>
      <c r="R232" s="216"/>
      <c r="S232" s="216"/>
      <c r="T232" s="217"/>
      <c r="AT232" s="218" t="s">
        <v>339</v>
      </c>
      <c r="AU232" s="218" t="s">
        <v>86</v>
      </c>
      <c r="AV232" s="13" t="s">
        <v>86</v>
      </c>
      <c r="AW232" s="13" t="s">
        <v>31</v>
      </c>
      <c r="AX232" s="13" t="s">
        <v>77</v>
      </c>
      <c r="AY232" s="218" t="s">
        <v>321</v>
      </c>
    </row>
    <row r="233" spans="1:65" s="15" customFormat="1" ht="11.25">
      <c r="B233" s="230"/>
      <c r="C233" s="231"/>
      <c r="D233" s="209" t="s">
        <v>339</v>
      </c>
      <c r="E233" s="232" t="s">
        <v>1</v>
      </c>
      <c r="F233" s="233" t="s">
        <v>3782</v>
      </c>
      <c r="G233" s="231"/>
      <c r="H233" s="232" t="s">
        <v>1</v>
      </c>
      <c r="I233" s="234"/>
      <c r="J233" s="231"/>
      <c r="K233" s="231"/>
      <c r="L233" s="235"/>
      <c r="M233" s="236"/>
      <c r="N233" s="237"/>
      <c r="O233" s="237"/>
      <c r="P233" s="237"/>
      <c r="Q233" s="237"/>
      <c r="R233" s="237"/>
      <c r="S233" s="237"/>
      <c r="T233" s="238"/>
      <c r="AT233" s="239" t="s">
        <v>339</v>
      </c>
      <c r="AU233" s="239" t="s">
        <v>86</v>
      </c>
      <c r="AV233" s="15" t="s">
        <v>84</v>
      </c>
      <c r="AW233" s="15" t="s">
        <v>31</v>
      </c>
      <c r="AX233" s="15" t="s">
        <v>77</v>
      </c>
      <c r="AY233" s="239" t="s">
        <v>321</v>
      </c>
    </row>
    <row r="234" spans="1:65" s="13" customFormat="1" ht="11.25">
      <c r="B234" s="207"/>
      <c r="C234" s="208"/>
      <c r="D234" s="209" t="s">
        <v>339</v>
      </c>
      <c r="E234" s="210" t="s">
        <v>1</v>
      </c>
      <c r="F234" s="211" t="s">
        <v>3836</v>
      </c>
      <c r="G234" s="208"/>
      <c r="H234" s="212">
        <v>0.22</v>
      </c>
      <c r="I234" s="213"/>
      <c r="J234" s="208"/>
      <c r="K234" s="208"/>
      <c r="L234" s="214"/>
      <c r="M234" s="215"/>
      <c r="N234" s="216"/>
      <c r="O234" s="216"/>
      <c r="P234" s="216"/>
      <c r="Q234" s="216"/>
      <c r="R234" s="216"/>
      <c r="S234" s="216"/>
      <c r="T234" s="217"/>
      <c r="AT234" s="218" t="s">
        <v>339</v>
      </c>
      <c r="AU234" s="218" t="s">
        <v>86</v>
      </c>
      <c r="AV234" s="13" t="s">
        <v>86</v>
      </c>
      <c r="AW234" s="13" t="s">
        <v>31</v>
      </c>
      <c r="AX234" s="13" t="s">
        <v>77</v>
      </c>
      <c r="AY234" s="218" t="s">
        <v>321</v>
      </c>
    </row>
    <row r="235" spans="1:65" s="14" customFormat="1" ht="11.25">
      <c r="B235" s="219"/>
      <c r="C235" s="220"/>
      <c r="D235" s="209" t="s">
        <v>339</v>
      </c>
      <c r="E235" s="221" t="s">
        <v>1599</v>
      </c>
      <c r="F235" s="222" t="s">
        <v>346</v>
      </c>
      <c r="G235" s="220"/>
      <c r="H235" s="223">
        <v>2.3199999999999998</v>
      </c>
      <c r="I235" s="224"/>
      <c r="J235" s="220"/>
      <c r="K235" s="220"/>
      <c r="L235" s="225"/>
      <c r="M235" s="226"/>
      <c r="N235" s="227"/>
      <c r="O235" s="227"/>
      <c r="P235" s="227"/>
      <c r="Q235" s="227"/>
      <c r="R235" s="227"/>
      <c r="S235" s="227"/>
      <c r="T235" s="228"/>
      <c r="AT235" s="229" t="s">
        <v>339</v>
      </c>
      <c r="AU235" s="229" t="s">
        <v>86</v>
      </c>
      <c r="AV235" s="14" t="s">
        <v>328</v>
      </c>
      <c r="AW235" s="14" t="s">
        <v>31</v>
      </c>
      <c r="AX235" s="14" t="s">
        <v>84</v>
      </c>
      <c r="AY235" s="229" t="s">
        <v>321</v>
      </c>
    </row>
    <row r="236" spans="1:65" s="2" customFormat="1" ht="24.2" customHeight="1">
      <c r="A236" s="35"/>
      <c r="B236" s="36"/>
      <c r="C236" s="194" t="s">
        <v>603</v>
      </c>
      <c r="D236" s="194" t="s">
        <v>323</v>
      </c>
      <c r="E236" s="195" t="s">
        <v>1721</v>
      </c>
      <c r="F236" s="196" t="s">
        <v>1722</v>
      </c>
      <c r="G236" s="197" t="s">
        <v>355</v>
      </c>
      <c r="H236" s="198">
        <v>2.3199999999999998</v>
      </c>
      <c r="I236" s="199"/>
      <c r="J236" s="200">
        <f>ROUND(I236*H236,2)</f>
        <v>0</v>
      </c>
      <c r="K236" s="196" t="s">
        <v>350</v>
      </c>
      <c r="L236" s="40"/>
      <c r="M236" s="201" t="s">
        <v>1</v>
      </c>
      <c r="N236" s="202" t="s">
        <v>42</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328</v>
      </c>
      <c r="AT236" s="205" t="s">
        <v>323</v>
      </c>
      <c r="AU236" s="205" t="s">
        <v>86</v>
      </c>
      <c r="AY236" s="18" t="s">
        <v>321</v>
      </c>
      <c r="BE236" s="206">
        <f>IF(N236="základní",J236,0)</f>
        <v>0</v>
      </c>
      <c r="BF236" s="206">
        <f>IF(N236="snížená",J236,0)</f>
        <v>0</v>
      </c>
      <c r="BG236" s="206">
        <f>IF(N236="zákl. přenesená",J236,0)</f>
        <v>0</v>
      </c>
      <c r="BH236" s="206">
        <f>IF(N236="sníž. přenesená",J236,0)</f>
        <v>0</v>
      </c>
      <c r="BI236" s="206">
        <f>IF(N236="nulová",J236,0)</f>
        <v>0</v>
      </c>
      <c r="BJ236" s="18" t="s">
        <v>84</v>
      </c>
      <c r="BK236" s="206">
        <f>ROUND(I236*H236,2)</f>
        <v>0</v>
      </c>
      <c r="BL236" s="18" t="s">
        <v>328</v>
      </c>
      <c r="BM236" s="205" t="s">
        <v>1791</v>
      </c>
    </row>
    <row r="237" spans="1:65" s="13" customFormat="1" ht="11.25">
      <c r="B237" s="207"/>
      <c r="C237" s="208"/>
      <c r="D237" s="209" t="s">
        <v>339</v>
      </c>
      <c r="E237" s="210" t="s">
        <v>1</v>
      </c>
      <c r="F237" s="211" t="s">
        <v>1792</v>
      </c>
      <c r="G237" s="208"/>
      <c r="H237" s="212">
        <v>2.3199999999999998</v>
      </c>
      <c r="I237" s="213"/>
      <c r="J237" s="208"/>
      <c r="K237" s="208"/>
      <c r="L237" s="214"/>
      <c r="M237" s="215"/>
      <c r="N237" s="216"/>
      <c r="O237" s="216"/>
      <c r="P237" s="216"/>
      <c r="Q237" s="216"/>
      <c r="R237" s="216"/>
      <c r="S237" s="216"/>
      <c r="T237" s="217"/>
      <c r="AT237" s="218" t="s">
        <v>339</v>
      </c>
      <c r="AU237" s="218" t="s">
        <v>86</v>
      </c>
      <c r="AV237" s="13" t="s">
        <v>86</v>
      </c>
      <c r="AW237" s="13" t="s">
        <v>31</v>
      </c>
      <c r="AX237" s="13" t="s">
        <v>84</v>
      </c>
      <c r="AY237" s="218" t="s">
        <v>321</v>
      </c>
    </row>
    <row r="238" spans="1:65" s="2" customFormat="1" ht="37.9" customHeight="1">
      <c r="A238" s="35"/>
      <c r="B238" s="36"/>
      <c r="C238" s="194" t="s">
        <v>609</v>
      </c>
      <c r="D238" s="194" t="s">
        <v>323</v>
      </c>
      <c r="E238" s="195" t="s">
        <v>353</v>
      </c>
      <c r="F238" s="196" t="s">
        <v>354</v>
      </c>
      <c r="G238" s="197" t="s">
        <v>355</v>
      </c>
      <c r="H238" s="198">
        <v>2.3199999999999998</v>
      </c>
      <c r="I238" s="199"/>
      <c r="J238" s="200">
        <f>ROUND(I238*H238,2)</f>
        <v>0</v>
      </c>
      <c r="K238" s="196" t="s">
        <v>350</v>
      </c>
      <c r="L238" s="40"/>
      <c r="M238" s="201" t="s">
        <v>1</v>
      </c>
      <c r="N238" s="202" t="s">
        <v>42</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1793</v>
      </c>
    </row>
    <row r="239" spans="1:65" s="2" customFormat="1" ht="24.2" customHeight="1">
      <c r="A239" s="35"/>
      <c r="B239" s="36"/>
      <c r="C239" s="194" t="s">
        <v>620</v>
      </c>
      <c r="D239" s="194" t="s">
        <v>323</v>
      </c>
      <c r="E239" s="195" t="s">
        <v>3061</v>
      </c>
      <c r="F239" s="196" t="s">
        <v>3062</v>
      </c>
      <c r="G239" s="197" t="s">
        <v>692</v>
      </c>
      <c r="H239" s="198">
        <v>2</v>
      </c>
      <c r="I239" s="199"/>
      <c r="J239" s="200">
        <f>ROUND(I239*H239,2)</f>
        <v>0</v>
      </c>
      <c r="K239" s="196" t="s">
        <v>327</v>
      </c>
      <c r="L239" s="40"/>
      <c r="M239" s="201" t="s">
        <v>1</v>
      </c>
      <c r="N239" s="202" t="s">
        <v>42</v>
      </c>
      <c r="O239" s="72"/>
      <c r="P239" s="203">
        <f>O239*H239</f>
        <v>0</v>
      </c>
      <c r="Q239" s="203">
        <v>0.04</v>
      </c>
      <c r="R239" s="203">
        <f>Q239*H239</f>
        <v>0.08</v>
      </c>
      <c r="S239" s="203">
        <v>0</v>
      </c>
      <c r="T239" s="204">
        <f>S239*H239</f>
        <v>0</v>
      </c>
      <c r="U239" s="35"/>
      <c r="V239" s="35"/>
      <c r="W239" s="35"/>
      <c r="X239" s="35"/>
      <c r="Y239" s="35"/>
      <c r="Z239" s="35"/>
      <c r="AA239" s="35"/>
      <c r="AB239" s="35"/>
      <c r="AC239" s="35"/>
      <c r="AD239" s="35"/>
      <c r="AE239" s="35"/>
      <c r="AR239" s="205" t="s">
        <v>328</v>
      </c>
      <c r="AT239" s="205" t="s">
        <v>323</v>
      </c>
      <c r="AU239" s="205" t="s">
        <v>86</v>
      </c>
      <c r="AY239" s="18" t="s">
        <v>321</v>
      </c>
      <c r="BE239" s="206">
        <f>IF(N239="základní",J239,0)</f>
        <v>0</v>
      </c>
      <c r="BF239" s="206">
        <f>IF(N239="snížená",J239,0)</f>
        <v>0</v>
      </c>
      <c r="BG239" s="206">
        <f>IF(N239="zákl. přenesená",J239,0)</f>
        <v>0</v>
      </c>
      <c r="BH239" s="206">
        <f>IF(N239="sníž. přenesená",J239,0)</f>
        <v>0</v>
      </c>
      <c r="BI239" s="206">
        <f>IF(N239="nulová",J239,0)</f>
        <v>0</v>
      </c>
      <c r="BJ239" s="18" t="s">
        <v>84</v>
      </c>
      <c r="BK239" s="206">
        <f>ROUND(I239*H239,2)</f>
        <v>0</v>
      </c>
      <c r="BL239" s="18" t="s">
        <v>328</v>
      </c>
      <c r="BM239" s="205" t="s">
        <v>3837</v>
      </c>
    </row>
    <row r="240" spans="1:65" s="2" customFormat="1" ht="21.75" customHeight="1">
      <c r="A240" s="35"/>
      <c r="B240" s="36"/>
      <c r="C240" s="194" t="s">
        <v>625</v>
      </c>
      <c r="D240" s="194" t="s">
        <v>323</v>
      </c>
      <c r="E240" s="195" t="s">
        <v>3064</v>
      </c>
      <c r="F240" s="196" t="s">
        <v>3065</v>
      </c>
      <c r="G240" s="197" t="s">
        <v>692</v>
      </c>
      <c r="H240" s="198">
        <v>2</v>
      </c>
      <c r="I240" s="199"/>
      <c r="J240" s="200">
        <f>ROUND(I240*H240,2)</f>
        <v>0</v>
      </c>
      <c r="K240" s="196" t="s">
        <v>327</v>
      </c>
      <c r="L240" s="40"/>
      <c r="M240" s="201" t="s">
        <v>1</v>
      </c>
      <c r="N240" s="202" t="s">
        <v>42</v>
      </c>
      <c r="O240" s="72"/>
      <c r="P240" s="203">
        <f>O240*H240</f>
        <v>0</v>
      </c>
      <c r="Q240" s="203">
        <v>0.04</v>
      </c>
      <c r="R240" s="203">
        <f>Q240*H240</f>
        <v>0.08</v>
      </c>
      <c r="S240" s="203">
        <v>0</v>
      </c>
      <c r="T240" s="204">
        <f>S240*H240</f>
        <v>0</v>
      </c>
      <c r="U240" s="35"/>
      <c r="V240" s="35"/>
      <c r="W240" s="35"/>
      <c r="X240" s="35"/>
      <c r="Y240" s="35"/>
      <c r="Z240" s="35"/>
      <c r="AA240" s="35"/>
      <c r="AB240" s="35"/>
      <c r="AC240" s="35"/>
      <c r="AD240" s="35"/>
      <c r="AE240" s="35"/>
      <c r="AR240" s="205" t="s">
        <v>328</v>
      </c>
      <c r="AT240" s="205" t="s">
        <v>323</v>
      </c>
      <c r="AU240" s="205" t="s">
        <v>86</v>
      </c>
      <c r="AY240" s="18" t="s">
        <v>321</v>
      </c>
      <c r="BE240" s="206">
        <f>IF(N240="základní",J240,0)</f>
        <v>0</v>
      </c>
      <c r="BF240" s="206">
        <f>IF(N240="snížená",J240,0)</f>
        <v>0</v>
      </c>
      <c r="BG240" s="206">
        <f>IF(N240="zákl. přenesená",J240,0)</f>
        <v>0</v>
      </c>
      <c r="BH240" s="206">
        <f>IF(N240="sníž. přenesená",J240,0)</f>
        <v>0</v>
      </c>
      <c r="BI240" s="206">
        <f>IF(N240="nulová",J240,0)</f>
        <v>0</v>
      </c>
      <c r="BJ240" s="18" t="s">
        <v>84</v>
      </c>
      <c r="BK240" s="206">
        <f>ROUND(I240*H240,2)</f>
        <v>0</v>
      </c>
      <c r="BL240" s="18" t="s">
        <v>328</v>
      </c>
      <c r="BM240" s="205" t="s">
        <v>3838</v>
      </c>
    </row>
    <row r="241" spans="1:65" s="12" customFormat="1" ht="22.9" customHeight="1">
      <c r="B241" s="178"/>
      <c r="C241" s="179"/>
      <c r="D241" s="180" t="s">
        <v>76</v>
      </c>
      <c r="E241" s="192" t="s">
        <v>364</v>
      </c>
      <c r="F241" s="192" t="s">
        <v>1807</v>
      </c>
      <c r="G241" s="179"/>
      <c r="H241" s="179"/>
      <c r="I241" s="182"/>
      <c r="J241" s="193">
        <f>BK241</f>
        <v>0</v>
      </c>
      <c r="K241" s="179"/>
      <c r="L241" s="184"/>
      <c r="M241" s="185"/>
      <c r="N241" s="186"/>
      <c r="O241" s="186"/>
      <c r="P241" s="187">
        <f>SUM(P242:P297)</f>
        <v>0</v>
      </c>
      <c r="Q241" s="186"/>
      <c r="R241" s="187">
        <f>SUM(R242:R297)</f>
        <v>1.2652543999999999</v>
      </c>
      <c r="S241" s="186"/>
      <c r="T241" s="188">
        <f>SUM(T242:T297)</f>
        <v>0.17186999999999999</v>
      </c>
      <c r="AR241" s="189" t="s">
        <v>84</v>
      </c>
      <c r="AT241" s="190" t="s">
        <v>76</v>
      </c>
      <c r="AU241" s="190" t="s">
        <v>84</v>
      </c>
      <c r="AY241" s="189" t="s">
        <v>321</v>
      </c>
      <c r="BK241" s="191">
        <f>SUM(BK242:BK297)</f>
        <v>0</v>
      </c>
    </row>
    <row r="242" spans="1:65" s="2" customFormat="1" ht="24.2" customHeight="1">
      <c r="A242" s="35"/>
      <c r="B242" s="36"/>
      <c r="C242" s="194" t="s">
        <v>632</v>
      </c>
      <c r="D242" s="194" t="s">
        <v>323</v>
      </c>
      <c r="E242" s="195" t="s">
        <v>3839</v>
      </c>
      <c r="F242" s="196" t="s">
        <v>3840</v>
      </c>
      <c r="G242" s="197" t="s">
        <v>628</v>
      </c>
      <c r="H242" s="198">
        <v>104</v>
      </c>
      <c r="I242" s="199"/>
      <c r="J242" s="200">
        <f>ROUND(I242*H242,2)</f>
        <v>0</v>
      </c>
      <c r="K242" s="196" t="s">
        <v>350</v>
      </c>
      <c r="L242" s="40"/>
      <c r="M242" s="201" t="s">
        <v>1</v>
      </c>
      <c r="N242" s="202" t="s">
        <v>42</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328</v>
      </c>
      <c r="AT242" s="205" t="s">
        <v>323</v>
      </c>
      <c r="AU242" s="205" t="s">
        <v>86</v>
      </c>
      <c r="AY242" s="18" t="s">
        <v>321</v>
      </c>
      <c r="BE242" s="206">
        <f>IF(N242="základní",J242,0)</f>
        <v>0</v>
      </c>
      <c r="BF242" s="206">
        <f>IF(N242="snížená",J242,0)</f>
        <v>0</v>
      </c>
      <c r="BG242" s="206">
        <f>IF(N242="zákl. přenesená",J242,0)</f>
        <v>0</v>
      </c>
      <c r="BH242" s="206">
        <f>IF(N242="sníž. přenesená",J242,0)</f>
        <v>0</v>
      </c>
      <c r="BI242" s="206">
        <f>IF(N242="nulová",J242,0)</f>
        <v>0</v>
      </c>
      <c r="BJ242" s="18" t="s">
        <v>84</v>
      </c>
      <c r="BK242" s="206">
        <f>ROUND(I242*H242,2)</f>
        <v>0</v>
      </c>
      <c r="BL242" s="18" t="s">
        <v>328</v>
      </c>
      <c r="BM242" s="205" t="s">
        <v>3841</v>
      </c>
    </row>
    <row r="243" spans="1:65" s="13" customFormat="1" ht="11.25">
      <c r="B243" s="207"/>
      <c r="C243" s="208"/>
      <c r="D243" s="209" t="s">
        <v>339</v>
      </c>
      <c r="E243" s="210" t="s">
        <v>1</v>
      </c>
      <c r="F243" s="211" t="s">
        <v>3842</v>
      </c>
      <c r="G243" s="208"/>
      <c r="H243" s="212">
        <v>102</v>
      </c>
      <c r="I243" s="213"/>
      <c r="J243" s="208"/>
      <c r="K243" s="208"/>
      <c r="L243" s="214"/>
      <c r="M243" s="215"/>
      <c r="N243" s="216"/>
      <c r="O243" s="216"/>
      <c r="P243" s="216"/>
      <c r="Q243" s="216"/>
      <c r="R243" s="216"/>
      <c r="S243" s="216"/>
      <c r="T243" s="217"/>
      <c r="AT243" s="218" t="s">
        <v>339</v>
      </c>
      <c r="AU243" s="218" t="s">
        <v>86</v>
      </c>
      <c r="AV243" s="13" t="s">
        <v>86</v>
      </c>
      <c r="AW243" s="13" t="s">
        <v>31</v>
      </c>
      <c r="AX243" s="13" t="s">
        <v>77</v>
      </c>
      <c r="AY243" s="218" t="s">
        <v>321</v>
      </c>
    </row>
    <row r="244" spans="1:65" s="13" customFormat="1" ht="11.25">
      <c r="B244" s="207"/>
      <c r="C244" s="208"/>
      <c r="D244" s="209" t="s">
        <v>339</v>
      </c>
      <c r="E244" s="210" t="s">
        <v>1</v>
      </c>
      <c r="F244" s="211" t="s">
        <v>3843</v>
      </c>
      <c r="G244" s="208"/>
      <c r="H244" s="212">
        <v>2</v>
      </c>
      <c r="I244" s="213"/>
      <c r="J244" s="208"/>
      <c r="K244" s="208"/>
      <c r="L244" s="214"/>
      <c r="M244" s="215"/>
      <c r="N244" s="216"/>
      <c r="O244" s="216"/>
      <c r="P244" s="216"/>
      <c r="Q244" s="216"/>
      <c r="R244" s="216"/>
      <c r="S244" s="216"/>
      <c r="T244" s="217"/>
      <c r="AT244" s="218" t="s">
        <v>339</v>
      </c>
      <c r="AU244" s="218" t="s">
        <v>86</v>
      </c>
      <c r="AV244" s="13" t="s">
        <v>86</v>
      </c>
      <c r="AW244" s="13" t="s">
        <v>31</v>
      </c>
      <c r="AX244" s="13" t="s">
        <v>77</v>
      </c>
      <c r="AY244" s="218" t="s">
        <v>321</v>
      </c>
    </row>
    <row r="245" spans="1:65" s="14" customFormat="1" ht="11.25">
      <c r="B245" s="219"/>
      <c r="C245" s="220"/>
      <c r="D245" s="209" t="s">
        <v>339</v>
      </c>
      <c r="E245" s="221" t="s">
        <v>3771</v>
      </c>
      <c r="F245" s="222" t="s">
        <v>346</v>
      </c>
      <c r="G245" s="220"/>
      <c r="H245" s="223">
        <v>104</v>
      </c>
      <c r="I245" s="224"/>
      <c r="J245" s="220"/>
      <c r="K245" s="220"/>
      <c r="L245" s="225"/>
      <c r="M245" s="226"/>
      <c r="N245" s="227"/>
      <c r="O245" s="227"/>
      <c r="P245" s="227"/>
      <c r="Q245" s="227"/>
      <c r="R245" s="227"/>
      <c r="S245" s="227"/>
      <c r="T245" s="228"/>
      <c r="AT245" s="229" t="s">
        <v>339</v>
      </c>
      <c r="AU245" s="229" t="s">
        <v>86</v>
      </c>
      <c r="AV245" s="14" t="s">
        <v>328</v>
      </c>
      <c r="AW245" s="14" t="s">
        <v>31</v>
      </c>
      <c r="AX245" s="14" t="s">
        <v>84</v>
      </c>
      <c r="AY245" s="229" t="s">
        <v>321</v>
      </c>
    </row>
    <row r="246" spans="1:65" s="2" customFormat="1" ht="37.9" customHeight="1">
      <c r="A246" s="35"/>
      <c r="B246" s="36"/>
      <c r="C246" s="251" t="s">
        <v>639</v>
      </c>
      <c r="D246" s="251" t="s">
        <v>583</v>
      </c>
      <c r="E246" s="252" t="s">
        <v>3844</v>
      </c>
      <c r="F246" s="253" t="s">
        <v>3845</v>
      </c>
      <c r="G246" s="254" t="s">
        <v>628</v>
      </c>
      <c r="H246" s="255">
        <v>105.56</v>
      </c>
      <c r="I246" s="256"/>
      <c r="J246" s="257">
        <f>ROUND(I246*H246,2)</f>
        <v>0</v>
      </c>
      <c r="K246" s="253" t="s">
        <v>327</v>
      </c>
      <c r="L246" s="258"/>
      <c r="M246" s="259" t="s">
        <v>1</v>
      </c>
      <c r="N246" s="260" t="s">
        <v>42</v>
      </c>
      <c r="O246" s="72"/>
      <c r="P246" s="203">
        <f>O246*H246</f>
        <v>0</v>
      </c>
      <c r="Q246" s="203">
        <v>2.14E-3</v>
      </c>
      <c r="R246" s="203">
        <f>Q246*H246</f>
        <v>0.2258984</v>
      </c>
      <c r="S246" s="203">
        <v>0</v>
      </c>
      <c r="T246" s="204">
        <f>S246*H246</f>
        <v>0</v>
      </c>
      <c r="U246" s="35"/>
      <c r="V246" s="35"/>
      <c r="W246" s="35"/>
      <c r="X246" s="35"/>
      <c r="Y246" s="35"/>
      <c r="Z246" s="35"/>
      <c r="AA246" s="35"/>
      <c r="AB246" s="35"/>
      <c r="AC246" s="35"/>
      <c r="AD246" s="35"/>
      <c r="AE246" s="35"/>
      <c r="AR246" s="205" t="s">
        <v>364</v>
      </c>
      <c r="AT246" s="205" t="s">
        <v>583</v>
      </c>
      <c r="AU246" s="205" t="s">
        <v>86</v>
      </c>
      <c r="AY246" s="18" t="s">
        <v>321</v>
      </c>
      <c r="BE246" s="206">
        <f>IF(N246="základní",J246,0)</f>
        <v>0</v>
      </c>
      <c r="BF246" s="206">
        <f>IF(N246="snížená",J246,0)</f>
        <v>0</v>
      </c>
      <c r="BG246" s="206">
        <f>IF(N246="zákl. přenesená",J246,0)</f>
        <v>0</v>
      </c>
      <c r="BH246" s="206">
        <f>IF(N246="sníž. přenesená",J246,0)</f>
        <v>0</v>
      </c>
      <c r="BI246" s="206">
        <f>IF(N246="nulová",J246,0)</f>
        <v>0</v>
      </c>
      <c r="BJ246" s="18" t="s">
        <v>84</v>
      </c>
      <c r="BK246" s="206">
        <f>ROUND(I246*H246,2)</f>
        <v>0</v>
      </c>
      <c r="BL246" s="18" t="s">
        <v>328</v>
      </c>
      <c r="BM246" s="205" t="s">
        <v>3846</v>
      </c>
    </row>
    <row r="247" spans="1:65" s="13" customFormat="1" ht="11.25">
      <c r="B247" s="207"/>
      <c r="C247" s="208"/>
      <c r="D247" s="209" t="s">
        <v>339</v>
      </c>
      <c r="E247" s="210" t="s">
        <v>1</v>
      </c>
      <c r="F247" s="211" t="s">
        <v>3847</v>
      </c>
      <c r="G247" s="208"/>
      <c r="H247" s="212">
        <v>105.56</v>
      </c>
      <c r="I247" s="213"/>
      <c r="J247" s="208"/>
      <c r="K247" s="208"/>
      <c r="L247" s="214"/>
      <c r="M247" s="215"/>
      <c r="N247" s="216"/>
      <c r="O247" s="216"/>
      <c r="P247" s="216"/>
      <c r="Q247" s="216"/>
      <c r="R247" s="216"/>
      <c r="S247" s="216"/>
      <c r="T247" s="217"/>
      <c r="AT247" s="218" t="s">
        <v>339</v>
      </c>
      <c r="AU247" s="218" t="s">
        <v>86</v>
      </c>
      <c r="AV247" s="13" t="s">
        <v>86</v>
      </c>
      <c r="AW247" s="13" t="s">
        <v>31</v>
      </c>
      <c r="AX247" s="13" t="s">
        <v>84</v>
      </c>
      <c r="AY247" s="218" t="s">
        <v>321</v>
      </c>
    </row>
    <row r="248" spans="1:65" s="2" customFormat="1" ht="24.2" customHeight="1">
      <c r="A248" s="35"/>
      <c r="B248" s="36"/>
      <c r="C248" s="194" t="s">
        <v>644</v>
      </c>
      <c r="D248" s="194" t="s">
        <v>323</v>
      </c>
      <c r="E248" s="195" t="s">
        <v>1821</v>
      </c>
      <c r="F248" s="196" t="s">
        <v>1822</v>
      </c>
      <c r="G248" s="197" t="s">
        <v>628</v>
      </c>
      <c r="H248" s="198">
        <v>10</v>
      </c>
      <c r="I248" s="199"/>
      <c r="J248" s="200">
        <f t="shared" ref="J248:J280" si="0">ROUND(I248*H248,2)</f>
        <v>0</v>
      </c>
      <c r="K248" s="196" t="s">
        <v>350</v>
      </c>
      <c r="L248" s="40"/>
      <c r="M248" s="201" t="s">
        <v>1</v>
      </c>
      <c r="N248" s="202" t="s">
        <v>42</v>
      </c>
      <c r="O248" s="72"/>
      <c r="P248" s="203">
        <f t="shared" ref="P248:P280" si="1">O248*H248</f>
        <v>0</v>
      </c>
      <c r="Q248" s="203">
        <v>0</v>
      </c>
      <c r="R248" s="203">
        <f t="shared" ref="R248:R280" si="2">Q248*H248</f>
        <v>0</v>
      </c>
      <c r="S248" s="203">
        <v>0</v>
      </c>
      <c r="T248" s="204">
        <f t="shared" ref="T248:T280" si="3">S248*H248</f>
        <v>0</v>
      </c>
      <c r="U248" s="35"/>
      <c r="V248" s="35"/>
      <c r="W248" s="35"/>
      <c r="X248" s="35"/>
      <c r="Y248" s="35"/>
      <c r="Z248" s="35"/>
      <c r="AA248" s="35"/>
      <c r="AB248" s="35"/>
      <c r="AC248" s="35"/>
      <c r="AD248" s="35"/>
      <c r="AE248" s="35"/>
      <c r="AR248" s="205" t="s">
        <v>328</v>
      </c>
      <c r="AT248" s="205" t="s">
        <v>323</v>
      </c>
      <c r="AU248" s="205" t="s">
        <v>86</v>
      </c>
      <c r="AY248" s="18" t="s">
        <v>321</v>
      </c>
      <c r="BE248" s="206">
        <f t="shared" ref="BE248:BE280" si="4">IF(N248="základní",J248,0)</f>
        <v>0</v>
      </c>
      <c r="BF248" s="206">
        <f t="shared" ref="BF248:BF280" si="5">IF(N248="snížená",J248,0)</f>
        <v>0</v>
      </c>
      <c r="BG248" s="206">
        <f t="shared" ref="BG248:BG280" si="6">IF(N248="zákl. přenesená",J248,0)</f>
        <v>0</v>
      </c>
      <c r="BH248" s="206">
        <f t="shared" ref="BH248:BH280" si="7">IF(N248="sníž. přenesená",J248,0)</f>
        <v>0</v>
      </c>
      <c r="BI248" s="206">
        <f t="shared" ref="BI248:BI280" si="8">IF(N248="nulová",J248,0)</f>
        <v>0</v>
      </c>
      <c r="BJ248" s="18" t="s">
        <v>84</v>
      </c>
      <c r="BK248" s="206">
        <f t="shared" ref="BK248:BK280" si="9">ROUND(I248*H248,2)</f>
        <v>0</v>
      </c>
      <c r="BL248" s="18" t="s">
        <v>328</v>
      </c>
      <c r="BM248" s="205" t="s">
        <v>3638</v>
      </c>
    </row>
    <row r="249" spans="1:65" s="2" customFormat="1" ht="24.2" customHeight="1">
      <c r="A249" s="35"/>
      <c r="B249" s="36"/>
      <c r="C249" s="194" t="s">
        <v>647</v>
      </c>
      <c r="D249" s="194" t="s">
        <v>323</v>
      </c>
      <c r="E249" s="195" t="s">
        <v>3848</v>
      </c>
      <c r="F249" s="196" t="s">
        <v>3849</v>
      </c>
      <c r="G249" s="197" t="s">
        <v>692</v>
      </c>
      <c r="H249" s="198">
        <v>7</v>
      </c>
      <c r="I249" s="199"/>
      <c r="J249" s="200">
        <f t="shared" si="0"/>
        <v>0</v>
      </c>
      <c r="K249" s="196" t="s">
        <v>350</v>
      </c>
      <c r="L249" s="40"/>
      <c r="M249" s="201" t="s">
        <v>1</v>
      </c>
      <c r="N249" s="202" t="s">
        <v>42</v>
      </c>
      <c r="O249" s="72"/>
      <c r="P249" s="203">
        <f t="shared" si="1"/>
        <v>0</v>
      </c>
      <c r="Q249" s="203">
        <v>0</v>
      </c>
      <c r="R249" s="203">
        <f t="shared" si="2"/>
        <v>0</v>
      </c>
      <c r="S249" s="203">
        <v>0</v>
      </c>
      <c r="T249" s="204">
        <f t="shared" si="3"/>
        <v>0</v>
      </c>
      <c r="U249" s="35"/>
      <c r="V249" s="35"/>
      <c r="W249" s="35"/>
      <c r="X249" s="35"/>
      <c r="Y249" s="35"/>
      <c r="Z249" s="35"/>
      <c r="AA249" s="35"/>
      <c r="AB249" s="35"/>
      <c r="AC249" s="35"/>
      <c r="AD249" s="35"/>
      <c r="AE249" s="35"/>
      <c r="AR249" s="205" t="s">
        <v>328</v>
      </c>
      <c r="AT249" s="205" t="s">
        <v>323</v>
      </c>
      <c r="AU249" s="205" t="s">
        <v>86</v>
      </c>
      <c r="AY249" s="18" t="s">
        <v>321</v>
      </c>
      <c r="BE249" s="206">
        <f t="shared" si="4"/>
        <v>0</v>
      </c>
      <c r="BF249" s="206">
        <f t="shared" si="5"/>
        <v>0</v>
      </c>
      <c r="BG249" s="206">
        <f t="shared" si="6"/>
        <v>0</v>
      </c>
      <c r="BH249" s="206">
        <f t="shared" si="7"/>
        <v>0</v>
      </c>
      <c r="BI249" s="206">
        <f t="shared" si="8"/>
        <v>0</v>
      </c>
      <c r="BJ249" s="18" t="s">
        <v>84</v>
      </c>
      <c r="BK249" s="206">
        <f t="shared" si="9"/>
        <v>0</v>
      </c>
      <c r="BL249" s="18" t="s">
        <v>328</v>
      </c>
      <c r="BM249" s="205" t="s">
        <v>3850</v>
      </c>
    </row>
    <row r="250" spans="1:65" s="2" customFormat="1" ht="24.2" customHeight="1">
      <c r="A250" s="35"/>
      <c r="B250" s="36"/>
      <c r="C250" s="251" t="s">
        <v>652</v>
      </c>
      <c r="D250" s="251" t="s">
        <v>583</v>
      </c>
      <c r="E250" s="252" t="s">
        <v>3851</v>
      </c>
      <c r="F250" s="253" t="s">
        <v>3852</v>
      </c>
      <c r="G250" s="254" t="s">
        <v>692</v>
      </c>
      <c r="H250" s="255">
        <v>2</v>
      </c>
      <c r="I250" s="256"/>
      <c r="J250" s="257">
        <f t="shared" si="0"/>
        <v>0</v>
      </c>
      <c r="K250" s="253" t="s">
        <v>327</v>
      </c>
      <c r="L250" s="258"/>
      <c r="M250" s="259" t="s">
        <v>1</v>
      </c>
      <c r="N250" s="260" t="s">
        <v>42</v>
      </c>
      <c r="O250" s="72"/>
      <c r="P250" s="203">
        <f t="shared" si="1"/>
        <v>0</v>
      </c>
      <c r="Q250" s="203">
        <v>1.1000000000000001E-3</v>
      </c>
      <c r="R250" s="203">
        <f t="shared" si="2"/>
        <v>2.2000000000000001E-3</v>
      </c>
      <c r="S250" s="203">
        <v>0</v>
      </c>
      <c r="T250" s="204">
        <f t="shared" si="3"/>
        <v>0</v>
      </c>
      <c r="U250" s="35"/>
      <c r="V250" s="35"/>
      <c r="W250" s="35"/>
      <c r="X250" s="35"/>
      <c r="Y250" s="35"/>
      <c r="Z250" s="35"/>
      <c r="AA250" s="35"/>
      <c r="AB250" s="35"/>
      <c r="AC250" s="35"/>
      <c r="AD250" s="35"/>
      <c r="AE250" s="35"/>
      <c r="AR250" s="205" t="s">
        <v>364</v>
      </c>
      <c r="AT250" s="205" t="s">
        <v>583</v>
      </c>
      <c r="AU250" s="205" t="s">
        <v>86</v>
      </c>
      <c r="AY250" s="18" t="s">
        <v>321</v>
      </c>
      <c r="BE250" s="206">
        <f t="shared" si="4"/>
        <v>0</v>
      </c>
      <c r="BF250" s="206">
        <f t="shared" si="5"/>
        <v>0</v>
      </c>
      <c r="BG250" s="206">
        <f t="shared" si="6"/>
        <v>0</v>
      </c>
      <c r="BH250" s="206">
        <f t="shared" si="7"/>
        <v>0</v>
      </c>
      <c r="BI250" s="206">
        <f t="shared" si="8"/>
        <v>0</v>
      </c>
      <c r="BJ250" s="18" t="s">
        <v>84</v>
      </c>
      <c r="BK250" s="206">
        <f t="shared" si="9"/>
        <v>0</v>
      </c>
      <c r="BL250" s="18" t="s">
        <v>328</v>
      </c>
      <c r="BM250" s="205" t="s">
        <v>3853</v>
      </c>
    </row>
    <row r="251" spans="1:65" s="2" customFormat="1" ht="16.5" customHeight="1">
      <c r="A251" s="35"/>
      <c r="B251" s="36"/>
      <c r="C251" s="251" t="s">
        <v>657</v>
      </c>
      <c r="D251" s="251" t="s">
        <v>583</v>
      </c>
      <c r="E251" s="252" t="s">
        <v>3854</v>
      </c>
      <c r="F251" s="253" t="s">
        <v>3855</v>
      </c>
      <c r="G251" s="254" t="s">
        <v>692</v>
      </c>
      <c r="H251" s="255">
        <v>1</v>
      </c>
      <c r="I251" s="256"/>
      <c r="J251" s="257">
        <f t="shared" si="0"/>
        <v>0</v>
      </c>
      <c r="K251" s="253" t="s">
        <v>327</v>
      </c>
      <c r="L251" s="258"/>
      <c r="M251" s="259" t="s">
        <v>1</v>
      </c>
      <c r="N251" s="260" t="s">
        <v>42</v>
      </c>
      <c r="O251" s="72"/>
      <c r="P251" s="203">
        <f t="shared" si="1"/>
        <v>0</v>
      </c>
      <c r="Q251" s="203">
        <v>1.4E-3</v>
      </c>
      <c r="R251" s="203">
        <f t="shared" si="2"/>
        <v>1.4E-3</v>
      </c>
      <c r="S251" s="203">
        <v>0</v>
      </c>
      <c r="T251" s="204">
        <f t="shared" si="3"/>
        <v>0</v>
      </c>
      <c r="U251" s="35"/>
      <c r="V251" s="35"/>
      <c r="W251" s="35"/>
      <c r="X251" s="35"/>
      <c r="Y251" s="35"/>
      <c r="Z251" s="35"/>
      <c r="AA251" s="35"/>
      <c r="AB251" s="35"/>
      <c r="AC251" s="35"/>
      <c r="AD251" s="35"/>
      <c r="AE251" s="35"/>
      <c r="AR251" s="205" t="s">
        <v>364</v>
      </c>
      <c r="AT251" s="205" t="s">
        <v>583</v>
      </c>
      <c r="AU251" s="205" t="s">
        <v>86</v>
      </c>
      <c r="AY251" s="18" t="s">
        <v>321</v>
      </c>
      <c r="BE251" s="206">
        <f t="shared" si="4"/>
        <v>0</v>
      </c>
      <c r="BF251" s="206">
        <f t="shared" si="5"/>
        <v>0</v>
      </c>
      <c r="BG251" s="206">
        <f t="shared" si="6"/>
        <v>0</v>
      </c>
      <c r="BH251" s="206">
        <f t="shared" si="7"/>
        <v>0</v>
      </c>
      <c r="BI251" s="206">
        <f t="shared" si="8"/>
        <v>0</v>
      </c>
      <c r="BJ251" s="18" t="s">
        <v>84</v>
      </c>
      <c r="BK251" s="206">
        <f t="shared" si="9"/>
        <v>0</v>
      </c>
      <c r="BL251" s="18" t="s">
        <v>328</v>
      </c>
      <c r="BM251" s="205" t="s">
        <v>3856</v>
      </c>
    </row>
    <row r="252" spans="1:65" s="2" customFormat="1" ht="16.5" customHeight="1">
      <c r="A252" s="35"/>
      <c r="B252" s="36"/>
      <c r="C252" s="251" t="s">
        <v>664</v>
      </c>
      <c r="D252" s="251" t="s">
        <v>583</v>
      </c>
      <c r="E252" s="252" t="s">
        <v>3857</v>
      </c>
      <c r="F252" s="253" t="s">
        <v>3858</v>
      </c>
      <c r="G252" s="254" t="s">
        <v>692</v>
      </c>
      <c r="H252" s="255">
        <v>7</v>
      </c>
      <c r="I252" s="256"/>
      <c r="J252" s="257">
        <f t="shared" si="0"/>
        <v>0</v>
      </c>
      <c r="K252" s="253" t="s">
        <v>327</v>
      </c>
      <c r="L252" s="258"/>
      <c r="M252" s="259" t="s">
        <v>1</v>
      </c>
      <c r="N252" s="260" t="s">
        <v>42</v>
      </c>
      <c r="O252" s="72"/>
      <c r="P252" s="203">
        <f t="shared" si="1"/>
        <v>0</v>
      </c>
      <c r="Q252" s="203">
        <v>3.8999999999999999E-4</v>
      </c>
      <c r="R252" s="203">
        <f t="shared" si="2"/>
        <v>2.7299999999999998E-3</v>
      </c>
      <c r="S252" s="203">
        <v>0</v>
      </c>
      <c r="T252" s="204">
        <f t="shared" si="3"/>
        <v>0</v>
      </c>
      <c r="U252" s="35"/>
      <c r="V252" s="35"/>
      <c r="W252" s="35"/>
      <c r="X252" s="35"/>
      <c r="Y252" s="35"/>
      <c r="Z252" s="35"/>
      <c r="AA252" s="35"/>
      <c r="AB252" s="35"/>
      <c r="AC252" s="35"/>
      <c r="AD252" s="35"/>
      <c r="AE252" s="35"/>
      <c r="AR252" s="205" t="s">
        <v>364</v>
      </c>
      <c r="AT252" s="205" t="s">
        <v>583</v>
      </c>
      <c r="AU252" s="205" t="s">
        <v>86</v>
      </c>
      <c r="AY252" s="18" t="s">
        <v>321</v>
      </c>
      <c r="BE252" s="206">
        <f t="shared" si="4"/>
        <v>0</v>
      </c>
      <c r="BF252" s="206">
        <f t="shared" si="5"/>
        <v>0</v>
      </c>
      <c r="BG252" s="206">
        <f t="shared" si="6"/>
        <v>0</v>
      </c>
      <c r="BH252" s="206">
        <f t="shared" si="7"/>
        <v>0</v>
      </c>
      <c r="BI252" s="206">
        <f t="shared" si="8"/>
        <v>0</v>
      </c>
      <c r="BJ252" s="18" t="s">
        <v>84</v>
      </c>
      <c r="BK252" s="206">
        <f t="shared" si="9"/>
        <v>0</v>
      </c>
      <c r="BL252" s="18" t="s">
        <v>328</v>
      </c>
      <c r="BM252" s="205" t="s">
        <v>3859</v>
      </c>
    </row>
    <row r="253" spans="1:65" s="2" customFormat="1" ht="24.2" customHeight="1">
      <c r="A253" s="35"/>
      <c r="B253" s="36"/>
      <c r="C253" s="194" t="s">
        <v>669</v>
      </c>
      <c r="D253" s="194" t="s">
        <v>323</v>
      </c>
      <c r="E253" s="195" t="s">
        <v>3860</v>
      </c>
      <c r="F253" s="196" t="s">
        <v>3861</v>
      </c>
      <c r="G253" s="197" t="s">
        <v>692</v>
      </c>
      <c r="H253" s="198">
        <v>1</v>
      </c>
      <c r="I253" s="199"/>
      <c r="J253" s="200">
        <f t="shared" si="0"/>
        <v>0</v>
      </c>
      <c r="K253" s="196" t="s">
        <v>350</v>
      </c>
      <c r="L253" s="40"/>
      <c r="M253" s="201" t="s">
        <v>1</v>
      </c>
      <c r="N253" s="202" t="s">
        <v>42</v>
      </c>
      <c r="O253" s="72"/>
      <c r="P253" s="203">
        <f t="shared" si="1"/>
        <v>0</v>
      </c>
      <c r="Q253" s="203">
        <v>0</v>
      </c>
      <c r="R253" s="203">
        <f t="shared" si="2"/>
        <v>0</v>
      </c>
      <c r="S253" s="203">
        <v>0</v>
      </c>
      <c r="T253" s="204">
        <f t="shared" si="3"/>
        <v>0</v>
      </c>
      <c r="U253" s="35"/>
      <c r="V253" s="35"/>
      <c r="W253" s="35"/>
      <c r="X253" s="35"/>
      <c r="Y253" s="35"/>
      <c r="Z253" s="35"/>
      <c r="AA253" s="35"/>
      <c r="AB253" s="35"/>
      <c r="AC253" s="35"/>
      <c r="AD253" s="35"/>
      <c r="AE253" s="35"/>
      <c r="AR253" s="205" t="s">
        <v>328</v>
      </c>
      <c r="AT253" s="205" t="s">
        <v>323</v>
      </c>
      <c r="AU253" s="205" t="s">
        <v>86</v>
      </c>
      <c r="AY253" s="18" t="s">
        <v>321</v>
      </c>
      <c r="BE253" s="206">
        <f t="shared" si="4"/>
        <v>0</v>
      </c>
      <c r="BF253" s="206">
        <f t="shared" si="5"/>
        <v>0</v>
      </c>
      <c r="BG253" s="206">
        <f t="shared" si="6"/>
        <v>0</v>
      </c>
      <c r="BH253" s="206">
        <f t="shared" si="7"/>
        <v>0</v>
      </c>
      <c r="BI253" s="206">
        <f t="shared" si="8"/>
        <v>0</v>
      </c>
      <c r="BJ253" s="18" t="s">
        <v>84</v>
      </c>
      <c r="BK253" s="206">
        <f t="shared" si="9"/>
        <v>0</v>
      </c>
      <c r="BL253" s="18" t="s">
        <v>328</v>
      </c>
      <c r="BM253" s="205" t="s">
        <v>3862</v>
      </c>
    </row>
    <row r="254" spans="1:65" s="2" customFormat="1" ht="16.5" customHeight="1">
      <c r="A254" s="35"/>
      <c r="B254" s="36"/>
      <c r="C254" s="251" t="s">
        <v>674</v>
      </c>
      <c r="D254" s="251" t="s">
        <v>583</v>
      </c>
      <c r="E254" s="252" t="s">
        <v>3863</v>
      </c>
      <c r="F254" s="253" t="s">
        <v>3864</v>
      </c>
      <c r="G254" s="254" t="s">
        <v>692</v>
      </c>
      <c r="H254" s="255">
        <v>1</v>
      </c>
      <c r="I254" s="256"/>
      <c r="J254" s="257">
        <f t="shared" si="0"/>
        <v>0</v>
      </c>
      <c r="K254" s="253" t="s">
        <v>350</v>
      </c>
      <c r="L254" s="258"/>
      <c r="M254" s="259" t="s">
        <v>1</v>
      </c>
      <c r="N254" s="260" t="s">
        <v>42</v>
      </c>
      <c r="O254" s="72"/>
      <c r="P254" s="203">
        <f t="shared" si="1"/>
        <v>0</v>
      </c>
      <c r="Q254" s="203">
        <v>7.2000000000000005E-4</v>
      </c>
      <c r="R254" s="203">
        <f t="shared" si="2"/>
        <v>7.2000000000000005E-4</v>
      </c>
      <c r="S254" s="203">
        <v>0</v>
      </c>
      <c r="T254" s="204">
        <f t="shared" si="3"/>
        <v>0</v>
      </c>
      <c r="U254" s="35"/>
      <c r="V254" s="35"/>
      <c r="W254" s="35"/>
      <c r="X254" s="35"/>
      <c r="Y254" s="35"/>
      <c r="Z254" s="35"/>
      <c r="AA254" s="35"/>
      <c r="AB254" s="35"/>
      <c r="AC254" s="35"/>
      <c r="AD254" s="35"/>
      <c r="AE254" s="35"/>
      <c r="AR254" s="205" t="s">
        <v>364</v>
      </c>
      <c r="AT254" s="205" t="s">
        <v>583</v>
      </c>
      <c r="AU254" s="205" t="s">
        <v>86</v>
      </c>
      <c r="AY254" s="18" t="s">
        <v>321</v>
      </c>
      <c r="BE254" s="206">
        <f t="shared" si="4"/>
        <v>0</v>
      </c>
      <c r="BF254" s="206">
        <f t="shared" si="5"/>
        <v>0</v>
      </c>
      <c r="BG254" s="206">
        <f t="shared" si="6"/>
        <v>0</v>
      </c>
      <c r="BH254" s="206">
        <f t="shared" si="7"/>
        <v>0</v>
      </c>
      <c r="BI254" s="206">
        <f t="shared" si="8"/>
        <v>0</v>
      </c>
      <c r="BJ254" s="18" t="s">
        <v>84</v>
      </c>
      <c r="BK254" s="206">
        <f t="shared" si="9"/>
        <v>0</v>
      </c>
      <c r="BL254" s="18" t="s">
        <v>328</v>
      </c>
      <c r="BM254" s="205" t="s">
        <v>3865</v>
      </c>
    </row>
    <row r="255" spans="1:65" s="2" customFormat="1" ht="24.2" customHeight="1">
      <c r="A255" s="35"/>
      <c r="B255" s="36"/>
      <c r="C255" s="194" t="s">
        <v>680</v>
      </c>
      <c r="D255" s="194" t="s">
        <v>323</v>
      </c>
      <c r="E255" s="195" t="s">
        <v>3866</v>
      </c>
      <c r="F255" s="196" t="s">
        <v>3867</v>
      </c>
      <c r="G255" s="197" t="s">
        <v>692</v>
      </c>
      <c r="H255" s="198">
        <v>1</v>
      </c>
      <c r="I255" s="199"/>
      <c r="J255" s="200">
        <f t="shared" si="0"/>
        <v>0</v>
      </c>
      <c r="K255" s="196" t="s">
        <v>350</v>
      </c>
      <c r="L255" s="40"/>
      <c r="M255" s="201" t="s">
        <v>1</v>
      </c>
      <c r="N255" s="202" t="s">
        <v>42</v>
      </c>
      <c r="O255" s="72"/>
      <c r="P255" s="203">
        <f t="shared" si="1"/>
        <v>0</v>
      </c>
      <c r="Q255" s="203">
        <v>0</v>
      </c>
      <c r="R255" s="203">
        <f t="shared" si="2"/>
        <v>0</v>
      </c>
      <c r="S255" s="203">
        <v>0</v>
      </c>
      <c r="T255" s="204">
        <f t="shared" si="3"/>
        <v>0</v>
      </c>
      <c r="U255" s="35"/>
      <c r="V255" s="35"/>
      <c r="W255" s="35"/>
      <c r="X255" s="35"/>
      <c r="Y255" s="35"/>
      <c r="Z255" s="35"/>
      <c r="AA255" s="35"/>
      <c r="AB255" s="35"/>
      <c r="AC255" s="35"/>
      <c r="AD255" s="35"/>
      <c r="AE255" s="35"/>
      <c r="AR255" s="205" t="s">
        <v>328</v>
      </c>
      <c r="AT255" s="205" t="s">
        <v>323</v>
      </c>
      <c r="AU255" s="205" t="s">
        <v>86</v>
      </c>
      <c r="AY255" s="18" t="s">
        <v>321</v>
      </c>
      <c r="BE255" s="206">
        <f t="shared" si="4"/>
        <v>0</v>
      </c>
      <c r="BF255" s="206">
        <f t="shared" si="5"/>
        <v>0</v>
      </c>
      <c r="BG255" s="206">
        <f t="shared" si="6"/>
        <v>0</v>
      </c>
      <c r="BH255" s="206">
        <f t="shared" si="7"/>
        <v>0</v>
      </c>
      <c r="BI255" s="206">
        <f t="shared" si="8"/>
        <v>0</v>
      </c>
      <c r="BJ255" s="18" t="s">
        <v>84</v>
      </c>
      <c r="BK255" s="206">
        <f t="shared" si="9"/>
        <v>0</v>
      </c>
      <c r="BL255" s="18" t="s">
        <v>328</v>
      </c>
      <c r="BM255" s="205" t="s">
        <v>3868</v>
      </c>
    </row>
    <row r="256" spans="1:65" s="2" customFormat="1" ht="16.5" customHeight="1">
      <c r="A256" s="35"/>
      <c r="B256" s="36"/>
      <c r="C256" s="251" t="s">
        <v>685</v>
      </c>
      <c r="D256" s="251" t="s">
        <v>583</v>
      </c>
      <c r="E256" s="252" t="s">
        <v>3869</v>
      </c>
      <c r="F256" s="253" t="s">
        <v>3870</v>
      </c>
      <c r="G256" s="254" t="s">
        <v>692</v>
      </c>
      <c r="H256" s="255">
        <v>1</v>
      </c>
      <c r="I256" s="256"/>
      <c r="J256" s="257">
        <f t="shared" si="0"/>
        <v>0</v>
      </c>
      <c r="K256" s="253" t="s">
        <v>327</v>
      </c>
      <c r="L256" s="258"/>
      <c r="M256" s="259" t="s">
        <v>1</v>
      </c>
      <c r="N256" s="260" t="s">
        <v>42</v>
      </c>
      <c r="O256" s="72"/>
      <c r="P256" s="203">
        <f t="shared" si="1"/>
        <v>0</v>
      </c>
      <c r="Q256" s="203">
        <v>1.16E-3</v>
      </c>
      <c r="R256" s="203">
        <f t="shared" si="2"/>
        <v>1.16E-3</v>
      </c>
      <c r="S256" s="203">
        <v>0</v>
      </c>
      <c r="T256" s="204">
        <f t="shared" si="3"/>
        <v>0</v>
      </c>
      <c r="U256" s="35"/>
      <c r="V256" s="35"/>
      <c r="W256" s="35"/>
      <c r="X256" s="35"/>
      <c r="Y256" s="35"/>
      <c r="Z256" s="35"/>
      <c r="AA256" s="35"/>
      <c r="AB256" s="35"/>
      <c r="AC256" s="35"/>
      <c r="AD256" s="35"/>
      <c r="AE256" s="35"/>
      <c r="AR256" s="205" t="s">
        <v>364</v>
      </c>
      <c r="AT256" s="205" t="s">
        <v>583</v>
      </c>
      <c r="AU256" s="205" t="s">
        <v>86</v>
      </c>
      <c r="AY256" s="18" t="s">
        <v>321</v>
      </c>
      <c r="BE256" s="206">
        <f t="shared" si="4"/>
        <v>0</v>
      </c>
      <c r="BF256" s="206">
        <f t="shared" si="5"/>
        <v>0</v>
      </c>
      <c r="BG256" s="206">
        <f t="shared" si="6"/>
        <v>0</v>
      </c>
      <c r="BH256" s="206">
        <f t="shared" si="7"/>
        <v>0</v>
      </c>
      <c r="BI256" s="206">
        <f t="shared" si="8"/>
        <v>0</v>
      </c>
      <c r="BJ256" s="18" t="s">
        <v>84</v>
      </c>
      <c r="BK256" s="206">
        <f t="shared" si="9"/>
        <v>0</v>
      </c>
      <c r="BL256" s="18" t="s">
        <v>328</v>
      </c>
      <c r="BM256" s="205" t="s">
        <v>3871</v>
      </c>
    </row>
    <row r="257" spans="1:65" s="2" customFormat="1" ht="16.5" customHeight="1">
      <c r="A257" s="35"/>
      <c r="B257" s="36"/>
      <c r="C257" s="251" t="s">
        <v>689</v>
      </c>
      <c r="D257" s="251" t="s">
        <v>583</v>
      </c>
      <c r="E257" s="252" t="s">
        <v>3872</v>
      </c>
      <c r="F257" s="253" t="s">
        <v>3873</v>
      </c>
      <c r="G257" s="254" t="s">
        <v>692</v>
      </c>
      <c r="H257" s="255">
        <v>1</v>
      </c>
      <c r="I257" s="256"/>
      <c r="J257" s="257">
        <f t="shared" si="0"/>
        <v>0</v>
      </c>
      <c r="K257" s="253" t="s">
        <v>327</v>
      </c>
      <c r="L257" s="258"/>
      <c r="M257" s="259" t="s">
        <v>1</v>
      </c>
      <c r="N257" s="260" t="s">
        <v>42</v>
      </c>
      <c r="O257" s="72"/>
      <c r="P257" s="203">
        <f t="shared" si="1"/>
        <v>0</v>
      </c>
      <c r="Q257" s="203">
        <v>1.3699999999999999E-3</v>
      </c>
      <c r="R257" s="203">
        <f t="shared" si="2"/>
        <v>1.3699999999999999E-3</v>
      </c>
      <c r="S257" s="203">
        <v>0</v>
      </c>
      <c r="T257" s="204">
        <f t="shared" si="3"/>
        <v>0</v>
      </c>
      <c r="U257" s="35"/>
      <c r="V257" s="35"/>
      <c r="W257" s="35"/>
      <c r="X257" s="35"/>
      <c r="Y257" s="35"/>
      <c r="Z257" s="35"/>
      <c r="AA257" s="35"/>
      <c r="AB257" s="35"/>
      <c r="AC257" s="35"/>
      <c r="AD257" s="35"/>
      <c r="AE257" s="35"/>
      <c r="AR257" s="205" t="s">
        <v>364</v>
      </c>
      <c r="AT257" s="205" t="s">
        <v>583</v>
      </c>
      <c r="AU257" s="205" t="s">
        <v>86</v>
      </c>
      <c r="AY257" s="18" t="s">
        <v>321</v>
      </c>
      <c r="BE257" s="206">
        <f t="shared" si="4"/>
        <v>0</v>
      </c>
      <c r="BF257" s="206">
        <f t="shared" si="5"/>
        <v>0</v>
      </c>
      <c r="BG257" s="206">
        <f t="shared" si="6"/>
        <v>0</v>
      </c>
      <c r="BH257" s="206">
        <f t="shared" si="7"/>
        <v>0</v>
      </c>
      <c r="BI257" s="206">
        <f t="shared" si="8"/>
        <v>0</v>
      </c>
      <c r="BJ257" s="18" t="s">
        <v>84</v>
      </c>
      <c r="BK257" s="206">
        <f t="shared" si="9"/>
        <v>0</v>
      </c>
      <c r="BL257" s="18" t="s">
        <v>328</v>
      </c>
      <c r="BM257" s="205" t="s">
        <v>3874</v>
      </c>
    </row>
    <row r="258" spans="1:65" s="2" customFormat="1" ht="24.2" customHeight="1">
      <c r="A258" s="35"/>
      <c r="B258" s="36"/>
      <c r="C258" s="194" t="s">
        <v>694</v>
      </c>
      <c r="D258" s="194" t="s">
        <v>323</v>
      </c>
      <c r="E258" s="195" t="s">
        <v>3875</v>
      </c>
      <c r="F258" s="196" t="s">
        <v>3876</v>
      </c>
      <c r="G258" s="197" t="s">
        <v>692</v>
      </c>
      <c r="H258" s="198">
        <v>1</v>
      </c>
      <c r="I258" s="199"/>
      <c r="J258" s="200">
        <f t="shared" si="0"/>
        <v>0</v>
      </c>
      <c r="K258" s="196" t="s">
        <v>350</v>
      </c>
      <c r="L258" s="40"/>
      <c r="M258" s="201" t="s">
        <v>1</v>
      </c>
      <c r="N258" s="202" t="s">
        <v>42</v>
      </c>
      <c r="O258" s="72"/>
      <c r="P258" s="203">
        <f t="shared" si="1"/>
        <v>0</v>
      </c>
      <c r="Q258" s="203">
        <v>0</v>
      </c>
      <c r="R258" s="203">
        <f t="shared" si="2"/>
        <v>0</v>
      </c>
      <c r="S258" s="203">
        <v>0</v>
      </c>
      <c r="T258" s="204">
        <f t="shared" si="3"/>
        <v>0</v>
      </c>
      <c r="U258" s="35"/>
      <c r="V258" s="35"/>
      <c r="W258" s="35"/>
      <c r="X258" s="35"/>
      <c r="Y258" s="35"/>
      <c r="Z258" s="35"/>
      <c r="AA258" s="35"/>
      <c r="AB258" s="35"/>
      <c r="AC258" s="35"/>
      <c r="AD258" s="35"/>
      <c r="AE258" s="35"/>
      <c r="AR258" s="205" t="s">
        <v>328</v>
      </c>
      <c r="AT258" s="205" t="s">
        <v>323</v>
      </c>
      <c r="AU258" s="205" t="s">
        <v>86</v>
      </c>
      <c r="AY258" s="18" t="s">
        <v>321</v>
      </c>
      <c r="BE258" s="206">
        <f t="shared" si="4"/>
        <v>0</v>
      </c>
      <c r="BF258" s="206">
        <f t="shared" si="5"/>
        <v>0</v>
      </c>
      <c r="BG258" s="206">
        <f t="shared" si="6"/>
        <v>0</v>
      </c>
      <c r="BH258" s="206">
        <f t="shared" si="7"/>
        <v>0</v>
      </c>
      <c r="BI258" s="206">
        <f t="shared" si="8"/>
        <v>0</v>
      </c>
      <c r="BJ258" s="18" t="s">
        <v>84</v>
      </c>
      <c r="BK258" s="206">
        <f t="shared" si="9"/>
        <v>0</v>
      </c>
      <c r="BL258" s="18" t="s">
        <v>328</v>
      </c>
      <c r="BM258" s="205" t="s">
        <v>3877</v>
      </c>
    </row>
    <row r="259" spans="1:65" s="2" customFormat="1" ht="16.5" customHeight="1">
      <c r="A259" s="35"/>
      <c r="B259" s="36"/>
      <c r="C259" s="251" t="s">
        <v>699</v>
      </c>
      <c r="D259" s="251" t="s">
        <v>583</v>
      </c>
      <c r="E259" s="252" t="s">
        <v>3878</v>
      </c>
      <c r="F259" s="253" t="s">
        <v>3879</v>
      </c>
      <c r="G259" s="254" t="s">
        <v>692</v>
      </c>
      <c r="H259" s="255">
        <v>1</v>
      </c>
      <c r="I259" s="256"/>
      <c r="J259" s="257">
        <f t="shared" si="0"/>
        <v>0</v>
      </c>
      <c r="K259" s="253" t="s">
        <v>327</v>
      </c>
      <c r="L259" s="258"/>
      <c r="M259" s="259" t="s">
        <v>1</v>
      </c>
      <c r="N259" s="260" t="s">
        <v>42</v>
      </c>
      <c r="O259" s="72"/>
      <c r="P259" s="203">
        <f t="shared" si="1"/>
        <v>0</v>
      </c>
      <c r="Q259" s="203">
        <v>3.1199999999999999E-3</v>
      </c>
      <c r="R259" s="203">
        <f t="shared" si="2"/>
        <v>3.1199999999999999E-3</v>
      </c>
      <c r="S259" s="203">
        <v>0</v>
      </c>
      <c r="T259" s="204">
        <f t="shared" si="3"/>
        <v>0</v>
      </c>
      <c r="U259" s="35"/>
      <c r="V259" s="35"/>
      <c r="W259" s="35"/>
      <c r="X259" s="35"/>
      <c r="Y259" s="35"/>
      <c r="Z259" s="35"/>
      <c r="AA259" s="35"/>
      <c r="AB259" s="35"/>
      <c r="AC259" s="35"/>
      <c r="AD259" s="35"/>
      <c r="AE259" s="35"/>
      <c r="AR259" s="205" t="s">
        <v>364</v>
      </c>
      <c r="AT259" s="205" t="s">
        <v>583</v>
      </c>
      <c r="AU259" s="205" t="s">
        <v>86</v>
      </c>
      <c r="AY259" s="18" t="s">
        <v>321</v>
      </c>
      <c r="BE259" s="206">
        <f t="shared" si="4"/>
        <v>0</v>
      </c>
      <c r="BF259" s="206">
        <f t="shared" si="5"/>
        <v>0</v>
      </c>
      <c r="BG259" s="206">
        <f t="shared" si="6"/>
        <v>0</v>
      </c>
      <c r="BH259" s="206">
        <f t="shared" si="7"/>
        <v>0</v>
      </c>
      <c r="BI259" s="206">
        <f t="shared" si="8"/>
        <v>0</v>
      </c>
      <c r="BJ259" s="18" t="s">
        <v>84</v>
      </c>
      <c r="BK259" s="206">
        <f t="shared" si="9"/>
        <v>0</v>
      </c>
      <c r="BL259" s="18" t="s">
        <v>328</v>
      </c>
      <c r="BM259" s="205" t="s">
        <v>3880</v>
      </c>
    </row>
    <row r="260" spans="1:65" s="2" customFormat="1" ht="16.5" customHeight="1">
      <c r="A260" s="35"/>
      <c r="B260" s="36"/>
      <c r="C260" s="251" t="s">
        <v>706</v>
      </c>
      <c r="D260" s="251" t="s">
        <v>583</v>
      </c>
      <c r="E260" s="252" t="s">
        <v>3872</v>
      </c>
      <c r="F260" s="253" t="s">
        <v>3873</v>
      </c>
      <c r="G260" s="254" t="s">
        <v>692</v>
      </c>
      <c r="H260" s="255">
        <v>1</v>
      </c>
      <c r="I260" s="256"/>
      <c r="J260" s="257">
        <f t="shared" si="0"/>
        <v>0</v>
      </c>
      <c r="K260" s="253" t="s">
        <v>327</v>
      </c>
      <c r="L260" s="258"/>
      <c r="M260" s="259" t="s">
        <v>1</v>
      </c>
      <c r="N260" s="260" t="s">
        <v>42</v>
      </c>
      <c r="O260" s="72"/>
      <c r="P260" s="203">
        <f t="shared" si="1"/>
        <v>0</v>
      </c>
      <c r="Q260" s="203">
        <v>1.3699999999999999E-3</v>
      </c>
      <c r="R260" s="203">
        <f t="shared" si="2"/>
        <v>1.3699999999999999E-3</v>
      </c>
      <c r="S260" s="203">
        <v>0</v>
      </c>
      <c r="T260" s="204">
        <f t="shared" si="3"/>
        <v>0</v>
      </c>
      <c r="U260" s="35"/>
      <c r="V260" s="35"/>
      <c r="W260" s="35"/>
      <c r="X260" s="35"/>
      <c r="Y260" s="35"/>
      <c r="Z260" s="35"/>
      <c r="AA260" s="35"/>
      <c r="AB260" s="35"/>
      <c r="AC260" s="35"/>
      <c r="AD260" s="35"/>
      <c r="AE260" s="35"/>
      <c r="AR260" s="205" t="s">
        <v>364</v>
      </c>
      <c r="AT260" s="205" t="s">
        <v>583</v>
      </c>
      <c r="AU260" s="205" t="s">
        <v>86</v>
      </c>
      <c r="AY260" s="18" t="s">
        <v>321</v>
      </c>
      <c r="BE260" s="206">
        <f t="shared" si="4"/>
        <v>0</v>
      </c>
      <c r="BF260" s="206">
        <f t="shared" si="5"/>
        <v>0</v>
      </c>
      <c r="BG260" s="206">
        <f t="shared" si="6"/>
        <v>0</v>
      </c>
      <c r="BH260" s="206">
        <f t="shared" si="7"/>
        <v>0</v>
      </c>
      <c r="BI260" s="206">
        <f t="shared" si="8"/>
        <v>0</v>
      </c>
      <c r="BJ260" s="18" t="s">
        <v>84</v>
      </c>
      <c r="BK260" s="206">
        <f t="shared" si="9"/>
        <v>0</v>
      </c>
      <c r="BL260" s="18" t="s">
        <v>328</v>
      </c>
      <c r="BM260" s="205" t="s">
        <v>3881</v>
      </c>
    </row>
    <row r="261" spans="1:65" s="2" customFormat="1" ht="16.5" customHeight="1">
      <c r="A261" s="35"/>
      <c r="B261" s="36"/>
      <c r="C261" s="251" t="s">
        <v>718</v>
      </c>
      <c r="D261" s="251" t="s">
        <v>583</v>
      </c>
      <c r="E261" s="252" t="s">
        <v>3882</v>
      </c>
      <c r="F261" s="253" t="s">
        <v>3883</v>
      </c>
      <c r="G261" s="254" t="s">
        <v>692</v>
      </c>
      <c r="H261" s="255">
        <v>1</v>
      </c>
      <c r="I261" s="256"/>
      <c r="J261" s="257">
        <f t="shared" si="0"/>
        <v>0</v>
      </c>
      <c r="K261" s="253" t="s">
        <v>350</v>
      </c>
      <c r="L261" s="258"/>
      <c r="M261" s="259" t="s">
        <v>1</v>
      </c>
      <c r="N261" s="260" t="s">
        <v>42</v>
      </c>
      <c r="O261" s="72"/>
      <c r="P261" s="203">
        <f t="shared" si="1"/>
        <v>0</v>
      </c>
      <c r="Q261" s="203">
        <v>3.5899999999999999E-3</v>
      </c>
      <c r="R261" s="203">
        <f t="shared" si="2"/>
        <v>3.5899999999999999E-3</v>
      </c>
      <c r="S261" s="203">
        <v>0</v>
      </c>
      <c r="T261" s="204">
        <f t="shared" si="3"/>
        <v>0</v>
      </c>
      <c r="U261" s="35"/>
      <c r="V261" s="35"/>
      <c r="W261" s="35"/>
      <c r="X261" s="35"/>
      <c r="Y261" s="35"/>
      <c r="Z261" s="35"/>
      <c r="AA261" s="35"/>
      <c r="AB261" s="35"/>
      <c r="AC261" s="35"/>
      <c r="AD261" s="35"/>
      <c r="AE261" s="35"/>
      <c r="AR261" s="205" t="s">
        <v>364</v>
      </c>
      <c r="AT261" s="205" t="s">
        <v>583</v>
      </c>
      <c r="AU261" s="205" t="s">
        <v>86</v>
      </c>
      <c r="AY261" s="18" t="s">
        <v>321</v>
      </c>
      <c r="BE261" s="206">
        <f t="shared" si="4"/>
        <v>0</v>
      </c>
      <c r="BF261" s="206">
        <f t="shared" si="5"/>
        <v>0</v>
      </c>
      <c r="BG261" s="206">
        <f t="shared" si="6"/>
        <v>0</v>
      </c>
      <c r="BH261" s="206">
        <f t="shared" si="7"/>
        <v>0</v>
      </c>
      <c r="BI261" s="206">
        <f t="shared" si="8"/>
        <v>0</v>
      </c>
      <c r="BJ261" s="18" t="s">
        <v>84</v>
      </c>
      <c r="BK261" s="206">
        <f t="shared" si="9"/>
        <v>0</v>
      </c>
      <c r="BL261" s="18" t="s">
        <v>328</v>
      </c>
      <c r="BM261" s="205" t="s">
        <v>3884</v>
      </c>
    </row>
    <row r="262" spans="1:65" s="2" customFormat="1" ht="21.75" customHeight="1">
      <c r="A262" s="35"/>
      <c r="B262" s="36"/>
      <c r="C262" s="194" t="s">
        <v>727</v>
      </c>
      <c r="D262" s="194" t="s">
        <v>323</v>
      </c>
      <c r="E262" s="195" t="s">
        <v>3885</v>
      </c>
      <c r="F262" s="196" t="s">
        <v>3886</v>
      </c>
      <c r="G262" s="197" t="s">
        <v>692</v>
      </c>
      <c r="H262" s="198">
        <v>3</v>
      </c>
      <c r="I262" s="199"/>
      <c r="J262" s="200">
        <f t="shared" si="0"/>
        <v>0</v>
      </c>
      <c r="K262" s="196" t="s">
        <v>327</v>
      </c>
      <c r="L262" s="40"/>
      <c r="M262" s="201" t="s">
        <v>1</v>
      </c>
      <c r="N262" s="202" t="s">
        <v>42</v>
      </c>
      <c r="O262" s="72"/>
      <c r="P262" s="203">
        <f t="shared" si="1"/>
        <v>0</v>
      </c>
      <c r="Q262" s="203">
        <v>0</v>
      </c>
      <c r="R262" s="203">
        <f t="shared" si="2"/>
        <v>0</v>
      </c>
      <c r="S262" s="203">
        <v>0</v>
      </c>
      <c r="T262" s="204">
        <f t="shared" si="3"/>
        <v>0</v>
      </c>
      <c r="U262" s="35"/>
      <c r="V262" s="35"/>
      <c r="W262" s="35"/>
      <c r="X262" s="35"/>
      <c r="Y262" s="35"/>
      <c r="Z262" s="35"/>
      <c r="AA262" s="35"/>
      <c r="AB262" s="35"/>
      <c r="AC262" s="35"/>
      <c r="AD262" s="35"/>
      <c r="AE262" s="35"/>
      <c r="AR262" s="205" t="s">
        <v>328</v>
      </c>
      <c r="AT262" s="205" t="s">
        <v>323</v>
      </c>
      <c r="AU262" s="205" t="s">
        <v>86</v>
      </c>
      <c r="AY262" s="18" t="s">
        <v>321</v>
      </c>
      <c r="BE262" s="206">
        <f t="shared" si="4"/>
        <v>0</v>
      </c>
      <c r="BF262" s="206">
        <f t="shared" si="5"/>
        <v>0</v>
      </c>
      <c r="BG262" s="206">
        <f t="shared" si="6"/>
        <v>0</v>
      </c>
      <c r="BH262" s="206">
        <f t="shared" si="7"/>
        <v>0</v>
      </c>
      <c r="BI262" s="206">
        <f t="shared" si="8"/>
        <v>0</v>
      </c>
      <c r="BJ262" s="18" t="s">
        <v>84</v>
      </c>
      <c r="BK262" s="206">
        <f t="shared" si="9"/>
        <v>0</v>
      </c>
      <c r="BL262" s="18" t="s">
        <v>328</v>
      </c>
      <c r="BM262" s="205" t="s">
        <v>3887</v>
      </c>
    </row>
    <row r="263" spans="1:65" s="2" customFormat="1" ht="16.5" customHeight="1">
      <c r="A263" s="35"/>
      <c r="B263" s="36"/>
      <c r="C263" s="251" t="s">
        <v>741</v>
      </c>
      <c r="D263" s="251" t="s">
        <v>583</v>
      </c>
      <c r="E263" s="252" t="s">
        <v>3888</v>
      </c>
      <c r="F263" s="253" t="s">
        <v>3889</v>
      </c>
      <c r="G263" s="254" t="s">
        <v>692</v>
      </c>
      <c r="H263" s="255">
        <v>3</v>
      </c>
      <c r="I263" s="256"/>
      <c r="J263" s="257">
        <f t="shared" si="0"/>
        <v>0</v>
      </c>
      <c r="K263" s="253" t="s">
        <v>350</v>
      </c>
      <c r="L263" s="258"/>
      <c r="M263" s="259" t="s">
        <v>1</v>
      </c>
      <c r="N263" s="260" t="s">
        <v>42</v>
      </c>
      <c r="O263" s="72"/>
      <c r="P263" s="203">
        <f t="shared" si="1"/>
        <v>0</v>
      </c>
      <c r="Q263" s="203">
        <v>4.8000000000000001E-4</v>
      </c>
      <c r="R263" s="203">
        <f t="shared" si="2"/>
        <v>1.4400000000000001E-3</v>
      </c>
      <c r="S263" s="203">
        <v>0</v>
      </c>
      <c r="T263" s="204">
        <f t="shared" si="3"/>
        <v>0</v>
      </c>
      <c r="U263" s="35"/>
      <c r="V263" s="35"/>
      <c r="W263" s="35"/>
      <c r="X263" s="35"/>
      <c r="Y263" s="35"/>
      <c r="Z263" s="35"/>
      <c r="AA263" s="35"/>
      <c r="AB263" s="35"/>
      <c r="AC263" s="35"/>
      <c r="AD263" s="35"/>
      <c r="AE263" s="35"/>
      <c r="AR263" s="205" t="s">
        <v>364</v>
      </c>
      <c r="AT263" s="205" t="s">
        <v>583</v>
      </c>
      <c r="AU263" s="205" t="s">
        <v>86</v>
      </c>
      <c r="AY263" s="18" t="s">
        <v>321</v>
      </c>
      <c r="BE263" s="206">
        <f t="shared" si="4"/>
        <v>0</v>
      </c>
      <c r="BF263" s="206">
        <f t="shared" si="5"/>
        <v>0</v>
      </c>
      <c r="BG263" s="206">
        <f t="shared" si="6"/>
        <v>0</v>
      </c>
      <c r="BH263" s="206">
        <f t="shared" si="7"/>
        <v>0</v>
      </c>
      <c r="BI263" s="206">
        <f t="shared" si="8"/>
        <v>0</v>
      </c>
      <c r="BJ263" s="18" t="s">
        <v>84</v>
      </c>
      <c r="BK263" s="206">
        <f t="shared" si="9"/>
        <v>0</v>
      </c>
      <c r="BL263" s="18" t="s">
        <v>328</v>
      </c>
      <c r="BM263" s="205" t="s">
        <v>3890</v>
      </c>
    </row>
    <row r="264" spans="1:65" s="2" customFormat="1" ht="21.75" customHeight="1">
      <c r="A264" s="35"/>
      <c r="B264" s="36"/>
      <c r="C264" s="251" t="s">
        <v>757</v>
      </c>
      <c r="D264" s="251" t="s">
        <v>583</v>
      </c>
      <c r="E264" s="252" t="s">
        <v>3891</v>
      </c>
      <c r="F264" s="253" t="s">
        <v>3892</v>
      </c>
      <c r="G264" s="254" t="s">
        <v>692</v>
      </c>
      <c r="H264" s="255">
        <v>3</v>
      </c>
      <c r="I264" s="256"/>
      <c r="J264" s="257">
        <f t="shared" si="0"/>
        <v>0</v>
      </c>
      <c r="K264" s="253" t="s">
        <v>350</v>
      </c>
      <c r="L264" s="258"/>
      <c r="M264" s="259" t="s">
        <v>1</v>
      </c>
      <c r="N264" s="260" t="s">
        <v>42</v>
      </c>
      <c r="O264" s="72"/>
      <c r="P264" s="203">
        <f t="shared" si="1"/>
        <v>0</v>
      </c>
      <c r="Q264" s="203">
        <v>3.5999999999999999E-3</v>
      </c>
      <c r="R264" s="203">
        <f t="shared" si="2"/>
        <v>1.0800000000000001E-2</v>
      </c>
      <c r="S264" s="203">
        <v>0</v>
      </c>
      <c r="T264" s="204">
        <f t="shared" si="3"/>
        <v>0</v>
      </c>
      <c r="U264" s="35"/>
      <c r="V264" s="35"/>
      <c r="W264" s="35"/>
      <c r="X264" s="35"/>
      <c r="Y264" s="35"/>
      <c r="Z264" s="35"/>
      <c r="AA264" s="35"/>
      <c r="AB264" s="35"/>
      <c r="AC264" s="35"/>
      <c r="AD264" s="35"/>
      <c r="AE264" s="35"/>
      <c r="AR264" s="205" t="s">
        <v>364</v>
      </c>
      <c r="AT264" s="205" t="s">
        <v>583</v>
      </c>
      <c r="AU264" s="205" t="s">
        <v>86</v>
      </c>
      <c r="AY264" s="18" t="s">
        <v>321</v>
      </c>
      <c r="BE264" s="206">
        <f t="shared" si="4"/>
        <v>0</v>
      </c>
      <c r="BF264" s="206">
        <f t="shared" si="5"/>
        <v>0</v>
      </c>
      <c r="BG264" s="206">
        <f t="shared" si="6"/>
        <v>0</v>
      </c>
      <c r="BH264" s="206">
        <f t="shared" si="7"/>
        <v>0</v>
      </c>
      <c r="BI264" s="206">
        <f t="shared" si="8"/>
        <v>0</v>
      </c>
      <c r="BJ264" s="18" t="s">
        <v>84</v>
      </c>
      <c r="BK264" s="206">
        <f t="shared" si="9"/>
        <v>0</v>
      </c>
      <c r="BL264" s="18" t="s">
        <v>328</v>
      </c>
      <c r="BM264" s="205" t="s">
        <v>3893</v>
      </c>
    </row>
    <row r="265" spans="1:65" s="2" customFormat="1" ht="33" customHeight="1">
      <c r="A265" s="35"/>
      <c r="B265" s="36"/>
      <c r="C265" s="194" t="s">
        <v>761</v>
      </c>
      <c r="D265" s="194" t="s">
        <v>323</v>
      </c>
      <c r="E265" s="195" t="s">
        <v>3894</v>
      </c>
      <c r="F265" s="196" t="s">
        <v>3895</v>
      </c>
      <c r="G265" s="197" t="s">
        <v>692</v>
      </c>
      <c r="H265" s="198">
        <v>2</v>
      </c>
      <c r="I265" s="199"/>
      <c r="J265" s="200">
        <f t="shared" si="0"/>
        <v>0</v>
      </c>
      <c r="K265" s="196" t="s">
        <v>327</v>
      </c>
      <c r="L265" s="40"/>
      <c r="M265" s="201" t="s">
        <v>1</v>
      </c>
      <c r="N265" s="202" t="s">
        <v>42</v>
      </c>
      <c r="O265" s="72"/>
      <c r="P265" s="203">
        <f t="shared" si="1"/>
        <v>0</v>
      </c>
      <c r="Q265" s="203">
        <v>0</v>
      </c>
      <c r="R265" s="203">
        <f t="shared" si="2"/>
        <v>0</v>
      </c>
      <c r="S265" s="203">
        <v>8.0000000000000002E-3</v>
      </c>
      <c r="T265" s="204">
        <f t="shared" si="3"/>
        <v>1.6E-2</v>
      </c>
      <c r="U265" s="35"/>
      <c r="V265" s="35"/>
      <c r="W265" s="35"/>
      <c r="X265" s="35"/>
      <c r="Y265" s="35"/>
      <c r="Z265" s="35"/>
      <c r="AA265" s="35"/>
      <c r="AB265" s="35"/>
      <c r="AC265" s="35"/>
      <c r="AD265" s="35"/>
      <c r="AE265" s="35"/>
      <c r="AR265" s="205" t="s">
        <v>328</v>
      </c>
      <c r="AT265" s="205" t="s">
        <v>323</v>
      </c>
      <c r="AU265" s="205" t="s">
        <v>86</v>
      </c>
      <c r="AY265" s="18" t="s">
        <v>321</v>
      </c>
      <c r="BE265" s="206">
        <f t="shared" si="4"/>
        <v>0</v>
      </c>
      <c r="BF265" s="206">
        <f t="shared" si="5"/>
        <v>0</v>
      </c>
      <c r="BG265" s="206">
        <f t="shared" si="6"/>
        <v>0</v>
      </c>
      <c r="BH265" s="206">
        <f t="shared" si="7"/>
        <v>0</v>
      </c>
      <c r="BI265" s="206">
        <f t="shared" si="8"/>
        <v>0</v>
      </c>
      <c r="BJ265" s="18" t="s">
        <v>84</v>
      </c>
      <c r="BK265" s="206">
        <f t="shared" si="9"/>
        <v>0</v>
      </c>
      <c r="BL265" s="18" t="s">
        <v>328</v>
      </c>
      <c r="BM265" s="205" t="s">
        <v>3896</v>
      </c>
    </row>
    <row r="266" spans="1:65" s="2" customFormat="1" ht="24.2" customHeight="1">
      <c r="A266" s="35"/>
      <c r="B266" s="36"/>
      <c r="C266" s="251" t="s">
        <v>774</v>
      </c>
      <c r="D266" s="251" t="s">
        <v>583</v>
      </c>
      <c r="E266" s="252" t="s">
        <v>3897</v>
      </c>
      <c r="F266" s="253" t="s">
        <v>3898</v>
      </c>
      <c r="G266" s="254" t="s">
        <v>692</v>
      </c>
      <c r="H266" s="255">
        <v>2</v>
      </c>
      <c r="I266" s="256"/>
      <c r="J266" s="257">
        <f t="shared" si="0"/>
        <v>0</v>
      </c>
      <c r="K266" s="253" t="s">
        <v>327</v>
      </c>
      <c r="L266" s="258"/>
      <c r="M266" s="259" t="s">
        <v>1</v>
      </c>
      <c r="N266" s="260" t="s">
        <v>42</v>
      </c>
      <c r="O266" s="72"/>
      <c r="P266" s="203">
        <f t="shared" si="1"/>
        <v>0</v>
      </c>
      <c r="Q266" s="203">
        <v>7.0400000000000003E-3</v>
      </c>
      <c r="R266" s="203">
        <f t="shared" si="2"/>
        <v>1.4080000000000001E-2</v>
      </c>
      <c r="S266" s="203">
        <v>0</v>
      </c>
      <c r="T266" s="204">
        <f t="shared" si="3"/>
        <v>0</v>
      </c>
      <c r="U266" s="35"/>
      <c r="V266" s="35"/>
      <c r="W266" s="35"/>
      <c r="X266" s="35"/>
      <c r="Y266" s="35"/>
      <c r="Z266" s="35"/>
      <c r="AA266" s="35"/>
      <c r="AB266" s="35"/>
      <c r="AC266" s="35"/>
      <c r="AD266" s="35"/>
      <c r="AE266" s="35"/>
      <c r="AR266" s="205" t="s">
        <v>364</v>
      </c>
      <c r="AT266" s="205" t="s">
        <v>583</v>
      </c>
      <c r="AU266" s="205" t="s">
        <v>86</v>
      </c>
      <c r="AY266" s="18" t="s">
        <v>321</v>
      </c>
      <c r="BE266" s="206">
        <f t="shared" si="4"/>
        <v>0</v>
      </c>
      <c r="BF266" s="206">
        <f t="shared" si="5"/>
        <v>0</v>
      </c>
      <c r="BG266" s="206">
        <f t="shared" si="6"/>
        <v>0</v>
      </c>
      <c r="BH266" s="206">
        <f t="shared" si="7"/>
        <v>0</v>
      </c>
      <c r="BI266" s="206">
        <f t="shared" si="8"/>
        <v>0</v>
      </c>
      <c r="BJ266" s="18" t="s">
        <v>84</v>
      </c>
      <c r="BK266" s="206">
        <f t="shared" si="9"/>
        <v>0</v>
      </c>
      <c r="BL266" s="18" t="s">
        <v>328</v>
      </c>
      <c r="BM266" s="205" t="s">
        <v>3899</v>
      </c>
    </row>
    <row r="267" spans="1:65" s="2" customFormat="1" ht="33" customHeight="1">
      <c r="A267" s="35"/>
      <c r="B267" s="36"/>
      <c r="C267" s="194" t="s">
        <v>778</v>
      </c>
      <c r="D267" s="194" t="s">
        <v>323</v>
      </c>
      <c r="E267" s="195" t="s">
        <v>3131</v>
      </c>
      <c r="F267" s="196" t="s">
        <v>3132</v>
      </c>
      <c r="G267" s="197" t="s">
        <v>692</v>
      </c>
      <c r="H267" s="198">
        <v>2</v>
      </c>
      <c r="I267" s="199"/>
      <c r="J267" s="200">
        <f t="shared" si="0"/>
        <v>0</v>
      </c>
      <c r="K267" s="196" t="s">
        <v>327</v>
      </c>
      <c r="L267" s="40"/>
      <c r="M267" s="201" t="s">
        <v>1</v>
      </c>
      <c r="N267" s="202" t="s">
        <v>42</v>
      </c>
      <c r="O267" s="72"/>
      <c r="P267" s="203">
        <f t="shared" si="1"/>
        <v>0</v>
      </c>
      <c r="Q267" s="203">
        <v>0</v>
      </c>
      <c r="R267" s="203">
        <f t="shared" si="2"/>
        <v>0</v>
      </c>
      <c r="S267" s="203">
        <v>3.1699999999999999E-2</v>
      </c>
      <c r="T267" s="204">
        <f t="shared" si="3"/>
        <v>6.3399999999999998E-2</v>
      </c>
      <c r="U267" s="35"/>
      <c r="V267" s="35"/>
      <c r="W267" s="35"/>
      <c r="X267" s="35"/>
      <c r="Y267" s="35"/>
      <c r="Z267" s="35"/>
      <c r="AA267" s="35"/>
      <c r="AB267" s="35"/>
      <c r="AC267" s="35"/>
      <c r="AD267" s="35"/>
      <c r="AE267" s="35"/>
      <c r="AR267" s="205" t="s">
        <v>328</v>
      </c>
      <c r="AT267" s="205" t="s">
        <v>323</v>
      </c>
      <c r="AU267" s="205" t="s">
        <v>86</v>
      </c>
      <c r="AY267" s="18" t="s">
        <v>321</v>
      </c>
      <c r="BE267" s="206">
        <f t="shared" si="4"/>
        <v>0</v>
      </c>
      <c r="BF267" s="206">
        <f t="shared" si="5"/>
        <v>0</v>
      </c>
      <c r="BG267" s="206">
        <f t="shared" si="6"/>
        <v>0</v>
      </c>
      <c r="BH267" s="206">
        <f t="shared" si="7"/>
        <v>0</v>
      </c>
      <c r="BI267" s="206">
        <f t="shared" si="8"/>
        <v>0</v>
      </c>
      <c r="BJ267" s="18" t="s">
        <v>84</v>
      </c>
      <c r="BK267" s="206">
        <f t="shared" si="9"/>
        <v>0</v>
      </c>
      <c r="BL267" s="18" t="s">
        <v>328</v>
      </c>
      <c r="BM267" s="205" t="s">
        <v>3900</v>
      </c>
    </row>
    <row r="268" spans="1:65" s="2" customFormat="1" ht="24.2" customHeight="1">
      <c r="A268" s="35"/>
      <c r="B268" s="36"/>
      <c r="C268" s="251" t="s">
        <v>783</v>
      </c>
      <c r="D268" s="251" t="s">
        <v>583</v>
      </c>
      <c r="E268" s="252" t="s">
        <v>3134</v>
      </c>
      <c r="F268" s="253" t="s">
        <v>3135</v>
      </c>
      <c r="G268" s="254" t="s">
        <v>692</v>
      </c>
      <c r="H268" s="255">
        <v>1</v>
      </c>
      <c r="I268" s="256"/>
      <c r="J268" s="257">
        <f t="shared" si="0"/>
        <v>0</v>
      </c>
      <c r="K268" s="253" t="s">
        <v>327</v>
      </c>
      <c r="L268" s="258"/>
      <c r="M268" s="259" t="s">
        <v>1</v>
      </c>
      <c r="N268" s="260" t="s">
        <v>42</v>
      </c>
      <c r="O268" s="72"/>
      <c r="P268" s="203">
        <f t="shared" si="1"/>
        <v>0</v>
      </c>
      <c r="Q268" s="203">
        <v>3.0200000000000001E-2</v>
      </c>
      <c r="R268" s="203">
        <f t="shared" si="2"/>
        <v>3.0200000000000001E-2</v>
      </c>
      <c r="S268" s="203">
        <v>0</v>
      </c>
      <c r="T268" s="204">
        <f t="shared" si="3"/>
        <v>0</v>
      </c>
      <c r="U268" s="35"/>
      <c r="V268" s="35"/>
      <c r="W268" s="35"/>
      <c r="X268" s="35"/>
      <c r="Y268" s="35"/>
      <c r="Z268" s="35"/>
      <c r="AA268" s="35"/>
      <c r="AB268" s="35"/>
      <c r="AC268" s="35"/>
      <c r="AD268" s="35"/>
      <c r="AE268" s="35"/>
      <c r="AR268" s="205" t="s">
        <v>364</v>
      </c>
      <c r="AT268" s="205" t="s">
        <v>583</v>
      </c>
      <c r="AU268" s="205" t="s">
        <v>86</v>
      </c>
      <c r="AY268" s="18" t="s">
        <v>321</v>
      </c>
      <c r="BE268" s="206">
        <f t="shared" si="4"/>
        <v>0</v>
      </c>
      <c r="BF268" s="206">
        <f t="shared" si="5"/>
        <v>0</v>
      </c>
      <c r="BG268" s="206">
        <f t="shared" si="6"/>
        <v>0</v>
      </c>
      <c r="BH268" s="206">
        <f t="shared" si="7"/>
        <v>0</v>
      </c>
      <c r="BI268" s="206">
        <f t="shared" si="8"/>
        <v>0</v>
      </c>
      <c r="BJ268" s="18" t="s">
        <v>84</v>
      </c>
      <c r="BK268" s="206">
        <f t="shared" si="9"/>
        <v>0</v>
      </c>
      <c r="BL268" s="18" t="s">
        <v>328</v>
      </c>
      <c r="BM268" s="205" t="s">
        <v>3901</v>
      </c>
    </row>
    <row r="269" spans="1:65" s="2" customFormat="1" ht="24.2" customHeight="1">
      <c r="A269" s="35"/>
      <c r="B269" s="36"/>
      <c r="C269" s="251" t="s">
        <v>787</v>
      </c>
      <c r="D269" s="251" t="s">
        <v>583</v>
      </c>
      <c r="E269" s="252" t="s">
        <v>3902</v>
      </c>
      <c r="F269" s="253" t="s">
        <v>3903</v>
      </c>
      <c r="G269" s="254" t="s">
        <v>692</v>
      </c>
      <c r="H269" s="255">
        <v>1</v>
      </c>
      <c r="I269" s="256"/>
      <c r="J269" s="257">
        <f t="shared" si="0"/>
        <v>0</v>
      </c>
      <c r="K269" s="253" t="s">
        <v>327</v>
      </c>
      <c r="L269" s="258"/>
      <c r="M269" s="259" t="s">
        <v>1</v>
      </c>
      <c r="N269" s="260" t="s">
        <v>42</v>
      </c>
      <c r="O269" s="72"/>
      <c r="P269" s="203">
        <f t="shared" si="1"/>
        <v>0</v>
      </c>
      <c r="Q269" s="203">
        <v>2.4799999999999999E-2</v>
      </c>
      <c r="R269" s="203">
        <f t="shared" si="2"/>
        <v>2.4799999999999999E-2</v>
      </c>
      <c r="S269" s="203">
        <v>0</v>
      </c>
      <c r="T269" s="204">
        <f t="shared" si="3"/>
        <v>0</v>
      </c>
      <c r="U269" s="35"/>
      <c r="V269" s="35"/>
      <c r="W269" s="35"/>
      <c r="X269" s="35"/>
      <c r="Y269" s="35"/>
      <c r="Z269" s="35"/>
      <c r="AA269" s="35"/>
      <c r="AB269" s="35"/>
      <c r="AC269" s="35"/>
      <c r="AD269" s="35"/>
      <c r="AE269" s="35"/>
      <c r="AR269" s="205" t="s">
        <v>364</v>
      </c>
      <c r="AT269" s="205" t="s">
        <v>583</v>
      </c>
      <c r="AU269" s="205" t="s">
        <v>86</v>
      </c>
      <c r="AY269" s="18" t="s">
        <v>321</v>
      </c>
      <c r="BE269" s="206">
        <f t="shared" si="4"/>
        <v>0</v>
      </c>
      <c r="BF269" s="206">
        <f t="shared" si="5"/>
        <v>0</v>
      </c>
      <c r="BG269" s="206">
        <f t="shared" si="6"/>
        <v>0</v>
      </c>
      <c r="BH269" s="206">
        <f t="shared" si="7"/>
        <v>0</v>
      </c>
      <c r="BI269" s="206">
        <f t="shared" si="8"/>
        <v>0</v>
      </c>
      <c r="BJ269" s="18" t="s">
        <v>84</v>
      </c>
      <c r="BK269" s="206">
        <f t="shared" si="9"/>
        <v>0</v>
      </c>
      <c r="BL269" s="18" t="s">
        <v>328</v>
      </c>
      <c r="BM269" s="205" t="s">
        <v>3904</v>
      </c>
    </row>
    <row r="270" spans="1:65" s="2" customFormat="1" ht="24.2" customHeight="1">
      <c r="A270" s="35"/>
      <c r="B270" s="36"/>
      <c r="C270" s="194" t="s">
        <v>791</v>
      </c>
      <c r="D270" s="194" t="s">
        <v>323</v>
      </c>
      <c r="E270" s="195" t="s">
        <v>3905</v>
      </c>
      <c r="F270" s="196" t="s">
        <v>3906</v>
      </c>
      <c r="G270" s="197" t="s">
        <v>692</v>
      </c>
      <c r="H270" s="198">
        <v>2</v>
      </c>
      <c r="I270" s="199"/>
      <c r="J270" s="200">
        <f t="shared" si="0"/>
        <v>0</v>
      </c>
      <c r="K270" s="196" t="s">
        <v>327</v>
      </c>
      <c r="L270" s="40"/>
      <c r="M270" s="201" t="s">
        <v>1</v>
      </c>
      <c r="N270" s="202" t="s">
        <v>42</v>
      </c>
      <c r="O270" s="72"/>
      <c r="P270" s="203">
        <f t="shared" si="1"/>
        <v>0</v>
      </c>
      <c r="Q270" s="203">
        <v>1.7099999999999999E-3</v>
      </c>
      <c r="R270" s="203">
        <f t="shared" si="2"/>
        <v>3.4199999999999999E-3</v>
      </c>
      <c r="S270" s="203">
        <v>1.661E-2</v>
      </c>
      <c r="T270" s="204">
        <f t="shared" si="3"/>
        <v>3.322E-2</v>
      </c>
      <c r="U270" s="35"/>
      <c r="V270" s="35"/>
      <c r="W270" s="35"/>
      <c r="X270" s="35"/>
      <c r="Y270" s="35"/>
      <c r="Z270" s="35"/>
      <c r="AA270" s="35"/>
      <c r="AB270" s="35"/>
      <c r="AC270" s="35"/>
      <c r="AD270" s="35"/>
      <c r="AE270" s="35"/>
      <c r="AR270" s="205" t="s">
        <v>328</v>
      </c>
      <c r="AT270" s="205" t="s">
        <v>323</v>
      </c>
      <c r="AU270" s="205" t="s">
        <v>86</v>
      </c>
      <c r="AY270" s="18" t="s">
        <v>321</v>
      </c>
      <c r="BE270" s="206">
        <f t="shared" si="4"/>
        <v>0</v>
      </c>
      <c r="BF270" s="206">
        <f t="shared" si="5"/>
        <v>0</v>
      </c>
      <c r="BG270" s="206">
        <f t="shared" si="6"/>
        <v>0</v>
      </c>
      <c r="BH270" s="206">
        <f t="shared" si="7"/>
        <v>0</v>
      </c>
      <c r="BI270" s="206">
        <f t="shared" si="8"/>
        <v>0</v>
      </c>
      <c r="BJ270" s="18" t="s">
        <v>84</v>
      </c>
      <c r="BK270" s="206">
        <f t="shared" si="9"/>
        <v>0</v>
      </c>
      <c r="BL270" s="18" t="s">
        <v>328</v>
      </c>
      <c r="BM270" s="205" t="s">
        <v>3907</v>
      </c>
    </row>
    <row r="271" spans="1:65" s="2" customFormat="1" ht="24.2" customHeight="1">
      <c r="A271" s="35"/>
      <c r="B271" s="36"/>
      <c r="C271" s="251" t="s">
        <v>800</v>
      </c>
      <c r="D271" s="251" t="s">
        <v>583</v>
      </c>
      <c r="E271" s="252" t="s">
        <v>3908</v>
      </c>
      <c r="F271" s="253" t="s">
        <v>3909</v>
      </c>
      <c r="G271" s="254" t="s">
        <v>692</v>
      </c>
      <c r="H271" s="255">
        <v>2</v>
      </c>
      <c r="I271" s="256"/>
      <c r="J271" s="257">
        <f t="shared" si="0"/>
        <v>0</v>
      </c>
      <c r="K271" s="253" t="s">
        <v>350</v>
      </c>
      <c r="L271" s="258"/>
      <c r="M271" s="259" t="s">
        <v>1</v>
      </c>
      <c r="N271" s="260" t="s">
        <v>42</v>
      </c>
      <c r="O271" s="72"/>
      <c r="P271" s="203">
        <f t="shared" si="1"/>
        <v>0</v>
      </c>
      <c r="Q271" s="203">
        <v>1.49E-2</v>
      </c>
      <c r="R271" s="203">
        <f t="shared" si="2"/>
        <v>2.98E-2</v>
      </c>
      <c r="S271" s="203">
        <v>0</v>
      </c>
      <c r="T271" s="204">
        <f t="shared" si="3"/>
        <v>0</v>
      </c>
      <c r="U271" s="35"/>
      <c r="V271" s="35"/>
      <c r="W271" s="35"/>
      <c r="X271" s="35"/>
      <c r="Y271" s="35"/>
      <c r="Z271" s="35"/>
      <c r="AA271" s="35"/>
      <c r="AB271" s="35"/>
      <c r="AC271" s="35"/>
      <c r="AD271" s="35"/>
      <c r="AE271" s="35"/>
      <c r="AR271" s="205" t="s">
        <v>364</v>
      </c>
      <c r="AT271" s="205" t="s">
        <v>583</v>
      </c>
      <c r="AU271" s="205" t="s">
        <v>86</v>
      </c>
      <c r="AY271" s="18" t="s">
        <v>321</v>
      </c>
      <c r="BE271" s="206">
        <f t="shared" si="4"/>
        <v>0</v>
      </c>
      <c r="BF271" s="206">
        <f t="shared" si="5"/>
        <v>0</v>
      </c>
      <c r="BG271" s="206">
        <f t="shared" si="6"/>
        <v>0</v>
      </c>
      <c r="BH271" s="206">
        <f t="shared" si="7"/>
        <v>0</v>
      </c>
      <c r="BI271" s="206">
        <f t="shared" si="8"/>
        <v>0</v>
      </c>
      <c r="BJ271" s="18" t="s">
        <v>84</v>
      </c>
      <c r="BK271" s="206">
        <f t="shared" si="9"/>
        <v>0</v>
      </c>
      <c r="BL271" s="18" t="s">
        <v>328</v>
      </c>
      <c r="BM271" s="205" t="s">
        <v>3910</v>
      </c>
    </row>
    <row r="272" spans="1:65" s="2" customFormat="1" ht="24.2" customHeight="1">
      <c r="A272" s="35"/>
      <c r="B272" s="36"/>
      <c r="C272" s="194" t="s">
        <v>807</v>
      </c>
      <c r="D272" s="194" t="s">
        <v>323</v>
      </c>
      <c r="E272" s="195" t="s">
        <v>3911</v>
      </c>
      <c r="F272" s="196" t="s">
        <v>3912</v>
      </c>
      <c r="G272" s="197" t="s">
        <v>692</v>
      </c>
      <c r="H272" s="198">
        <v>1</v>
      </c>
      <c r="I272" s="199"/>
      <c r="J272" s="200">
        <f t="shared" si="0"/>
        <v>0</v>
      </c>
      <c r="K272" s="196" t="s">
        <v>327</v>
      </c>
      <c r="L272" s="40"/>
      <c r="M272" s="201" t="s">
        <v>1</v>
      </c>
      <c r="N272" s="202" t="s">
        <v>42</v>
      </c>
      <c r="O272" s="72"/>
      <c r="P272" s="203">
        <f t="shared" si="1"/>
        <v>0</v>
      </c>
      <c r="Q272" s="203">
        <v>3.0100000000000001E-3</v>
      </c>
      <c r="R272" s="203">
        <f t="shared" si="2"/>
        <v>3.0100000000000001E-3</v>
      </c>
      <c r="S272" s="203">
        <v>3.7909999999999999E-2</v>
      </c>
      <c r="T272" s="204">
        <f t="shared" si="3"/>
        <v>3.7909999999999999E-2</v>
      </c>
      <c r="U272" s="35"/>
      <c r="V272" s="35"/>
      <c r="W272" s="35"/>
      <c r="X272" s="35"/>
      <c r="Y272" s="35"/>
      <c r="Z272" s="35"/>
      <c r="AA272" s="35"/>
      <c r="AB272" s="35"/>
      <c r="AC272" s="35"/>
      <c r="AD272" s="35"/>
      <c r="AE272" s="35"/>
      <c r="AR272" s="205" t="s">
        <v>328</v>
      </c>
      <c r="AT272" s="205" t="s">
        <v>323</v>
      </c>
      <c r="AU272" s="205" t="s">
        <v>86</v>
      </c>
      <c r="AY272" s="18" t="s">
        <v>321</v>
      </c>
      <c r="BE272" s="206">
        <f t="shared" si="4"/>
        <v>0</v>
      </c>
      <c r="BF272" s="206">
        <f t="shared" si="5"/>
        <v>0</v>
      </c>
      <c r="BG272" s="206">
        <f t="shared" si="6"/>
        <v>0</v>
      </c>
      <c r="BH272" s="206">
        <f t="shared" si="7"/>
        <v>0</v>
      </c>
      <c r="BI272" s="206">
        <f t="shared" si="8"/>
        <v>0</v>
      </c>
      <c r="BJ272" s="18" t="s">
        <v>84</v>
      </c>
      <c r="BK272" s="206">
        <f t="shared" si="9"/>
        <v>0</v>
      </c>
      <c r="BL272" s="18" t="s">
        <v>328</v>
      </c>
      <c r="BM272" s="205" t="s">
        <v>3913</v>
      </c>
    </row>
    <row r="273" spans="1:65" s="2" customFormat="1" ht="24.2" customHeight="1">
      <c r="A273" s="35"/>
      <c r="B273" s="36"/>
      <c r="C273" s="251" t="s">
        <v>812</v>
      </c>
      <c r="D273" s="251" t="s">
        <v>583</v>
      </c>
      <c r="E273" s="252" t="s">
        <v>3914</v>
      </c>
      <c r="F273" s="253" t="s">
        <v>3915</v>
      </c>
      <c r="G273" s="254" t="s">
        <v>692</v>
      </c>
      <c r="H273" s="255">
        <v>1</v>
      </c>
      <c r="I273" s="256"/>
      <c r="J273" s="257">
        <f t="shared" si="0"/>
        <v>0</v>
      </c>
      <c r="K273" s="253" t="s">
        <v>350</v>
      </c>
      <c r="L273" s="258"/>
      <c r="M273" s="259" t="s">
        <v>1</v>
      </c>
      <c r="N273" s="260" t="s">
        <v>42</v>
      </c>
      <c r="O273" s="72"/>
      <c r="P273" s="203">
        <f t="shared" si="1"/>
        <v>0</v>
      </c>
      <c r="Q273" s="203">
        <v>1.8499999999999999E-2</v>
      </c>
      <c r="R273" s="203">
        <f t="shared" si="2"/>
        <v>1.8499999999999999E-2</v>
      </c>
      <c r="S273" s="203">
        <v>0</v>
      </c>
      <c r="T273" s="204">
        <f t="shared" si="3"/>
        <v>0</v>
      </c>
      <c r="U273" s="35"/>
      <c r="V273" s="35"/>
      <c r="W273" s="35"/>
      <c r="X273" s="35"/>
      <c r="Y273" s="35"/>
      <c r="Z273" s="35"/>
      <c r="AA273" s="35"/>
      <c r="AB273" s="35"/>
      <c r="AC273" s="35"/>
      <c r="AD273" s="35"/>
      <c r="AE273" s="35"/>
      <c r="AR273" s="205" t="s">
        <v>364</v>
      </c>
      <c r="AT273" s="205" t="s">
        <v>583</v>
      </c>
      <c r="AU273" s="205" t="s">
        <v>86</v>
      </c>
      <c r="AY273" s="18" t="s">
        <v>321</v>
      </c>
      <c r="BE273" s="206">
        <f t="shared" si="4"/>
        <v>0</v>
      </c>
      <c r="BF273" s="206">
        <f t="shared" si="5"/>
        <v>0</v>
      </c>
      <c r="BG273" s="206">
        <f t="shared" si="6"/>
        <v>0</v>
      </c>
      <c r="BH273" s="206">
        <f t="shared" si="7"/>
        <v>0</v>
      </c>
      <c r="BI273" s="206">
        <f t="shared" si="8"/>
        <v>0</v>
      </c>
      <c r="BJ273" s="18" t="s">
        <v>84</v>
      </c>
      <c r="BK273" s="206">
        <f t="shared" si="9"/>
        <v>0</v>
      </c>
      <c r="BL273" s="18" t="s">
        <v>328</v>
      </c>
      <c r="BM273" s="205" t="s">
        <v>3916</v>
      </c>
    </row>
    <row r="274" spans="1:65" s="2" customFormat="1" ht="24.2" customHeight="1">
      <c r="A274" s="35"/>
      <c r="B274" s="36"/>
      <c r="C274" s="194" t="s">
        <v>817</v>
      </c>
      <c r="D274" s="194" t="s">
        <v>323</v>
      </c>
      <c r="E274" s="195" t="s">
        <v>3180</v>
      </c>
      <c r="F274" s="196" t="s">
        <v>3181</v>
      </c>
      <c r="G274" s="197" t="s">
        <v>692</v>
      </c>
      <c r="H274" s="198">
        <v>4</v>
      </c>
      <c r="I274" s="199"/>
      <c r="J274" s="200">
        <f t="shared" si="0"/>
        <v>0</v>
      </c>
      <c r="K274" s="196" t="s">
        <v>327</v>
      </c>
      <c r="L274" s="40"/>
      <c r="M274" s="201" t="s">
        <v>1</v>
      </c>
      <c r="N274" s="202" t="s">
        <v>42</v>
      </c>
      <c r="O274" s="72"/>
      <c r="P274" s="203">
        <f t="shared" si="1"/>
        <v>0</v>
      </c>
      <c r="Q274" s="203">
        <v>1.6199999999999999E-3</v>
      </c>
      <c r="R274" s="203">
        <f t="shared" si="2"/>
        <v>6.4799999999999996E-3</v>
      </c>
      <c r="S274" s="203">
        <v>0</v>
      </c>
      <c r="T274" s="204">
        <f t="shared" si="3"/>
        <v>0</v>
      </c>
      <c r="U274" s="35"/>
      <c r="V274" s="35"/>
      <c r="W274" s="35"/>
      <c r="X274" s="35"/>
      <c r="Y274" s="35"/>
      <c r="Z274" s="35"/>
      <c r="AA274" s="35"/>
      <c r="AB274" s="35"/>
      <c r="AC274" s="35"/>
      <c r="AD274" s="35"/>
      <c r="AE274" s="35"/>
      <c r="AR274" s="205" t="s">
        <v>328</v>
      </c>
      <c r="AT274" s="205" t="s">
        <v>323</v>
      </c>
      <c r="AU274" s="205" t="s">
        <v>86</v>
      </c>
      <c r="AY274" s="18" t="s">
        <v>321</v>
      </c>
      <c r="BE274" s="206">
        <f t="shared" si="4"/>
        <v>0</v>
      </c>
      <c r="BF274" s="206">
        <f t="shared" si="5"/>
        <v>0</v>
      </c>
      <c r="BG274" s="206">
        <f t="shared" si="6"/>
        <v>0</v>
      </c>
      <c r="BH274" s="206">
        <f t="shared" si="7"/>
        <v>0</v>
      </c>
      <c r="BI274" s="206">
        <f t="shared" si="8"/>
        <v>0</v>
      </c>
      <c r="BJ274" s="18" t="s">
        <v>84</v>
      </c>
      <c r="BK274" s="206">
        <f t="shared" si="9"/>
        <v>0</v>
      </c>
      <c r="BL274" s="18" t="s">
        <v>328</v>
      </c>
      <c r="BM274" s="205" t="s">
        <v>3917</v>
      </c>
    </row>
    <row r="275" spans="1:65" s="2" customFormat="1" ht="24.2" customHeight="1">
      <c r="A275" s="35"/>
      <c r="B275" s="36"/>
      <c r="C275" s="251" t="s">
        <v>823</v>
      </c>
      <c r="D275" s="251" t="s">
        <v>583</v>
      </c>
      <c r="E275" s="252" t="s">
        <v>3183</v>
      </c>
      <c r="F275" s="253" t="s">
        <v>3184</v>
      </c>
      <c r="G275" s="254" t="s">
        <v>692</v>
      </c>
      <c r="H275" s="255">
        <v>4</v>
      </c>
      <c r="I275" s="256"/>
      <c r="J275" s="257">
        <f t="shared" si="0"/>
        <v>0</v>
      </c>
      <c r="K275" s="253" t="s">
        <v>327</v>
      </c>
      <c r="L275" s="258"/>
      <c r="M275" s="259" t="s">
        <v>1</v>
      </c>
      <c r="N275" s="260" t="s">
        <v>42</v>
      </c>
      <c r="O275" s="72"/>
      <c r="P275" s="203">
        <f t="shared" si="1"/>
        <v>0</v>
      </c>
      <c r="Q275" s="203">
        <v>1.7999999999999999E-2</v>
      </c>
      <c r="R275" s="203">
        <f t="shared" si="2"/>
        <v>7.1999999999999995E-2</v>
      </c>
      <c r="S275" s="203">
        <v>0</v>
      </c>
      <c r="T275" s="204">
        <f t="shared" si="3"/>
        <v>0</v>
      </c>
      <c r="U275" s="35"/>
      <c r="V275" s="35"/>
      <c r="W275" s="35"/>
      <c r="X275" s="35"/>
      <c r="Y275" s="35"/>
      <c r="Z275" s="35"/>
      <c r="AA275" s="35"/>
      <c r="AB275" s="35"/>
      <c r="AC275" s="35"/>
      <c r="AD275" s="35"/>
      <c r="AE275" s="35"/>
      <c r="AR275" s="205" t="s">
        <v>364</v>
      </c>
      <c r="AT275" s="205" t="s">
        <v>583</v>
      </c>
      <c r="AU275" s="205" t="s">
        <v>86</v>
      </c>
      <c r="AY275" s="18" t="s">
        <v>321</v>
      </c>
      <c r="BE275" s="206">
        <f t="shared" si="4"/>
        <v>0</v>
      </c>
      <c r="BF275" s="206">
        <f t="shared" si="5"/>
        <v>0</v>
      </c>
      <c r="BG275" s="206">
        <f t="shared" si="6"/>
        <v>0</v>
      </c>
      <c r="BH275" s="206">
        <f t="shared" si="7"/>
        <v>0</v>
      </c>
      <c r="BI275" s="206">
        <f t="shared" si="8"/>
        <v>0</v>
      </c>
      <c r="BJ275" s="18" t="s">
        <v>84</v>
      </c>
      <c r="BK275" s="206">
        <f t="shared" si="9"/>
        <v>0</v>
      </c>
      <c r="BL275" s="18" t="s">
        <v>328</v>
      </c>
      <c r="BM275" s="205" t="s">
        <v>3918</v>
      </c>
    </row>
    <row r="276" spans="1:65" s="2" customFormat="1" ht="24.2" customHeight="1">
      <c r="A276" s="35"/>
      <c r="B276" s="36"/>
      <c r="C276" s="194" t="s">
        <v>830</v>
      </c>
      <c r="D276" s="194" t="s">
        <v>323</v>
      </c>
      <c r="E276" s="195" t="s">
        <v>3198</v>
      </c>
      <c r="F276" s="196" t="s">
        <v>3199</v>
      </c>
      <c r="G276" s="197" t="s">
        <v>692</v>
      </c>
      <c r="H276" s="198">
        <v>2</v>
      </c>
      <c r="I276" s="199"/>
      <c r="J276" s="200">
        <f t="shared" si="0"/>
        <v>0</v>
      </c>
      <c r="K276" s="196" t="s">
        <v>327</v>
      </c>
      <c r="L276" s="40"/>
      <c r="M276" s="201" t="s">
        <v>1</v>
      </c>
      <c r="N276" s="202" t="s">
        <v>42</v>
      </c>
      <c r="O276" s="72"/>
      <c r="P276" s="203">
        <f t="shared" si="1"/>
        <v>0</v>
      </c>
      <c r="Q276" s="203">
        <v>1.3600000000000001E-3</v>
      </c>
      <c r="R276" s="203">
        <f t="shared" si="2"/>
        <v>2.7200000000000002E-3</v>
      </c>
      <c r="S276" s="203">
        <v>0</v>
      </c>
      <c r="T276" s="204">
        <f t="shared" si="3"/>
        <v>0</v>
      </c>
      <c r="U276" s="35"/>
      <c r="V276" s="35"/>
      <c r="W276" s="35"/>
      <c r="X276" s="35"/>
      <c r="Y276" s="35"/>
      <c r="Z276" s="35"/>
      <c r="AA276" s="35"/>
      <c r="AB276" s="35"/>
      <c r="AC276" s="35"/>
      <c r="AD276" s="35"/>
      <c r="AE276" s="35"/>
      <c r="AR276" s="205" t="s">
        <v>328</v>
      </c>
      <c r="AT276" s="205" t="s">
        <v>323</v>
      </c>
      <c r="AU276" s="205" t="s">
        <v>86</v>
      </c>
      <c r="AY276" s="18" t="s">
        <v>321</v>
      </c>
      <c r="BE276" s="206">
        <f t="shared" si="4"/>
        <v>0</v>
      </c>
      <c r="BF276" s="206">
        <f t="shared" si="5"/>
        <v>0</v>
      </c>
      <c r="BG276" s="206">
        <f t="shared" si="6"/>
        <v>0</v>
      </c>
      <c r="BH276" s="206">
        <f t="shared" si="7"/>
        <v>0</v>
      </c>
      <c r="BI276" s="206">
        <f t="shared" si="8"/>
        <v>0</v>
      </c>
      <c r="BJ276" s="18" t="s">
        <v>84</v>
      </c>
      <c r="BK276" s="206">
        <f t="shared" si="9"/>
        <v>0</v>
      </c>
      <c r="BL276" s="18" t="s">
        <v>328</v>
      </c>
      <c r="BM276" s="205" t="s">
        <v>3919</v>
      </c>
    </row>
    <row r="277" spans="1:65" s="2" customFormat="1" ht="16.5" customHeight="1">
      <c r="A277" s="35"/>
      <c r="B277" s="36"/>
      <c r="C277" s="251" t="s">
        <v>834</v>
      </c>
      <c r="D277" s="251" t="s">
        <v>583</v>
      </c>
      <c r="E277" s="252" t="s">
        <v>3201</v>
      </c>
      <c r="F277" s="253" t="s">
        <v>3202</v>
      </c>
      <c r="G277" s="254" t="s">
        <v>692</v>
      </c>
      <c r="H277" s="255">
        <v>2</v>
      </c>
      <c r="I277" s="256"/>
      <c r="J277" s="257">
        <f t="shared" si="0"/>
        <v>0</v>
      </c>
      <c r="K277" s="253" t="s">
        <v>327</v>
      </c>
      <c r="L277" s="258"/>
      <c r="M277" s="259" t="s">
        <v>1</v>
      </c>
      <c r="N277" s="260" t="s">
        <v>42</v>
      </c>
      <c r="O277" s="72"/>
      <c r="P277" s="203">
        <f t="shared" si="1"/>
        <v>0</v>
      </c>
      <c r="Q277" s="203">
        <v>4.8000000000000001E-2</v>
      </c>
      <c r="R277" s="203">
        <f t="shared" si="2"/>
        <v>9.6000000000000002E-2</v>
      </c>
      <c r="S277" s="203">
        <v>0</v>
      </c>
      <c r="T277" s="204">
        <f t="shared" si="3"/>
        <v>0</v>
      </c>
      <c r="U277" s="35"/>
      <c r="V277" s="35"/>
      <c r="W277" s="35"/>
      <c r="X277" s="35"/>
      <c r="Y277" s="35"/>
      <c r="Z277" s="35"/>
      <c r="AA277" s="35"/>
      <c r="AB277" s="35"/>
      <c r="AC277" s="35"/>
      <c r="AD277" s="35"/>
      <c r="AE277" s="35"/>
      <c r="AR277" s="205" t="s">
        <v>364</v>
      </c>
      <c r="AT277" s="205" t="s">
        <v>583</v>
      </c>
      <c r="AU277" s="205" t="s">
        <v>86</v>
      </c>
      <c r="AY277" s="18" t="s">
        <v>321</v>
      </c>
      <c r="BE277" s="206">
        <f t="shared" si="4"/>
        <v>0</v>
      </c>
      <c r="BF277" s="206">
        <f t="shared" si="5"/>
        <v>0</v>
      </c>
      <c r="BG277" s="206">
        <f t="shared" si="6"/>
        <v>0</v>
      </c>
      <c r="BH277" s="206">
        <f t="shared" si="7"/>
        <v>0</v>
      </c>
      <c r="BI277" s="206">
        <f t="shared" si="8"/>
        <v>0</v>
      </c>
      <c r="BJ277" s="18" t="s">
        <v>84</v>
      </c>
      <c r="BK277" s="206">
        <f t="shared" si="9"/>
        <v>0</v>
      </c>
      <c r="BL277" s="18" t="s">
        <v>328</v>
      </c>
      <c r="BM277" s="205" t="s">
        <v>3920</v>
      </c>
    </row>
    <row r="278" spans="1:65" s="2" customFormat="1" ht="16.5" customHeight="1">
      <c r="A278" s="35"/>
      <c r="B278" s="36"/>
      <c r="C278" s="251" t="s">
        <v>840</v>
      </c>
      <c r="D278" s="251" t="s">
        <v>583</v>
      </c>
      <c r="E278" s="252" t="s">
        <v>3204</v>
      </c>
      <c r="F278" s="253" t="s">
        <v>3205</v>
      </c>
      <c r="G278" s="254" t="s">
        <v>692</v>
      </c>
      <c r="H278" s="255">
        <v>2</v>
      </c>
      <c r="I278" s="256"/>
      <c r="J278" s="257">
        <f t="shared" si="0"/>
        <v>0</v>
      </c>
      <c r="K278" s="253" t="s">
        <v>327</v>
      </c>
      <c r="L278" s="258"/>
      <c r="M278" s="259" t="s">
        <v>1</v>
      </c>
      <c r="N278" s="260" t="s">
        <v>42</v>
      </c>
      <c r="O278" s="72"/>
      <c r="P278" s="203">
        <f t="shared" si="1"/>
        <v>0</v>
      </c>
      <c r="Q278" s="203">
        <v>1.5E-3</v>
      </c>
      <c r="R278" s="203">
        <f t="shared" si="2"/>
        <v>3.0000000000000001E-3</v>
      </c>
      <c r="S278" s="203">
        <v>0</v>
      </c>
      <c r="T278" s="204">
        <f t="shared" si="3"/>
        <v>0</v>
      </c>
      <c r="U278" s="35"/>
      <c r="V278" s="35"/>
      <c r="W278" s="35"/>
      <c r="X278" s="35"/>
      <c r="Y278" s="35"/>
      <c r="Z278" s="35"/>
      <c r="AA278" s="35"/>
      <c r="AB278" s="35"/>
      <c r="AC278" s="35"/>
      <c r="AD278" s="35"/>
      <c r="AE278" s="35"/>
      <c r="AR278" s="205" t="s">
        <v>364</v>
      </c>
      <c r="AT278" s="205" t="s">
        <v>583</v>
      </c>
      <c r="AU278" s="205" t="s">
        <v>86</v>
      </c>
      <c r="AY278" s="18" t="s">
        <v>321</v>
      </c>
      <c r="BE278" s="206">
        <f t="shared" si="4"/>
        <v>0</v>
      </c>
      <c r="BF278" s="206">
        <f t="shared" si="5"/>
        <v>0</v>
      </c>
      <c r="BG278" s="206">
        <f t="shared" si="6"/>
        <v>0</v>
      </c>
      <c r="BH278" s="206">
        <f t="shared" si="7"/>
        <v>0</v>
      </c>
      <c r="BI278" s="206">
        <f t="shared" si="8"/>
        <v>0</v>
      </c>
      <c r="BJ278" s="18" t="s">
        <v>84</v>
      </c>
      <c r="BK278" s="206">
        <f t="shared" si="9"/>
        <v>0</v>
      </c>
      <c r="BL278" s="18" t="s">
        <v>328</v>
      </c>
      <c r="BM278" s="205" t="s">
        <v>3921</v>
      </c>
    </row>
    <row r="279" spans="1:65" s="2" customFormat="1" ht="37.9" customHeight="1">
      <c r="A279" s="35"/>
      <c r="B279" s="36"/>
      <c r="C279" s="194" t="s">
        <v>859</v>
      </c>
      <c r="D279" s="194" t="s">
        <v>323</v>
      </c>
      <c r="E279" s="195" t="s">
        <v>3256</v>
      </c>
      <c r="F279" s="196" t="s">
        <v>3257</v>
      </c>
      <c r="G279" s="197" t="s">
        <v>692</v>
      </c>
      <c r="H279" s="198">
        <v>1</v>
      </c>
      <c r="I279" s="199"/>
      <c r="J279" s="200">
        <f t="shared" si="0"/>
        <v>0</v>
      </c>
      <c r="K279" s="196" t="s">
        <v>327</v>
      </c>
      <c r="L279" s="40"/>
      <c r="M279" s="201" t="s">
        <v>1</v>
      </c>
      <c r="N279" s="202" t="s">
        <v>42</v>
      </c>
      <c r="O279" s="72"/>
      <c r="P279" s="203">
        <f t="shared" si="1"/>
        <v>0</v>
      </c>
      <c r="Q279" s="203">
        <v>1.67E-3</v>
      </c>
      <c r="R279" s="203">
        <f t="shared" si="2"/>
        <v>1.67E-3</v>
      </c>
      <c r="S279" s="203">
        <v>0</v>
      </c>
      <c r="T279" s="204">
        <f t="shared" si="3"/>
        <v>0</v>
      </c>
      <c r="U279" s="35"/>
      <c r="V279" s="35"/>
      <c r="W279" s="35"/>
      <c r="X279" s="35"/>
      <c r="Y279" s="35"/>
      <c r="Z279" s="35"/>
      <c r="AA279" s="35"/>
      <c r="AB279" s="35"/>
      <c r="AC279" s="35"/>
      <c r="AD279" s="35"/>
      <c r="AE279" s="35"/>
      <c r="AR279" s="205" t="s">
        <v>328</v>
      </c>
      <c r="AT279" s="205" t="s">
        <v>323</v>
      </c>
      <c r="AU279" s="205" t="s">
        <v>86</v>
      </c>
      <c r="AY279" s="18" t="s">
        <v>321</v>
      </c>
      <c r="BE279" s="206">
        <f t="shared" si="4"/>
        <v>0</v>
      </c>
      <c r="BF279" s="206">
        <f t="shared" si="5"/>
        <v>0</v>
      </c>
      <c r="BG279" s="206">
        <f t="shared" si="6"/>
        <v>0</v>
      </c>
      <c r="BH279" s="206">
        <f t="shared" si="7"/>
        <v>0</v>
      </c>
      <c r="BI279" s="206">
        <f t="shared" si="8"/>
        <v>0</v>
      </c>
      <c r="BJ279" s="18" t="s">
        <v>84</v>
      </c>
      <c r="BK279" s="206">
        <f t="shared" si="9"/>
        <v>0</v>
      </c>
      <c r="BL279" s="18" t="s">
        <v>328</v>
      </c>
      <c r="BM279" s="205" t="s">
        <v>3922</v>
      </c>
    </row>
    <row r="280" spans="1:65" s="2" customFormat="1" ht="24.2" customHeight="1">
      <c r="A280" s="35"/>
      <c r="B280" s="36"/>
      <c r="C280" s="251" t="s">
        <v>864</v>
      </c>
      <c r="D280" s="251" t="s">
        <v>583</v>
      </c>
      <c r="E280" s="252" t="s">
        <v>3260</v>
      </c>
      <c r="F280" s="253" t="s">
        <v>3261</v>
      </c>
      <c r="G280" s="254" t="s">
        <v>692</v>
      </c>
      <c r="H280" s="255">
        <v>1.01</v>
      </c>
      <c r="I280" s="256"/>
      <c r="J280" s="257">
        <f t="shared" si="0"/>
        <v>0</v>
      </c>
      <c r="K280" s="253" t="s">
        <v>350</v>
      </c>
      <c r="L280" s="258"/>
      <c r="M280" s="259" t="s">
        <v>1</v>
      </c>
      <c r="N280" s="260" t="s">
        <v>42</v>
      </c>
      <c r="O280" s="72"/>
      <c r="P280" s="203">
        <f t="shared" si="1"/>
        <v>0</v>
      </c>
      <c r="Q280" s="203">
        <v>9.5999999999999992E-3</v>
      </c>
      <c r="R280" s="203">
        <f t="shared" si="2"/>
        <v>9.6959999999999998E-3</v>
      </c>
      <c r="S280" s="203">
        <v>0</v>
      </c>
      <c r="T280" s="204">
        <f t="shared" si="3"/>
        <v>0</v>
      </c>
      <c r="U280" s="35"/>
      <c r="V280" s="35"/>
      <c r="W280" s="35"/>
      <c r="X280" s="35"/>
      <c r="Y280" s="35"/>
      <c r="Z280" s="35"/>
      <c r="AA280" s="35"/>
      <c r="AB280" s="35"/>
      <c r="AC280" s="35"/>
      <c r="AD280" s="35"/>
      <c r="AE280" s="35"/>
      <c r="AR280" s="205" t="s">
        <v>364</v>
      </c>
      <c r="AT280" s="205" t="s">
        <v>583</v>
      </c>
      <c r="AU280" s="205" t="s">
        <v>86</v>
      </c>
      <c r="AY280" s="18" t="s">
        <v>321</v>
      </c>
      <c r="BE280" s="206">
        <f t="shared" si="4"/>
        <v>0</v>
      </c>
      <c r="BF280" s="206">
        <f t="shared" si="5"/>
        <v>0</v>
      </c>
      <c r="BG280" s="206">
        <f t="shared" si="6"/>
        <v>0</v>
      </c>
      <c r="BH280" s="206">
        <f t="shared" si="7"/>
        <v>0</v>
      </c>
      <c r="BI280" s="206">
        <f t="shared" si="8"/>
        <v>0</v>
      </c>
      <c r="BJ280" s="18" t="s">
        <v>84</v>
      </c>
      <c r="BK280" s="206">
        <f t="shared" si="9"/>
        <v>0</v>
      </c>
      <c r="BL280" s="18" t="s">
        <v>328</v>
      </c>
      <c r="BM280" s="205" t="s">
        <v>3923</v>
      </c>
    </row>
    <row r="281" spans="1:65" s="13" customFormat="1" ht="11.25">
      <c r="B281" s="207"/>
      <c r="C281" s="208"/>
      <c r="D281" s="209" t="s">
        <v>339</v>
      </c>
      <c r="E281" s="208"/>
      <c r="F281" s="211" t="s">
        <v>1759</v>
      </c>
      <c r="G281" s="208"/>
      <c r="H281" s="212">
        <v>1.01</v>
      </c>
      <c r="I281" s="213"/>
      <c r="J281" s="208"/>
      <c r="K281" s="208"/>
      <c r="L281" s="214"/>
      <c r="M281" s="215"/>
      <c r="N281" s="216"/>
      <c r="O281" s="216"/>
      <c r="P281" s="216"/>
      <c r="Q281" s="216"/>
      <c r="R281" s="216"/>
      <c r="S281" s="216"/>
      <c r="T281" s="217"/>
      <c r="AT281" s="218" t="s">
        <v>339</v>
      </c>
      <c r="AU281" s="218" t="s">
        <v>86</v>
      </c>
      <c r="AV281" s="13" t="s">
        <v>86</v>
      </c>
      <c r="AW281" s="13" t="s">
        <v>4</v>
      </c>
      <c r="AX281" s="13" t="s">
        <v>84</v>
      </c>
      <c r="AY281" s="218" t="s">
        <v>321</v>
      </c>
    </row>
    <row r="282" spans="1:65" s="2" customFormat="1" ht="24.2" customHeight="1">
      <c r="A282" s="35"/>
      <c r="B282" s="36"/>
      <c r="C282" s="194" t="s">
        <v>873</v>
      </c>
      <c r="D282" s="194" t="s">
        <v>323</v>
      </c>
      <c r="E282" s="195" t="s">
        <v>3267</v>
      </c>
      <c r="F282" s="196" t="s">
        <v>3268</v>
      </c>
      <c r="G282" s="197" t="s">
        <v>692</v>
      </c>
      <c r="H282" s="198">
        <v>2</v>
      </c>
      <c r="I282" s="199"/>
      <c r="J282" s="200">
        <f t="shared" ref="J282:J289" si="10">ROUND(I282*H282,2)</f>
        <v>0</v>
      </c>
      <c r="K282" s="196" t="s">
        <v>327</v>
      </c>
      <c r="L282" s="40"/>
      <c r="M282" s="201" t="s">
        <v>1</v>
      </c>
      <c r="N282" s="202" t="s">
        <v>42</v>
      </c>
      <c r="O282" s="72"/>
      <c r="P282" s="203">
        <f t="shared" ref="P282:P289" si="11">O282*H282</f>
        <v>0</v>
      </c>
      <c r="Q282" s="203">
        <v>1.67E-3</v>
      </c>
      <c r="R282" s="203">
        <f t="shared" ref="R282:R289" si="12">Q282*H282</f>
        <v>3.3400000000000001E-3</v>
      </c>
      <c r="S282" s="203">
        <v>1.0670000000000001E-2</v>
      </c>
      <c r="T282" s="204">
        <f t="shared" ref="T282:T289" si="13">S282*H282</f>
        <v>2.1340000000000001E-2</v>
      </c>
      <c r="U282" s="35"/>
      <c r="V282" s="35"/>
      <c r="W282" s="35"/>
      <c r="X282" s="35"/>
      <c r="Y282" s="35"/>
      <c r="Z282" s="35"/>
      <c r="AA282" s="35"/>
      <c r="AB282" s="35"/>
      <c r="AC282" s="35"/>
      <c r="AD282" s="35"/>
      <c r="AE282" s="35"/>
      <c r="AR282" s="205" t="s">
        <v>328</v>
      </c>
      <c r="AT282" s="205" t="s">
        <v>323</v>
      </c>
      <c r="AU282" s="205" t="s">
        <v>86</v>
      </c>
      <c r="AY282" s="18" t="s">
        <v>321</v>
      </c>
      <c r="BE282" s="206">
        <f t="shared" ref="BE282:BE289" si="14">IF(N282="základní",J282,0)</f>
        <v>0</v>
      </c>
      <c r="BF282" s="206">
        <f t="shared" ref="BF282:BF289" si="15">IF(N282="snížená",J282,0)</f>
        <v>0</v>
      </c>
      <c r="BG282" s="206">
        <f t="shared" ref="BG282:BG289" si="16">IF(N282="zákl. přenesená",J282,0)</f>
        <v>0</v>
      </c>
      <c r="BH282" s="206">
        <f t="shared" ref="BH282:BH289" si="17">IF(N282="sníž. přenesená",J282,0)</f>
        <v>0</v>
      </c>
      <c r="BI282" s="206">
        <f t="shared" ref="BI282:BI289" si="18">IF(N282="nulová",J282,0)</f>
        <v>0</v>
      </c>
      <c r="BJ282" s="18" t="s">
        <v>84</v>
      </c>
      <c r="BK282" s="206">
        <f t="shared" ref="BK282:BK289" si="19">ROUND(I282*H282,2)</f>
        <v>0</v>
      </c>
      <c r="BL282" s="18" t="s">
        <v>328</v>
      </c>
      <c r="BM282" s="205" t="s">
        <v>3924</v>
      </c>
    </row>
    <row r="283" spans="1:65" s="2" customFormat="1" ht="16.5" customHeight="1">
      <c r="A283" s="35"/>
      <c r="B283" s="36"/>
      <c r="C283" s="251" t="s">
        <v>878</v>
      </c>
      <c r="D283" s="251" t="s">
        <v>583</v>
      </c>
      <c r="E283" s="252" t="s">
        <v>3274</v>
      </c>
      <c r="F283" s="253" t="s">
        <v>3275</v>
      </c>
      <c r="G283" s="254" t="s">
        <v>692</v>
      </c>
      <c r="H283" s="255">
        <v>2</v>
      </c>
      <c r="I283" s="256"/>
      <c r="J283" s="257">
        <f t="shared" si="10"/>
        <v>0</v>
      </c>
      <c r="K283" s="253" t="s">
        <v>327</v>
      </c>
      <c r="L283" s="258"/>
      <c r="M283" s="259" t="s">
        <v>1</v>
      </c>
      <c r="N283" s="260" t="s">
        <v>42</v>
      </c>
      <c r="O283" s="72"/>
      <c r="P283" s="203">
        <f t="shared" si="11"/>
        <v>0</v>
      </c>
      <c r="Q283" s="203">
        <v>1.41E-2</v>
      </c>
      <c r="R283" s="203">
        <f t="shared" si="12"/>
        <v>2.8199999999999999E-2</v>
      </c>
      <c r="S283" s="203">
        <v>0</v>
      </c>
      <c r="T283" s="204">
        <f t="shared" si="13"/>
        <v>0</v>
      </c>
      <c r="U283" s="35"/>
      <c r="V283" s="35"/>
      <c r="W283" s="35"/>
      <c r="X283" s="35"/>
      <c r="Y283" s="35"/>
      <c r="Z283" s="35"/>
      <c r="AA283" s="35"/>
      <c r="AB283" s="35"/>
      <c r="AC283" s="35"/>
      <c r="AD283" s="35"/>
      <c r="AE283" s="35"/>
      <c r="AR283" s="205" t="s">
        <v>364</v>
      </c>
      <c r="AT283" s="205" t="s">
        <v>583</v>
      </c>
      <c r="AU283" s="205" t="s">
        <v>86</v>
      </c>
      <c r="AY283" s="18" t="s">
        <v>321</v>
      </c>
      <c r="BE283" s="206">
        <f t="shared" si="14"/>
        <v>0</v>
      </c>
      <c r="BF283" s="206">
        <f t="shared" si="15"/>
        <v>0</v>
      </c>
      <c r="BG283" s="206">
        <f t="shared" si="16"/>
        <v>0</v>
      </c>
      <c r="BH283" s="206">
        <f t="shared" si="17"/>
        <v>0</v>
      </c>
      <c r="BI283" s="206">
        <f t="shared" si="18"/>
        <v>0</v>
      </c>
      <c r="BJ283" s="18" t="s">
        <v>84</v>
      </c>
      <c r="BK283" s="206">
        <f t="shared" si="19"/>
        <v>0</v>
      </c>
      <c r="BL283" s="18" t="s">
        <v>328</v>
      </c>
      <c r="BM283" s="205" t="s">
        <v>3925</v>
      </c>
    </row>
    <row r="284" spans="1:65" s="2" customFormat="1" ht="24.2" customHeight="1">
      <c r="A284" s="35"/>
      <c r="B284" s="36"/>
      <c r="C284" s="194" t="s">
        <v>883</v>
      </c>
      <c r="D284" s="194" t="s">
        <v>323</v>
      </c>
      <c r="E284" s="195" t="s">
        <v>3207</v>
      </c>
      <c r="F284" s="196" t="s">
        <v>3208</v>
      </c>
      <c r="G284" s="197" t="s">
        <v>692</v>
      </c>
      <c r="H284" s="198">
        <v>2</v>
      </c>
      <c r="I284" s="199"/>
      <c r="J284" s="200">
        <f t="shared" si="10"/>
        <v>0</v>
      </c>
      <c r="K284" s="196" t="s">
        <v>327</v>
      </c>
      <c r="L284" s="40"/>
      <c r="M284" s="201" t="s">
        <v>1</v>
      </c>
      <c r="N284" s="202" t="s">
        <v>42</v>
      </c>
      <c r="O284" s="72"/>
      <c r="P284" s="203">
        <f t="shared" si="11"/>
        <v>0</v>
      </c>
      <c r="Q284" s="203">
        <v>3.2899999999999999E-2</v>
      </c>
      <c r="R284" s="203">
        <f t="shared" si="12"/>
        <v>6.5799999999999997E-2</v>
      </c>
      <c r="S284" s="203">
        <v>0</v>
      </c>
      <c r="T284" s="204">
        <f t="shared" si="13"/>
        <v>0</v>
      </c>
      <c r="U284" s="35"/>
      <c r="V284" s="35"/>
      <c r="W284" s="35"/>
      <c r="X284" s="35"/>
      <c r="Y284" s="35"/>
      <c r="Z284" s="35"/>
      <c r="AA284" s="35"/>
      <c r="AB284" s="35"/>
      <c r="AC284" s="35"/>
      <c r="AD284" s="35"/>
      <c r="AE284" s="35"/>
      <c r="AR284" s="205" t="s">
        <v>328</v>
      </c>
      <c r="AT284" s="205" t="s">
        <v>323</v>
      </c>
      <c r="AU284" s="205" t="s">
        <v>86</v>
      </c>
      <c r="AY284" s="18" t="s">
        <v>321</v>
      </c>
      <c r="BE284" s="206">
        <f t="shared" si="14"/>
        <v>0</v>
      </c>
      <c r="BF284" s="206">
        <f t="shared" si="15"/>
        <v>0</v>
      </c>
      <c r="BG284" s="206">
        <f t="shared" si="16"/>
        <v>0</v>
      </c>
      <c r="BH284" s="206">
        <f t="shared" si="17"/>
        <v>0</v>
      </c>
      <c r="BI284" s="206">
        <f t="shared" si="18"/>
        <v>0</v>
      </c>
      <c r="BJ284" s="18" t="s">
        <v>84</v>
      </c>
      <c r="BK284" s="206">
        <f t="shared" si="19"/>
        <v>0</v>
      </c>
      <c r="BL284" s="18" t="s">
        <v>328</v>
      </c>
      <c r="BM284" s="205" t="s">
        <v>3926</v>
      </c>
    </row>
    <row r="285" spans="1:65" s="2" customFormat="1" ht="16.5" customHeight="1">
      <c r="A285" s="35"/>
      <c r="B285" s="36"/>
      <c r="C285" s="194" t="s">
        <v>888</v>
      </c>
      <c r="D285" s="194" t="s">
        <v>323</v>
      </c>
      <c r="E285" s="195" t="s">
        <v>3210</v>
      </c>
      <c r="F285" s="196" t="s">
        <v>3211</v>
      </c>
      <c r="G285" s="197" t="s">
        <v>692</v>
      </c>
      <c r="H285" s="198">
        <v>4</v>
      </c>
      <c r="I285" s="199"/>
      <c r="J285" s="200">
        <f t="shared" si="10"/>
        <v>0</v>
      </c>
      <c r="K285" s="196" t="s">
        <v>350</v>
      </c>
      <c r="L285" s="40"/>
      <c r="M285" s="201" t="s">
        <v>1</v>
      </c>
      <c r="N285" s="202" t="s">
        <v>42</v>
      </c>
      <c r="O285" s="72"/>
      <c r="P285" s="203">
        <f t="shared" si="11"/>
        <v>0</v>
      </c>
      <c r="Q285" s="203">
        <v>0.12303</v>
      </c>
      <c r="R285" s="203">
        <f t="shared" si="12"/>
        <v>0.49212</v>
      </c>
      <c r="S285" s="203">
        <v>0</v>
      </c>
      <c r="T285" s="204">
        <f t="shared" si="13"/>
        <v>0</v>
      </c>
      <c r="U285" s="35"/>
      <c r="V285" s="35"/>
      <c r="W285" s="35"/>
      <c r="X285" s="35"/>
      <c r="Y285" s="35"/>
      <c r="Z285" s="35"/>
      <c r="AA285" s="35"/>
      <c r="AB285" s="35"/>
      <c r="AC285" s="35"/>
      <c r="AD285" s="35"/>
      <c r="AE285" s="35"/>
      <c r="AR285" s="205" t="s">
        <v>328</v>
      </c>
      <c r="AT285" s="205" t="s">
        <v>323</v>
      </c>
      <c r="AU285" s="205" t="s">
        <v>86</v>
      </c>
      <c r="AY285" s="18" t="s">
        <v>321</v>
      </c>
      <c r="BE285" s="206">
        <f t="shared" si="14"/>
        <v>0</v>
      </c>
      <c r="BF285" s="206">
        <f t="shared" si="15"/>
        <v>0</v>
      </c>
      <c r="BG285" s="206">
        <f t="shared" si="16"/>
        <v>0</v>
      </c>
      <c r="BH285" s="206">
        <f t="shared" si="17"/>
        <v>0</v>
      </c>
      <c r="BI285" s="206">
        <f t="shared" si="18"/>
        <v>0</v>
      </c>
      <c r="BJ285" s="18" t="s">
        <v>84</v>
      </c>
      <c r="BK285" s="206">
        <f t="shared" si="19"/>
        <v>0</v>
      </c>
      <c r="BL285" s="18" t="s">
        <v>328</v>
      </c>
      <c r="BM285" s="205" t="s">
        <v>3927</v>
      </c>
    </row>
    <row r="286" spans="1:65" s="2" customFormat="1" ht="24.2" customHeight="1">
      <c r="A286" s="35"/>
      <c r="B286" s="36"/>
      <c r="C286" s="251" t="s">
        <v>893</v>
      </c>
      <c r="D286" s="251" t="s">
        <v>583</v>
      </c>
      <c r="E286" s="252" t="s">
        <v>3213</v>
      </c>
      <c r="F286" s="253" t="s">
        <v>3214</v>
      </c>
      <c r="G286" s="254" t="s">
        <v>692</v>
      </c>
      <c r="H286" s="255">
        <v>4</v>
      </c>
      <c r="I286" s="256"/>
      <c r="J286" s="257">
        <f t="shared" si="10"/>
        <v>0</v>
      </c>
      <c r="K286" s="253" t="s">
        <v>350</v>
      </c>
      <c r="L286" s="258"/>
      <c r="M286" s="259" t="s">
        <v>1</v>
      </c>
      <c r="N286" s="260" t="s">
        <v>42</v>
      </c>
      <c r="O286" s="72"/>
      <c r="P286" s="203">
        <f t="shared" si="11"/>
        <v>0</v>
      </c>
      <c r="Q286" s="203">
        <v>1.3299999999999999E-2</v>
      </c>
      <c r="R286" s="203">
        <f t="shared" si="12"/>
        <v>5.3199999999999997E-2</v>
      </c>
      <c r="S286" s="203">
        <v>0</v>
      </c>
      <c r="T286" s="204">
        <f t="shared" si="13"/>
        <v>0</v>
      </c>
      <c r="U286" s="35"/>
      <c r="V286" s="35"/>
      <c r="W286" s="35"/>
      <c r="X286" s="35"/>
      <c r="Y286" s="35"/>
      <c r="Z286" s="35"/>
      <c r="AA286" s="35"/>
      <c r="AB286" s="35"/>
      <c r="AC286" s="35"/>
      <c r="AD286" s="35"/>
      <c r="AE286" s="35"/>
      <c r="AR286" s="205" t="s">
        <v>364</v>
      </c>
      <c r="AT286" s="205" t="s">
        <v>583</v>
      </c>
      <c r="AU286" s="205" t="s">
        <v>86</v>
      </c>
      <c r="AY286" s="18" t="s">
        <v>321</v>
      </c>
      <c r="BE286" s="206">
        <f t="shared" si="14"/>
        <v>0</v>
      </c>
      <c r="BF286" s="206">
        <f t="shared" si="15"/>
        <v>0</v>
      </c>
      <c r="BG286" s="206">
        <f t="shared" si="16"/>
        <v>0</v>
      </c>
      <c r="BH286" s="206">
        <f t="shared" si="17"/>
        <v>0</v>
      </c>
      <c r="BI286" s="206">
        <f t="shared" si="18"/>
        <v>0</v>
      </c>
      <c r="BJ286" s="18" t="s">
        <v>84</v>
      </c>
      <c r="BK286" s="206">
        <f t="shared" si="19"/>
        <v>0</v>
      </c>
      <c r="BL286" s="18" t="s">
        <v>328</v>
      </c>
      <c r="BM286" s="205" t="s">
        <v>3928</v>
      </c>
    </row>
    <row r="287" spans="1:65" s="2" customFormat="1" ht="16.5" customHeight="1">
      <c r="A287" s="35"/>
      <c r="B287" s="36"/>
      <c r="C287" s="251" t="s">
        <v>911</v>
      </c>
      <c r="D287" s="251" t="s">
        <v>583</v>
      </c>
      <c r="E287" s="252" t="s">
        <v>3216</v>
      </c>
      <c r="F287" s="253" t="s">
        <v>3217</v>
      </c>
      <c r="G287" s="254" t="s">
        <v>692</v>
      </c>
      <c r="H287" s="255">
        <v>4</v>
      </c>
      <c r="I287" s="256"/>
      <c r="J287" s="257">
        <f t="shared" si="10"/>
        <v>0</v>
      </c>
      <c r="K287" s="253" t="s">
        <v>327</v>
      </c>
      <c r="L287" s="258"/>
      <c r="M287" s="259" t="s">
        <v>1</v>
      </c>
      <c r="N287" s="260" t="s">
        <v>42</v>
      </c>
      <c r="O287" s="72"/>
      <c r="P287" s="203">
        <f t="shared" si="11"/>
        <v>0</v>
      </c>
      <c r="Q287" s="203">
        <v>5.9999999999999995E-4</v>
      </c>
      <c r="R287" s="203">
        <f t="shared" si="12"/>
        <v>2.3999999999999998E-3</v>
      </c>
      <c r="S287" s="203">
        <v>0</v>
      </c>
      <c r="T287" s="204">
        <f t="shared" si="13"/>
        <v>0</v>
      </c>
      <c r="U287" s="35"/>
      <c r="V287" s="35"/>
      <c r="W287" s="35"/>
      <c r="X287" s="35"/>
      <c r="Y287" s="35"/>
      <c r="Z287" s="35"/>
      <c r="AA287" s="35"/>
      <c r="AB287" s="35"/>
      <c r="AC287" s="35"/>
      <c r="AD287" s="35"/>
      <c r="AE287" s="35"/>
      <c r="AR287" s="205" t="s">
        <v>364</v>
      </c>
      <c r="AT287" s="205" t="s">
        <v>583</v>
      </c>
      <c r="AU287" s="205" t="s">
        <v>86</v>
      </c>
      <c r="AY287" s="18" t="s">
        <v>321</v>
      </c>
      <c r="BE287" s="206">
        <f t="shared" si="14"/>
        <v>0</v>
      </c>
      <c r="BF287" s="206">
        <f t="shared" si="15"/>
        <v>0</v>
      </c>
      <c r="BG287" s="206">
        <f t="shared" si="16"/>
        <v>0</v>
      </c>
      <c r="BH287" s="206">
        <f t="shared" si="17"/>
        <v>0</v>
      </c>
      <c r="BI287" s="206">
        <f t="shared" si="18"/>
        <v>0</v>
      </c>
      <c r="BJ287" s="18" t="s">
        <v>84</v>
      </c>
      <c r="BK287" s="206">
        <f t="shared" si="19"/>
        <v>0</v>
      </c>
      <c r="BL287" s="18" t="s">
        <v>328</v>
      </c>
      <c r="BM287" s="205" t="s">
        <v>3929</v>
      </c>
    </row>
    <row r="288" spans="1:65" s="2" customFormat="1" ht="21.75" customHeight="1">
      <c r="A288" s="35"/>
      <c r="B288" s="36"/>
      <c r="C288" s="251" t="s">
        <v>916</v>
      </c>
      <c r="D288" s="251" t="s">
        <v>583</v>
      </c>
      <c r="E288" s="252" t="s">
        <v>3219</v>
      </c>
      <c r="F288" s="253" t="s">
        <v>3220</v>
      </c>
      <c r="G288" s="254" t="s">
        <v>692</v>
      </c>
      <c r="H288" s="255">
        <v>4</v>
      </c>
      <c r="I288" s="256"/>
      <c r="J288" s="257">
        <f t="shared" si="10"/>
        <v>0</v>
      </c>
      <c r="K288" s="253" t="s">
        <v>327</v>
      </c>
      <c r="L288" s="258"/>
      <c r="M288" s="259" t="s">
        <v>1</v>
      </c>
      <c r="N288" s="260" t="s">
        <v>42</v>
      </c>
      <c r="O288" s="72"/>
      <c r="P288" s="203">
        <f t="shared" si="11"/>
        <v>0</v>
      </c>
      <c r="Q288" s="203">
        <v>6.0000000000000001E-3</v>
      </c>
      <c r="R288" s="203">
        <f t="shared" si="12"/>
        <v>2.4E-2</v>
      </c>
      <c r="S288" s="203">
        <v>0</v>
      </c>
      <c r="T288" s="204">
        <f t="shared" si="13"/>
        <v>0</v>
      </c>
      <c r="U288" s="35"/>
      <c r="V288" s="35"/>
      <c r="W288" s="35"/>
      <c r="X288" s="35"/>
      <c r="Y288" s="35"/>
      <c r="Z288" s="35"/>
      <c r="AA288" s="35"/>
      <c r="AB288" s="35"/>
      <c r="AC288" s="35"/>
      <c r="AD288" s="35"/>
      <c r="AE288" s="35"/>
      <c r="AR288" s="205" t="s">
        <v>364</v>
      </c>
      <c r="AT288" s="205" t="s">
        <v>583</v>
      </c>
      <c r="AU288" s="205" t="s">
        <v>86</v>
      </c>
      <c r="AY288" s="18" t="s">
        <v>321</v>
      </c>
      <c r="BE288" s="206">
        <f t="shared" si="14"/>
        <v>0</v>
      </c>
      <c r="BF288" s="206">
        <f t="shared" si="15"/>
        <v>0</v>
      </c>
      <c r="BG288" s="206">
        <f t="shared" si="16"/>
        <v>0</v>
      </c>
      <c r="BH288" s="206">
        <f t="shared" si="17"/>
        <v>0</v>
      </c>
      <c r="BI288" s="206">
        <f t="shared" si="18"/>
        <v>0</v>
      </c>
      <c r="BJ288" s="18" t="s">
        <v>84</v>
      </c>
      <c r="BK288" s="206">
        <f t="shared" si="19"/>
        <v>0</v>
      </c>
      <c r="BL288" s="18" t="s">
        <v>328</v>
      </c>
      <c r="BM288" s="205" t="s">
        <v>3930</v>
      </c>
    </row>
    <row r="289" spans="1:65" s="2" customFormat="1" ht="16.5" customHeight="1">
      <c r="A289" s="35"/>
      <c r="B289" s="36"/>
      <c r="C289" s="194" t="s">
        <v>921</v>
      </c>
      <c r="D289" s="194" t="s">
        <v>323</v>
      </c>
      <c r="E289" s="195" t="s">
        <v>3931</v>
      </c>
      <c r="F289" s="196" t="s">
        <v>3932</v>
      </c>
      <c r="G289" s="197" t="s">
        <v>628</v>
      </c>
      <c r="H289" s="198">
        <v>104</v>
      </c>
      <c r="I289" s="199"/>
      <c r="J289" s="200">
        <f t="shared" si="10"/>
        <v>0</v>
      </c>
      <c r="K289" s="196" t="s">
        <v>350</v>
      </c>
      <c r="L289" s="40"/>
      <c r="M289" s="201" t="s">
        <v>1</v>
      </c>
      <c r="N289" s="202" t="s">
        <v>42</v>
      </c>
      <c r="O289" s="72"/>
      <c r="P289" s="203">
        <f t="shared" si="11"/>
        <v>0</v>
      </c>
      <c r="Q289" s="203">
        <v>0</v>
      </c>
      <c r="R289" s="203">
        <f t="shared" si="12"/>
        <v>0</v>
      </c>
      <c r="S289" s="203">
        <v>0</v>
      </c>
      <c r="T289" s="204">
        <f t="shared" si="13"/>
        <v>0</v>
      </c>
      <c r="U289" s="35"/>
      <c r="V289" s="35"/>
      <c r="W289" s="35"/>
      <c r="X289" s="35"/>
      <c r="Y289" s="35"/>
      <c r="Z289" s="35"/>
      <c r="AA289" s="35"/>
      <c r="AB289" s="35"/>
      <c r="AC289" s="35"/>
      <c r="AD289" s="35"/>
      <c r="AE289" s="35"/>
      <c r="AR289" s="205" t="s">
        <v>328</v>
      </c>
      <c r="AT289" s="205" t="s">
        <v>323</v>
      </c>
      <c r="AU289" s="205" t="s">
        <v>86</v>
      </c>
      <c r="AY289" s="18" t="s">
        <v>321</v>
      </c>
      <c r="BE289" s="206">
        <f t="shared" si="14"/>
        <v>0</v>
      </c>
      <c r="BF289" s="206">
        <f t="shared" si="15"/>
        <v>0</v>
      </c>
      <c r="BG289" s="206">
        <f t="shared" si="16"/>
        <v>0</v>
      </c>
      <c r="BH289" s="206">
        <f t="shared" si="17"/>
        <v>0</v>
      </c>
      <c r="BI289" s="206">
        <f t="shared" si="18"/>
        <v>0</v>
      </c>
      <c r="BJ289" s="18" t="s">
        <v>84</v>
      </c>
      <c r="BK289" s="206">
        <f t="shared" si="19"/>
        <v>0</v>
      </c>
      <c r="BL289" s="18" t="s">
        <v>328</v>
      </c>
      <c r="BM289" s="205" t="s">
        <v>3933</v>
      </c>
    </row>
    <row r="290" spans="1:65" s="13" customFormat="1" ht="11.25">
      <c r="B290" s="207"/>
      <c r="C290" s="208"/>
      <c r="D290" s="209" t="s">
        <v>339</v>
      </c>
      <c r="E290" s="210" t="s">
        <v>1</v>
      </c>
      <c r="F290" s="211" t="s">
        <v>3771</v>
      </c>
      <c r="G290" s="208"/>
      <c r="H290" s="212">
        <v>104</v>
      </c>
      <c r="I290" s="213"/>
      <c r="J290" s="208"/>
      <c r="K290" s="208"/>
      <c r="L290" s="214"/>
      <c r="M290" s="215"/>
      <c r="N290" s="216"/>
      <c r="O290" s="216"/>
      <c r="P290" s="216"/>
      <c r="Q290" s="216"/>
      <c r="R290" s="216"/>
      <c r="S290" s="216"/>
      <c r="T290" s="217"/>
      <c r="AT290" s="218" t="s">
        <v>339</v>
      </c>
      <c r="AU290" s="218" t="s">
        <v>86</v>
      </c>
      <c r="AV290" s="13" t="s">
        <v>86</v>
      </c>
      <c r="AW290" s="13" t="s">
        <v>31</v>
      </c>
      <c r="AX290" s="13" t="s">
        <v>84</v>
      </c>
      <c r="AY290" s="218" t="s">
        <v>321</v>
      </c>
    </row>
    <row r="291" spans="1:65" s="2" customFormat="1" ht="24.2" customHeight="1">
      <c r="A291" s="35"/>
      <c r="B291" s="36"/>
      <c r="C291" s="194" t="s">
        <v>926</v>
      </c>
      <c r="D291" s="194" t="s">
        <v>323</v>
      </c>
      <c r="E291" s="195" t="s">
        <v>3934</v>
      </c>
      <c r="F291" s="196" t="s">
        <v>3935</v>
      </c>
      <c r="G291" s="197" t="s">
        <v>628</v>
      </c>
      <c r="H291" s="198">
        <v>104</v>
      </c>
      <c r="I291" s="199"/>
      <c r="J291" s="200">
        <f>ROUND(I291*H291,2)</f>
        <v>0</v>
      </c>
      <c r="K291" s="196" t="s">
        <v>350</v>
      </c>
      <c r="L291" s="40"/>
      <c r="M291" s="201" t="s">
        <v>1</v>
      </c>
      <c r="N291" s="202" t="s">
        <v>42</v>
      </c>
      <c r="O291" s="72"/>
      <c r="P291" s="203">
        <f>O291*H291</f>
        <v>0</v>
      </c>
      <c r="Q291" s="203">
        <v>0</v>
      </c>
      <c r="R291" s="203">
        <f>Q291*H291</f>
        <v>0</v>
      </c>
      <c r="S291" s="203">
        <v>0</v>
      </c>
      <c r="T291" s="204">
        <f>S291*H291</f>
        <v>0</v>
      </c>
      <c r="U291" s="35"/>
      <c r="V291" s="35"/>
      <c r="W291" s="35"/>
      <c r="X291" s="35"/>
      <c r="Y291" s="35"/>
      <c r="Z291" s="35"/>
      <c r="AA291" s="35"/>
      <c r="AB291" s="35"/>
      <c r="AC291" s="35"/>
      <c r="AD291" s="35"/>
      <c r="AE291" s="35"/>
      <c r="AR291" s="205" t="s">
        <v>328</v>
      </c>
      <c r="AT291" s="205" t="s">
        <v>323</v>
      </c>
      <c r="AU291" s="205" t="s">
        <v>86</v>
      </c>
      <c r="AY291" s="18" t="s">
        <v>321</v>
      </c>
      <c r="BE291" s="206">
        <f>IF(N291="základní",J291,0)</f>
        <v>0</v>
      </c>
      <c r="BF291" s="206">
        <f>IF(N291="snížená",J291,0)</f>
        <v>0</v>
      </c>
      <c r="BG291" s="206">
        <f>IF(N291="zákl. přenesená",J291,0)</f>
        <v>0</v>
      </c>
      <c r="BH291" s="206">
        <f>IF(N291="sníž. přenesená",J291,0)</f>
        <v>0</v>
      </c>
      <c r="BI291" s="206">
        <f>IF(N291="nulová",J291,0)</f>
        <v>0</v>
      </c>
      <c r="BJ291" s="18" t="s">
        <v>84</v>
      </c>
      <c r="BK291" s="206">
        <f>ROUND(I291*H291,2)</f>
        <v>0</v>
      </c>
      <c r="BL291" s="18" t="s">
        <v>328</v>
      </c>
      <c r="BM291" s="205" t="s">
        <v>3936</v>
      </c>
    </row>
    <row r="292" spans="1:65" s="13" customFormat="1" ht="11.25">
      <c r="B292" s="207"/>
      <c r="C292" s="208"/>
      <c r="D292" s="209" t="s">
        <v>339</v>
      </c>
      <c r="E292" s="210" t="s">
        <v>1</v>
      </c>
      <c r="F292" s="211" t="s">
        <v>3771</v>
      </c>
      <c r="G292" s="208"/>
      <c r="H292" s="212">
        <v>104</v>
      </c>
      <c r="I292" s="213"/>
      <c r="J292" s="208"/>
      <c r="K292" s="208"/>
      <c r="L292" s="214"/>
      <c r="M292" s="215"/>
      <c r="N292" s="216"/>
      <c r="O292" s="216"/>
      <c r="P292" s="216"/>
      <c r="Q292" s="216"/>
      <c r="R292" s="216"/>
      <c r="S292" s="216"/>
      <c r="T292" s="217"/>
      <c r="AT292" s="218" t="s">
        <v>339</v>
      </c>
      <c r="AU292" s="218" t="s">
        <v>86</v>
      </c>
      <c r="AV292" s="13" t="s">
        <v>86</v>
      </c>
      <c r="AW292" s="13" t="s">
        <v>31</v>
      </c>
      <c r="AX292" s="13" t="s">
        <v>84</v>
      </c>
      <c r="AY292" s="218" t="s">
        <v>321</v>
      </c>
    </row>
    <row r="293" spans="1:65" s="2" customFormat="1" ht="24.2" customHeight="1">
      <c r="A293" s="35"/>
      <c r="B293" s="36"/>
      <c r="C293" s="194" t="s">
        <v>931</v>
      </c>
      <c r="D293" s="194" t="s">
        <v>323</v>
      </c>
      <c r="E293" s="195" t="s">
        <v>3937</v>
      </c>
      <c r="F293" s="196" t="s">
        <v>3938</v>
      </c>
      <c r="G293" s="197" t="s">
        <v>628</v>
      </c>
      <c r="H293" s="198">
        <v>120</v>
      </c>
      <c r="I293" s="199"/>
      <c r="J293" s="200">
        <f>ROUND(I293*H293,2)</f>
        <v>0</v>
      </c>
      <c r="K293" s="196" t="s">
        <v>327</v>
      </c>
      <c r="L293" s="40"/>
      <c r="M293" s="201" t="s">
        <v>1</v>
      </c>
      <c r="N293" s="202" t="s">
        <v>42</v>
      </c>
      <c r="O293" s="72"/>
      <c r="P293" s="203">
        <f>O293*H293</f>
        <v>0</v>
      </c>
      <c r="Q293" s="203">
        <v>1.9000000000000001E-4</v>
      </c>
      <c r="R293" s="203">
        <f>Q293*H293</f>
        <v>2.2800000000000001E-2</v>
      </c>
      <c r="S293" s="203">
        <v>0</v>
      </c>
      <c r="T293" s="204">
        <f>S293*H293</f>
        <v>0</v>
      </c>
      <c r="U293" s="35"/>
      <c r="V293" s="35"/>
      <c r="W293" s="35"/>
      <c r="X293" s="35"/>
      <c r="Y293" s="35"/>
      <c r="Z293" s="35"/>
      <c r="AA293" s="35"/>
      <c r="AB293" s="35"/>
      <c r="AC293" s="35"/>
      <c r="AD293" s="35"/>
      <c r="AE293" s="35"/>
      <c r="AR293" s="205" t="s">
        <v>328</v>
      </c>
      <c r="AT293" s="205" t="s">
        <v>323</v>
      </c>
      <c r="AU293" s="205" t="s">
        <v>86</v>
      </c>
      <c r="AY293" s="18" t="s">
        <v>321</v>
      </c>
      <c r="BE293" s="206">
        <f>IF(N293="základní",J293,0)</f>
        <v>0</v>
      </c>
      <c r="BF293" s="206">
        <f>IF(N293="snížená",J293,0)</f>
        <v>0</v>
      </c>
      <c r="BG293" s="206">
        <f>IF(N293="zákl. přenesená",J293,0)</f>
        <v>0</v>
      </c>
      <c r="BH293" s="206">
        <f>IF(N293="sníž. přenesená",J293,0)</f>
        <v>0</v>
      </c>
      <c r="BI293" s="206">
        <f>IF(N293="nulová",J293,0)</f>
        <v>0</v>
      </c>
      <c r="BJ293" s="18" t="s">
        <v>84</v>
      </c>
      <c r="BK293" s="206">
        <f>ROUND(I293*H293,2)</f>
        <v>0</v>
      </c>
      <c r="BL293" s="18" t="s">
        <v>328</v>
      </c>
      <c r="BM293" s="205" t="s">
        <v>3939</v>
      </c>
    </row>
    <row r="294" spans="1:65" s="2" customFormat="1" ht="21.75" customHeight="1">
      <c r="A294" s="35"/>
      <c r="B294" s="36"/>
      <c r="C294" s="194" t="s">
        <v>936</v>
      </c>
      <c r="D294" s="194" t="s">
        <v>323</v>
      </c>
      <c r="E294" s="195" t="s">
        <v>3940</v>
      </c>
      <c r="F294" s="196" t="s">
        <v>3941</v>
      </c>
      <c r="G294" s="197" t="s">
        <v>628</v>
      </c>
      <c r="H294" s="198">
        <v>14</v>
      </c>
      <c r="I294" s="199"/>
      <c r="J294" s="200">
        <f>ROUND(I294*H294,2)</f>
        <v>0</v>
      </c>
      <c r="K294" s="196" t="s">
        <v>327</v>
      </c>
      <c r="L294" s="40"/>
      <c r="M294" s="201" t="s">
        <v>1</v>
      </c>
      <c r="N294" s="202" t="s">
        <v>42</v>
      </c>
      <c r="O294" s="72"/>
      <c r="P294" s="203">
        <f>O294*H294</f>
        <v>0</v>
      </c>
      <c r="Q294" s="203">
        <v>9.0000000000000006E-5</v>
      </c>
      <c r="R294" s="203">
        <f>Q294*H294</f>
        <v>1.2600000000000001E-3</v>
      </c>
      <c r="S294" s="203">
        <v>0</v>
      </c>
      <c r="T294" s="204">
        <f>S294*H294</f>
        <v>0</v>
      </c>
      <c r="U294" s="35"/>
      <c r="V294" s="35"/>
      <c r="W294" s="35"/>
      <c r="X294" s="35"/>
      <c r="Y294" s="35"/>
      <c r="Z294" s="35"/>
      <c r="AA294" s="35"/>
      <c r="AB294" s="35"/>
      <c r="AC294" s="35"/>
      <c r="AD294" s="35"/>
      <c r="AE294" s="35"/>
      <c r="AR294" s="205" t="s">
        <v>328</v>
      </c>
      <c r="AT294" s="205" t="s">
        <v>323</v>
      </c>
      <c r="AU294" s="205" t="s">
        <v>86</v>
      </c>
      <c r="AY294" s="18" t="s">
        <v>321</v>
      </c>
      <c r="BE294" s="206">
        <f>IF(N294="základní",J294,0)</f>
        <v>0</v>
      </c>
      <c r="BF294" s="206">
        <f>IF(N294="snížená",J294,0)</f>
        <v>0</v>
      </c>
      <c r="BG294" s="206">
        <f>IF(N294="zákl. přenesená",J294,0)</f>
        <v>0</v>
      </c>
      <c r="BH294" s="206">
        <f>IF(N294="sníž. přenesená",J294,0)</f>
        <v>0</v>
      </c>
      <c r="BI294" s="206">
        <f>IF(N294="nulová",J294,0)</f>
        <v>0</v>
      </c>
      <c r="BJ294" s="18" t="s">
        <v>84</v>
      </c>
      <c r="BK294" s="206">
        <f>ROUND(I294*H294,2)</f>
        <v>0</v>
      </c>
      <c r="BL294" s="18" t="s">
        <v>328</v>
      </c>
      <c r="BM294" s="205" t="s">
        <v>3942</v>
      </c>
    </row>
    <row r="295" spans="1:65" s="13" customFormat="1" ht="11.25">
      <c r="B295" s="207"/>
      <c r="C295" s="208"/>
      <c r="D295" s="209" t="s">
        <v>339</v>
      </c>
      <c r="E295" s="210" t="s">
        <v>1</v>
      </c>
      <c r="F295" s="211" t="s">
        <v>3943</v>
      </c>
      <c r="G295" s="208"/>
      <c r="H295" s="212">
        <v>14</v>
      </c>
      <c r="I295" s="213"/>
      <c r="J295" s="208"/>
      <c r="K295" s="208"/>
      <c r="L295" s="214"/>
      <c r="M295" s="215"/>
      <c r="N295" s="216"/>
      <c r="O295" s="216"/>
      <c r="P295" s="216"/>
      <c r="Q295" s="216"/>
      <c r="R295" s="216"/>
      <c r="S295" s="216"/>
      <c r="T295" s="217"/>
      <c r="AT295" s="218" t="s">
        <v>339</v>
      </c>
      <c r="AU295" s="218" t="s">
        <v>86</v>
      </c>
      <c r="AV295" s="13" t="s">
        <v>86</v>
      </c>
      <c r="AW295" s="13" t="s">
        <v>31</v>
      </c>
      <c r="AX295" s="13" t="s">
        <v>84</v>
      </c>
      <c r="AY295" s="218" t="s">
        <v>321</v>
      </c>
    </row>
    <row r="296" spans="1:65" s="2" customFormat="1" ht="24.2" customHeight="1">
      <c r="A296" s="35"/>
      <c r="B296" s="36"/>
      <c r="C296" s="194" t="s">
        <v>941</v>
      </c>
      <c r="D296" s="194" t="s">
        <v>323</v>
      </c>
      <c r="E296" s="195" t="s">
        <v>3250</v>
      </c>
      <c r="F296" s="196" t="s">
        <v>3251</v>
      </c>
      <c r="G296" s="197" t="s">
        <v>692</v>
      </c>
      <c r="H296" s="198">
        <v>6</v>
      </c>
      <c r="I296" s="199"/>
      <c r="J296" s="200">
        <f>ROUND(I296*H296,2)</f>
        <v>0</v>
      </c>
      <c r="K296" s="196" t="s">
        <v>350</v>
      </c>
      <c r="L296" s="40"/>
      <c r="M296" s="201" t="s">
        <v>1</v>
      </c>
      <c r="N296" s="202" t="s">
        <v>42</v>
      </c>
      <c r="O296" s="72"/>
      <c r="P296" s="203">
        <f>O296*H296</f>
        <v>0</v>
      </c>
      <c r="Q296" s="203">
        <v>1.6000000000000001E-4</v>
      </c>
      <c r="R296" s="203">
        <f>Q296*H296</f>
        <v>9.6000000000000013E-4</v>
      </c>
      <c r="S296" s="203">
        <v>0</v>
      </c>
      <c r="T296" s="204">
        <f>S296*H296</f>
        <v>0</v>
      </c>
      <c r="U296" s="35"/>
      <c r="V296" s="35"/>
      <c r="W296" s="35"/>
      <c r="X296" s="35"/>
      <c r="Y296" s="35"/>
      <c r="Z296" s="35"/>
      <c r="AA296" s="35"/>
      <c r="AB296" s="35"/>
      <c r="AC296" s="35"/>
      <c r="AD296" s="35"/>
      <c r="AE296" s="35"/>
      <c r="AR296" s="205" t="s">
        <v>328</v>
      </c>
      <c r="AT296" s="205" t="s">
        <v>323</v>
      </c>
      <c r="AU296" s="205" t="s">
        <v>86</v>
      </c>
      <c r="AY296" s="18" t="s">
        <v>321</v>
      </c>
      <c r="BE296" s="206">
        <f>IF(N296="základní",J296,0)</f>
        <v>0</v>
      </c>
      <c r="BF296" s="206">
        <f>IF(N296="snížená",J296,0)</f>
        <v>0</v>
      </c>
      <c r="BG296" s="206">
        <f>IF(N296="zákl. přenesená",J296,0)</f>
        <v>0</v>
      </c>
      <c r="BH296" s="206">
        <f>IF(N296="sníž. přenesená",J296,0)</f>
        <v>0</v>
      </c>
      <c r="BI296" s="206">
        <f>IF(N296="nulová",J296,0)</f>
        <v>0</v>
      </c>
      <c r="BJ296" s="18" t="s">
        <v>84</v>
      </c>
      <c r="BK296" s="206">
        <f>ROUND(I296*H296,2)</f>
        <v>0</v>
      </c>
      <c r="BL296" s="18" t="s">
        <v>328</v>
      </c>
      <c r="BM296" s="205" t="s">
        <v>3944</v>
      </c>
    </row>
    <row r="297" spans="1:65" s="13" customFormat="1" ht="11.25">
      <c r="B297" s="207"/>
      <c r="C297" s="208"/>
      <c r="D297" s="209" t="s">
        <v>339</v>
      </c>
      <c r="E297" s="210" t="s">
        <v>1</v>
      </c>
      <c r="F297" s="211" t="s">
        <v>3945</v>
      </c>
      <c r="G297" s="208"/>
      <c r="H297" s="212">
        <v>6</v>
      </c>
      <c r="I297" s="213"/>
      <c r="J297" s="208"/>
      <c r="K297" s="208"/>
      <c r="L297" s="214"/>
      <c r="M297" s="215"/>
      <c r="N297" s="216"/>
      <c r="O297" s="216"/>
      <c r="P297" s="216"/>
      <c r="Q297" s="216"/>
      <c r="R297" s="216"/>
      <c r="S297" s="216"/>
      <c r="T297" s="217"/>
      <c r="AT297" s="218" t="s">
        <v>339</v>
      </c>
      <c r="AU297" s="218" t="s">
        <v>86</v>
      </c>
      <c r="AV297" s="13" t="s">
        <v>86</v>
      </c>
      <c r="AW297" s="13" t="s">
        <v>31</v>
      </c>
      <c r="AX297" s="13" t="s">
        <v>84</v>
      </c>
      <c r="AY297" s="218" t="s">
        <v>321</v>
      </c>
    </row>
    <row r="298" spans="1:65" s="12" customFormat="1" ht="22.9" customHeight="1">
      <c r="B298" s="178"/>
      <c r="C298" s="179"/>
      <c r="D298" s="180" t="s">
        <v>76</v>
      </c>
      <c r="E298" s="192" t="s">
        <v>1163</v>
      </c>
      <c r="F298" s="192" t="s">
        <v>1164</v>
      </c>
      <c r="G298" s="179"/>
      <c r="H298" s="179"/>
      <c r="I298" s="182"/>
      <c r="J298" s="193">
        <f>BK298</f>
        <v>0</v>
      </c>
      <c r="K298" s="179"/>
      <c r="L298" s="184"/>
      <c r="M298" s="185"/>
      <c r="N298" s="186"/>
      <c r="O298" s="186"/>
      <c r="P298" s="187">
        <f>P299</f>
        <v>0</v>
      </c>
      <c r="Q298" s="186"/>
      <c r="R298" s="187">
        <f>R299</f>
        <v>0</v>
      </c>
      <c r="S298" s="186"/>
      <c r="T298" s="188">
        <f>T299</f>
        <v>0</v>
      </c>
      <c r="AR298" s="189" t="s">
        <v>84</v>
      </c>
      <c r="AT298" s="190" t="s">
        <v>76</v>
      </c>
      <c r="AU298" s="190" t="s">
        <v>84</v>
      </c>
      <c r="AY298" s="189" t="s">
        <v>321</v>
      </c>
      <c r="BK298" s="191">
        <f>BK299</f>
        <v>0</v>
      </c>
    </row>
    <row r="299" spans="1:65" s="2" customFormat="1" ht="24.2" customHeight="1">
      <c r="A299" s="35"/>
      <c r="B299" s="36"/>
      <c r="C299" s="194" t="s">
        <v>946</v>
      </c>
      <c r="D299" s="194" t="s">
        <v>323</v>
      </c>
      <c r="E299" s="195" t="s">
        <v>1898</v>
      </c>
      <c r="F299" s="196" t="s">
        <v>1899</v>
      </c>
      <c r="G299" s="197" t="s">
        <v>542</v>
      </c>
      <c r="H299" s="198">
        <v>2.0379999999999998</v>
      </c>
      <c r="I299" s="199"/>
      <c r="J299" s="200">
        <f>ROUND(I299*H299,2)</f>
        <v>0</v>
      </c>
      <c r="K299" s="196" t="s">
        <v>350</v>
      </c>
      <c r="L299" s="40"/>
      <c r="M299" s="201" t="s">
        <v>1</v>
      </c>
      <c r="N299" s="202" t="s">
        <v>42</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328</v>
      </c>
      <c r="AT299" s="205" t="s">
        <v>323</v>
      </c>
      <c r="AU299" s="205" t="s">
        <v>86</v>
      </c>
      <c r="AY299" s="18" t="s">
        <v>321</v>
      </c>
      <c r="BE299" s="206">
        <f>IF(N299="základní",J299,0)</f>
        <v>0</v>
      </c>
      <c r="BF299" s="206">
        <f>IF(N299="snížená",J299,0)</f>
        <v>0</v>
      </c>
      <c r="BG299" s="206">
        <f>IF(N299="zákl. přenesená",J299,0)</f>
        <v>0</v>
      </c>
      <c r="BH299" s="206">
        <f>IF(N299="sníž. přenesená",J299,0)</f>
        <v>0</v>
      </c>
      <c r="BI299" s="206">
        <f>IF(N299="nulová",J299,0)</f>
        <v>0</v>
      </c>
      <c r="BJ299" s="18" t="s">
        <v>84</v>
      </c>
      <c r="BK299" s="206">
        <f>ROUND(I299*H299,2)</f>
        <v>0</v>
      </c>
      <c r="BL299" s="18" t="s">
        <v>328</v>
      </c>
      <c r="BM299" s="205" t="s">
        <v>1900</v>
      </c>
    </row>
    <row r="300" spans="1:65" s="12" customFormat="1" ht="25.9" customHeight="1">
      <c r="B300" s="178"/>
      <c r="C300" s="179"/>
      <c r="D300" s="180" t="s">
        <v>76</v>
      </c>
      <c r="E300" s="181" t="s">
        <v>583</v>
      </c>
      <c r="F300" s="181" t="s">
        <v>3292</v>
      </c>
      <c r="G300" s="179"/>
      <c r="H300" s="179"/>
      <c r="I300" s="182"/>
      <c r="J300" s="183">
        <f>BK300</f>
        <v>0</v>
      </c>
      <c r="K300" s="179"/>
      <c r="L300" s="184"/>
      <c r="M300" s="185"/>
      <c r="N300" s="186"/>
      <c r="O300" s="186"/>
      <c r="P300" s="187">
        <f>P301</f>
        <v>0</v>
      </c>
      <c r="Q300" s="186"/>
      <c r="R300" s="187">
        <f>R301</f>
        <v>1.35E-4</v>
      </c>
      <c r="S300" s="186"/>
      <c r="T300" s="188">
        <f>T301</f>
        <v>0</v>
      </c>
      <c r="AR300" s="189" t="s">
        <v>334</v>
      </c>
      <c r="AT300" s="190" t="s">
        <v>76</v>
      </c>
      <c r="AU300" s="190" t="s">
        <v>77</v>
      </c>
      <c r="AY300" s="189" t="s">
        <v>321</v>
      </c>
      <c r="BK300" s="191">
        <f>BK301</f>
        <v>0</v>
      </c>
    </row>
    <row r="301" spans="1:65" s="12" customFormat="1" ht="22.9" customHeight="1">
      <c r="B301" s="178"/>
      <c r="C301" s="179"/>
      <c r="D301" s="180" t="s">
        <v>76</v>
      </c>
      <c r="E301" s="192" t="s">
        <v>3298</v>
      </c>
      <c r="F301" s="192" t="s">
        <v>3299</v>
      </c>
      <c r="G301" s="179"/>
      <c r="H301" s="179"/>
      <c r="I301" s="182"/>
      <c r="J301" s="193">
        <f>BK301</f>
        <v>0</v>
      </c>
      <c r="K301" s="179"/>
      <c r="L301" s="184"/>
      <c r="M301" s="185"/>
      <c r="N301" s="186"/>
      <c r="O301" s="186"/>
      <c r="P301" s="187">
        <f>SUM(P302:P304)</f>
        <v>0</v>
      </c>
      <c r="Q301" s="186"/>
      <c r="R301" s="187">
        <f>SUM(R302:R304)</f>
        <v>1.35E-4</v>
      </c>
      <c r="S301" s="186"/>
      <c r="T301" s="188">
        <f>SUM(T302:T304)</f>
        <v>0</v>
      </c>
      <c r="AR301" s="189" t="s">
        <v>334</v>
      </c>
      <c r="AT301" s="190" t="s">
        <v>76</v>
      </c>
      <c r="AU301" s="190" t="s">
        <v>84</v>
      </c>
      <c r="AY301" s="189" t="s">
        <v>321</v>
      </c>
      <c r="BK301" s="191">
        <f>SUM(BK302:BK304)</f>
        <v>0</v>
      </c>
    </row>
    <row r="302" spans="1:65" s="2" customFormat="1" ht="16.5" customHeight="1">
      <c r="A302" s="35"/>
      <c r="B302" s="36"/>
      <c r="C302" s="194" t="s">
        <v>951</v>
      </c>
      <c r="D302" s="194" t="s">
        <v>323</v>
      </c>
      <c r="E302" s="195" t="s">
        <v>3300</v>
      </c>
      <c r="F302" s="196" t="s">
        <v>3301</v>
      </c>
      <c r="G302" s="197" t="s">
        <v>628</v>
      </c>
      <c r="H302" s="198">
        <v>1.5</v>
      </c>
      <c r="I302" s="199"/>
      <c r="J302" s="200">
        <f>ROUND(I302*H302,2)</f>
        <v>0</v>
      </c>
      <c r="K302" s="196" t="s">
        <v>350</v>
      </c>
      <c r="L302" s="40"/>
      <c r="M302" s="201" t="s">
        <v>1</v>
      </c>
      <c r="N302" s="202" t="s">
        <v>42</v>
      </c>
      <c r="O302" s="72"/>
      <c r="P302" s="203">
        <f>O302*H302</f>
        <v>0</v>
      </c>
      <c r="Q302" s="203">
        <v>9.0000000000000006E-5</v>
      </c>
      <c r="R302" s="203">
        <f>Q302*H302</f>
        <v>1.35E-4</v>
      </c>
      <c r="S302" s="203">
        <v>0</v>
      </c>
      <c r="T302" s="204">
        <f>S302*H302</f>
        <v>0</v>
      </c>
      <c r="U302" s="35"/>
      <c r="V302" s="35"/>
      <c r="W302" s="35"/>
      <c r="X302" s="35"/>
      <c r="Y302" s="35"/>
      <c r="Z302" s="35"/>
      <c r="AA302" s="35"/>
      <c r="AB302" s="35"/>
      <c r="AC302" s="35"/>
      <c r="AD302" s="35"/>
      <c r="AE302" s="35"/>
      <c r="AR302" s="205" t="s">
        <v>807</v>
      </c>
      <c r="AT302" s="205" t="s">
        <v>323</v>
      </c>
      <c r="AU302" s="205" t="s">
        <v>86</v>
      </c>
      <c r="AY302" s="18" t="s">
        <v>321</v>
      </c>
      <c r="BE302" s="206">
        <f>IF(N302="základní",J302,0)</f>
        <v>0</v>
      </c>
      <c r="BF302" s="206">
        <f>IF(N302="snížená",J302,0)</f>
        <v>0</v>
      </c>
      <c r="BG302" s="206">
        <f>IF(N302="zákl. přenesená",J302,0)</f>
        <v>0</v>
      </c>
      <c r="BH302" s="206">
        <f>IF(N302="sníž. přenesená",J302,0)</f>
        <v>0</v>
      </c>
      <c r="BI302" s="206">
        <f>IF(N302="nulová",J302,0)</f>
        <v>0</v>
      </c>
      <c r="BJ302" s="18" t="s">
        <v>84</v>
      </c>
      <c r="BK302" s="206">
        <f>ROUND(I302*H302,2)</f>
        <v>0</v>
      </c>
      <c r="BL302" s="18" t="s">
        <v>807</v>
      </c>
      <c r="BM302" s="205" t="s">
        <v>3662</v>
      </c>
    </row>
    <row r="303" spans="1:65" s="15" customFormat="1" ht="11.25">
      <c r="B303" s="230"/>
      <c r="C303" s="231"/>
      <c r="D303" s="209" t="s">
        <v>339</v>
      </c>
      <c r="E303" s="232" t="s">
        <v>1</v>
      </c>
      <c r="F303" s="233" t="s">
        <v>3303</v>
      </c>
      <c r="G303" s="231"/>
      <c r="H303" s="232" t="s">
        <v>1</v>
      </c>
      <c r="I303" s="234"/>
      <c r="J303" s="231"/>
      <c r="K303" s="231"/>
      <c r="L303" s="235"/>
      <c r="M303" s="236"/>
      <c r="N303" s="237"/>
      <c r="O303" s="237"/>
      <c r="P303" s="237"/>
      <c r="Q303" s="237"/>
      <c r="R303" s="237"/>
      <c r="S303" s="237"/>
      <c r="T303" s="238"/>
      <c r="AT303" s="239" t="s">
        <v>339</v>
      </c>
      <c r="AU303" s="239" t="s">
        <v>86</v>
      </c>
      <c r="AV303" s="15" t="s">
        <v>84</v>
      </c>
      <c r="AW303" s="15" t="s">
        <v>31</v>
      </c>
      <c r="AX303" s="15" t="s">
        <v>77</v>
      </c>
      <c r="AY303" s="239" t="s">
        <v>321</v>
      </c>
    </row>
    <row r="304" spans="1:65" s="13" customFormat="1" ht="11.25">
      <c r="B304" s="207"/>
      <c r="C304" s="208"/>
      <c r="D304" s="209" t="s">
        <v>339</v>
      </c>
      <c r="E304" s="210" t="s">
        <v>1</v>
      </c>
      <c r="F304" s="211" t="s">
        <v>3304</v>
      </c>
      <c r="G304" s="208"/>
      <c r="H304" s="212">
        <v>1.5</v>
      </c>
      <c r="I304" s="213"/>
      <c r="J304" s="208"/>
      <c r="K304" s="208"/>
      <c r="L304" s="214"/>
      <c r="M304" s="274"/>
      <c r="N304" s="275"/>
      <c r="O304" s="275"/>
      <c r="P304" s="275"/>
      <c r="Q304" s="275"/>
      <c r="R304" s="275"/>
      <c r="S304" s="275"/>
      <c r="T304" s="276"/>
      <c r="AT304" s="218" t="s">
        <v>339</v>
      </c>
      <c r="AU304" s="218" t="s">
        <v>86</v>
      </c>
      <c r="AV304" s="13" t="s">
        <v>86</v>
      </c>
      <c r="AW304" s="13" t="s">
        <v>31</v>
      </c>
      <c r="AX304" s="13" t="s">
        <v>84</v>
      </c>
      <c r="AY304" s="218" t="s">
        <v>321</v>
      </c>
    </row>
    <row r="305" spans="1:31" s="2" customFormat="1" ht="6.95" customHeight="1">
      <c r="A305" s="35"/>
      <c r="B305" s="55"/>
      <c r="C305" s="56"/>
      <c r="D305" s="56"/>
      <c r="E305" s="56"/>
      <c r="F305" s="56"/>
      <c r="G305" s="56"/>
      <c r="H305" s="56"/>
      <c r="I305" s="56"/>
      <c r="J305" s="56"/>
      <c r="K305" s="56"/>
      <c r="L305" s="40"/>
      <c r="M305" s="35"/>
      <c r="O305" s="35"/>
      <c r="P305" s="35"/>
      <c r="Q305" s="35"/>
      <c r="R305" s="35"/>
      <c r="S305" s="35"/>
      <c r="T305" s="35"/>
      <c r="U305" s="35"/>
      <c r="V305" s="35"/>
      <c r="W305" s="35"/>
      <c r="X305" s="35"/>
      <c r="Y305" s="35"/>
      <c r="Z305" s="35"/>
      <c r="AA305" s="35"/>
      <c r="AB305" s="35"/>
      <c r="AC305" s="35"/>
      <c r="AD305" s="35"/>
      <c r="AE305" s="35"/>
    </row>
  </sheetData>
  <sheetProtection algorithmName="SHA-512" hashValue="rpvznm86dKxhau24HaQPgyuxVwfyfElH+XFOlejpZ5yBrcqPLJwlDADmwolrgJb9djC1kcYsBwTEYFjM8RnL6Q==" saltValue="d0wP78CmQqGadoOpWoIir7Kg+dRteYlyPB5BstxpcXD66fDZj2KIYFUraFXuA+QgNaPuPnnrXJjL2Yy7xvy5Zw==" spinCount="100000" sheet="1" objects="1" scenarios="1" formatColumns="0" formatRows="0" autoFilter="0"/>
  <autoFilter ref="C127:K304"/>
  <mergeCells count="12">
    <mergeCell ref="E120:H120"/>
    <mergeCell ref="L2:V2"/>
    <mergeCell ref="E85:H85"/>
    <mergeCell ref="E87:H87"/>
    <mergeCell ref="E89:H89"/>
    <mergeCell ref="E116:H116"/>
    <mergeCell ref="E118:H11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147</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3774</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3946</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114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ROUND((SUM(BE123:BE139)),  2)</f>
        <v>0</v>
      </c>
      <c r="G35" s="35"/>
      <c r="H35" s="35"/>
      <c r="I35" s="133">
        <v>0.21</v>
      </c>
      <c r="J35" s="132">
        <f>ROUND(((SUM(BE123:BE139))*I35),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ROUND((SUM(BF123:BF139)),  2)</f>
        <v>0</v>
      </c>
      <c r="G36" s="35"/>
      <c r="H36" s="35"/>
      <c r="I36" s="133">
        <v>0.15</v>
      </c>
      <c r="J36" s="132">
        <f>ROUND(((SUM(BF123:BF139))*I36),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ROUND((SUM(BG123:BG139)),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ROUND((SUM(BH123:BH139)),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ROUND((SUM(BI123:BI139)),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3774</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11.2 -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J124</f>
        <v>0</v>
      </c>
      <c r="K99" s="157"/>
      <c r="L99" s="161"/>
    </row>
    <row r="100" spans="1:47" s="10" customFormat="1" ht="19.899999999999999" customHeight="1">
      <c r="B100" s="162"/>
      <c r="C100" s="105"/>
      <c r="D100" s="163" t="s">
        <v>291</v>
      </c>
      <c r="E100" s="164"/>
      <c r="F100" s="164"/>
      <c r="G100" s="164"/>
      <c r="H100" s="164"/>
      <c r="I100" s="164"/>
      <c r="J100" s="165">
        <f>J125</f>
        <v>0</v>
      </c>
      <c r="K100" s="105"/>
      <c r="L100" s="166"/>
    </row>
    <row r="101" spans="1:47" s="10" customFormat="1" ht="19.899999999999999" customHeight="1">
      <c r="B101" s="162"/>
      <c r="C101" s="105"/>
      <c r="D101" s="163" t="s">
        <v>1616</v>
      </c>
      <c r="E101" s="164"/>
      <c r="F101" s="164"/>
      <c r="G101" s="164"/>
      <c r="H101" s="164"/>
      <c r="I101" s="164"/>
      <c r="J101" s="165">
        <f>J128</f>
        <v>0</v>
      </c>
      <c r="K101" s="105"/>
      <c r="L101" s="166"/>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306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VODOJEM POUZDŘANY</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197</v>
      </c>
      <c r="D112" s="23"/>
      <c r="E112" s="23"/>
      <c r="F112" s="23"/>
      <c r="G112" s="23"/>
      <c r="H112" s="23"/>
      <c r="I112" s="23"/>
      <c r="J112" s="23"/>
      <c r="K112" s="23"/>
      <c r="L112" s="21"/>
    </row>
    <row r="113" spans="1:65" s="2" customFormat="1" ht="16.5" customHeight="1">
      <c r="A113" s="35"/>
      <c r="B113" s="36"/>
      <c r="C113" s="37"/>
      <c r="D113" s="37"/>
      <c r="E113" s="329" t="s">
        <v>3774</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2" t="str">
        <f>E11</f>
        <v>SO 11.2 - rušení stávajících objektů</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Pouzdřany</v>
      </c>
      <c r="G117" s="37"/>
      <c r="H117" s="37"/>
      <c r="I117" s="30" t="s">
        <v>22</v>
      </c>
      <c r="J117" s="67" t="str">
        <f>IF(J14="","",J14)</f>
        <v>6. 1. 2022</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VAK BŘECLAV a.s.</v>
      </c>
      <c r="G119" s="37"/>
      <c r="H119" s="37"/>
      <c r="I119" s="30" t="s">
        <v>30</v>
      </c>
      <c r="J119" s="33" t="str">
        <f>E23</f>
        <v>AQUA PROCON s.r.o.Palackého tř. 12, 612 00 Brno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Obrtel M.</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7"/>
      <c r="B122" s="168"/>
      <c r="C122" s="169" t="s">
        <v>307</v>
      </c>
      <c r="D122" s="170" t="s">
        <v>62</v>
      </c>
      <c r="E122" s="170" t="s">
        <v>58</v>
      </c>
      <c r="F122" s="170" t="s">
        <v>59</v>
      </c>
      <c r="G122" s="170" t="s">
        <v>308</v>
      </c>
      <c r="H122" s="170" t="s">
        <v>309</v>
      </c>
      <c r="I122" s="170" t="s">
        <v>310</v>
      </c>
      <c r="J122" s="170" t="s">
        <v>285</v>
      </c>
      <c r="K122" s="171" t="s">
        <v>311</v>
      </c>
      <c r="L122" s="172"/>
      <c r="M122" s="76" t="s">
        <v>1</v>
      </c>
      <c r="N122" s="77" t="s">
        <v>41</v>
      </c>
      <c r="O122" s="77" t="s">
        <v>312</v>
      </c>
      <c r="P122" s="77" t="s">
        <v>313</v>
      </c>
      <c r="Q122" s="77" t="s">
        <v>314</v>
      </c>
      <c r="R122" s="77" t="s">
        <v>315</v>
      </c>
      <c r="S122" s="77" t="s">
        <v>316</v>
      </c>
      <c r="T122" s="78" t="s">
        <v>317</v>
      </c>
      <c r="U122" s="167"/>
      <c r="V122" s="167"/>
      <c r="W122" s="167"/>
      <c r="X122" s="167"/>
      <c r="Y122" s="167"/>
      <c r="Z122" s="167"/>
      <c r="AA122" s="167"/>
      <c r="AB122" s="167"/>
      <c r="AC122" s="167"/>
      <c r="AD122" s="167"/>
      <c r="AE122" s="167"/>
    </row>
    <row r="123" spans="1:65" s="2" customFormat="1" ht="22.9" customHeight="1">
      <c r="A123" s="35"/>
      <c r="B123" s="36"/>
      <c r="C123" s="83" t="s">
        <v>318</v>
      </c>
      <c r="D123" s="37"/>
      <c r="E123" s="37"/>
      <c r="F123" s="37"/>
      <c r="G123" s="37"/>
      <c r="H123" s="37"/>
      <c r="I123" s="37"/>
      <c r="J123" s="173">
        <f>BK123</f>
        <v>0</v>
      </c>
      <c r="K123" s="37"/>
      <c r="L123" s="40"/>
      <c r="M123" s="79"/>
      <c r="N123" s="174"/>
      <c r="O123" s="80"/>
      <c r="P123" s="175">
        <f>P124</f>
        <v>0</v>
      </c>
      <c r="Q123" s="80"/>
      <c r="R123" s="175">
        <f>R124</f>
        <v>0</v>
      </c>
      <c r="S123" s="80"/>
      <c r="T123" s="176">
        <f>T124</f>
        <v>2.42896</v>
      </c>
      <c r="U123" s="35"/>
      <c r="V123" s="35"/>
      <c r="W123" s="35"/>
      <c r="X123" s="35"/>
      <c r="Y123" s="35"/>
      <c r="Z123" s="35"/>
      <c r="AA123" s="35"/>
      <c r="AB123" s="35"/>
      <c r="AC123" s="35"/>
      <c r="AD123" s="35"/>
      <c r="AE123" s="35"/>
      <c r="AT123" s="18" t="s">
        <v>76</v>
      </c>
      <c r="AU123" s="18" t="s">
        <v>287</v>
      </c>
      <c r="BK123" s="177">
        <f>BK124</f>
        <v>0</v>
      </c>
    </row>
    <row r="124" spans="1:65" s="12" customFormat="1" ht="25.9" customHeight="1">
      <c r="B124" s="178"/>
      <c r="C124" s="179"/>
      <c r="D124" s="180" t="s">
        <v>76</v>
      </c>
      <c r="E124" s="181" t="s">
        <v>319</v>
      </c>
      <c r="F124" s="181" t="s">
        <v>320</v>
      </c>
      <c r="G124" s="179"/>
      <c r="H124" s="179"/>
      <c r="I124" s="182"/>
      <c r="J124" s="183">
        <f>BK124</f>
        <v>0</v>
      </c>
      <c r="K124" s="179"/>
      <c r="L124" s="184"/>
      <c r="M124" s="185"/>
      <c r="N124" s="186"/>
      <c r="O124" s="186"/>
      <c r="P124" s="187">
        <f>P125+P128</f>
        <v>0</v>
      </c>
      <c r="Q124" s="186"/>
      <c r="R124" s="187">
        <f>R125+R128</f>
        <v>0</v>
      </c>
      <c r="S124" s="186"/>
      <c r="T124" s="188">
        <f>T125+T128</f>
        <v>2.42896</v>
      </c>
      <c r="AR124" s="189" t="s">
        <v>84</v>
      </c>
      <c r="AT124" s="190" t="s">
        <v>76</v>
      </c>
      <c r="AU124" s="190" t="s">
        <v>77</v>
      </c>
      <c r="AY124" s="189" t="s">
        <v>321</v>
      </c>
      <c r="BK124" s="191">
        <f>BK125+BK128</f>
        <v>0</v>
      </c>
    </row>
    <row r="125" spans="1:65" s="12" customFormat="1" ht="22.9" customHeight="1">
      <c r="B125" s="178"/>
      <c r="C125" s="179"/>
      <c r="D125" s="180" t="s">
        <v>76</v>
      </c>
      <c r="E125" s="192" t="s">
        <v>334</v>
      </c>
      <c r="F125" s="192" t="s">
        <v>705</v>
      </c>
      <c r="G125" s="179"/>
      <c r="H125" s="179"/>
      <c r="I125" s="182"/>
      <c r="J125" s="193">
        <f>BK125</f>
        <v>0</v>
      </c>
      <c r="K125" s="179"/>
      <c r="L125" s="184"/>
      <c r="M125" s="185"/>
      <c r="N125" s="186"/>
      <c r="O125" s="186"/>
      <c r="P125" s="187">
        <f>SUM(P126:P127)</f>
        <v>0</v>
      </c>
      <c r="Q125" s="186"/>
      <c r="R125" s="187">
        <f>SUM(R126:R127)</f>
        <v>0</v>
      </c>
      <c r="S125" s="186"/>
      <c r="T125" s="188">
        <f>SUM(T126:T127)</f>
        <v>0</v>
      </c>
      <c r="AR125" s="189" t="s">
        <v>84</v>
      </c>
      <c r="AT125" s="190" t="s">
        <v>76</v>
      </c>
      <c r="AU125" s="190" t="s">
        <v>84</v>
      </c>
      <c r="AY125" s="189" t="s">
        <v>321</v>
      </c>
      <c r="BK125" s="191">
        <f>SUM(BK126:BK127)</f>
        <v>0</v>
      </c>
    </row>
    <row r="126" spans="1:65" s="2" customFormat="1" ht="33" customHeight="1">
      <c r="A126" s="35"/>
      <c r="B126" s="36"/>
      <c r="C126" s="194" t="s">
        <v>84</v>
      </c>
      <c r="D126" s="194" t="s">
        <v>323</v>
      </c>
      <c r="E126" s="195" t="s">
        <v>2681</v>
      </c>
      <c r="F126" s="196" t="s">
        <v>2682</v>
      </c>
      <c r="G126" s="197" t="s">
        <v>355</v>
      </c>
      <c r="H126" s="198">
        <v>0.30199999999999999</v>
      </c>
      <c r="I126" s="199"/>
      <c r="J126" s="200">
        <f>ROUND(I126*H126,2)</f>
        <v>0</v>
      </c>
      <c r="K126" s="196" t="s">
        <v>327</v>
      </c>
      <c r="L126" s="40"/>
      <c r="M126" s="201" t="s">
        <v>1</v>
      </c>
      <c r="N126" s="202" t="s">
        <v>42</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3384</v>
      </c>
    </row>
    <row r="127" spans="1:65" s="13" customFormat="1" ht="11.25">
      <c r="B127" s="207"/>
      <c r="C127" s="208"/>
      <c r="D127" s="209" t="s">
        <v>339</v>
      </c>
      <c r="E127" s="210" t="s">
        <v>1</v>
      </c>
      <c r="F127" s="211" t="s">
        <v>3947</v>
      </c>
      <c r="G127" s="208"/>
      <c r="H127" s="212">
        <v>0.30159289474464002</v>
      </c>
      <c r="I127" s="213"/>
      <c r="J127" s="208"/>
      <c r="K127" s="208"/>
      <c r="L127" s="214"/>
      <c r="M127" s="215"/>
      <c r="N127" s="216"/>
      <c r="O127" s="216"/>
      <c r="P127" s="216"/>
      <c r="Q127" s="216"/>
      <c r="R127" s="216"/>
      <c r="S127" s="216"/>
      <c r="T127" s="217"/>
      <c r="AT127" s="218" t="s">
        <v>339</v>
      </c>
      <c r="AU127" s="218" t="s">
        <v>86</v>
      </c>
      <c r="AV127" s="13" t="s">
        <v>86</v>
      </c>
      <c r="AW127" s="13" t="s">
        <v>31</v>
      </c>
      <c r="AX127" s="13" t="s">
        <v>84</v>
      </c>
      <c r="AY127" s="218" t="s">
        <v>321</v>
      </c>
    </row>
    <row r="128" spans="1:65" s="12" customFormat="1" ht="22.9" customHeight="1">
      <c r="B128" s="178"/>
      <c r="C128" s="179"/>
      <c r="D128" s="180" t="s">
        <v>76</v>
      </c>
      <c r="E128" s="192" t="s">
        <v>364</v>
      </c>
      <c r="F128" s="192" t="s">
        <v>1807</v>
      </c>
      <c r="G128" s="179"/>
      <c r="H128" s="179"/>
      <c r="I128" s="182"/>
      <c r="J128" s="193">
        <f>BK128</f>
        <v>0</v>
      </c>
      <c r="K128" s="179"/>
      <c r="L128" s="184"/>
      <c r="M128" s="185"/>
      <c r="N128" s="186"/>
      <c r="O128" s="186"/>
      <c r="P128" s="187">
        <f>SUM(P129:P139)</f>
        <v>0</v>
      </c>
      <c r="Q128" s="186"/>
      <c r="R128" s="187">
        <f>SUM(R129:R139)</f>
        <v>0</v>
      </c>
      <c r="S128" s="186"/>
      <c r="T128" s="188">
        <f>SUM(T129:T139)</f>
        <v>2.42896</v>
      </c>
      <c r="AR128" s="189" t="s">
        <v>84</v>
      </c>
      <c r="AT128" s="190" t="s">
        <v>76</v>
      </c>
      <c r="AU128" s="190" t="s">
        <v>84</v>
      </c>
      <c r="AY128" s="189" t="s">
        <v>321</v>
      </c>
      <c r="BK128" s="191">
        <f>SUM(BK129:BK139)</f>
        <v>0</v>
      </c>
    </row>
    <row r="129" spans="1:65" s="2" customFormat="1" ht="24.2" customHeight="1">
      <c r="A129" s="35"/>
      <c r="B129" s="36"/>
      <c r="C129" s="194" t="s">
        <v>86</v>
      </c>
      <c r="D129" s="194" t="s">
        <v>323</v>
      </c>
      <c r="E129" s="195" t="s">
        <v>3387</v>
      </c>
      <c r="F129" s="196" t="s">
        <v>3388</v>
      </c>
      <c r="G129" s="197" t="s">
        <v>355</v>
      </c>
      <c r="H129" s="198">
        <v>1.208</v>
      </c>
      <c r="I129" s="199"/>
      <c r="J129" s="200">
        <f>ROUND(I129*H129,2)</f>
        <v>0</v>
      </c>
      <c r="K129" s="196" t="s">
        <v>350</v>
      </c>
      <c r="L129" s="40"/>
      <c r="M129" s="201" t="s">
        <v>1</v>
      </c>
      <c r="N129" s="202" t="s">
        <v>42</v>
      </c>
      <c r="O129" s="72"/>
      <c r="P129" s="203">
        <f>O129*H129</f>
        <v>0</v>
      </c>
      <c r="Q129" s="203">
        <v>0</v>
      </c>
      <c r="R129" s="203">
        <f>Q129*H129</f>
        <v>0</v>
      </c>
      <c r="S129" s="203">
        <v>1.92</v>
      </c>
      <c r="T129" s="204">
        <f>S129*H129</f>
        <v>2.3193599999999996</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3389</v>
      </c>
    </row>
    <row r="130" spans="1:65" s="15" customFormat="1" ht="11.25">
      <c r="B130" s="230"/>
      <c r="C130" s="231"/>
      <c r="D130" s="209" t="s">
        <v>339</v>
      </c>
      <c r="E130" s="232" t="s">
        <v>1</v>
      </c>
      <c r="F130" s="233" t="s">
        <v>3948</v>
      </c>
      <c r="G130" s="231"/>
      <c r="H130" s="232" t="s">
        <v>1</v>
      </c>
      <c r="I130" s="234"/>
      <c r="J130" s="231"/>
      <c r="K130" s="231"/>
      <c r="L130" s="235"/>
      <c r="M130" s="236"/>
      <c r="N130" s="237"/>
      <c r="O130" s="237"/>
      <c r="P130" s="237"/>
      <c r="Q130" s="237"/>
      <c r="R130" s="237"/>
      <c r="S130" s="237"/>
      <c r="T130" s="238"/>
      <c r="AT130" s="239" t="s">
        <v>339</v>
      </c>
      <c r="AU130" s="239" t="s">
        <v>86</v>
      </c>
      <c r="AV130" s="15" t="s">
        <v>84</v>
      </c>
      <c r="AW130" s="15" t="s">
        <v>31</v>
      </c>
      <c r="AX130" s="15" t="s">
        <v>77</v>
      </c>
      <c r="AY130" s="239" t="s">
        <v>321</v>
      </c>
    </row>
    <row r="131" spans="1:65" s="13" customFormat="1" ht="11.25">
      <c r="B131" s="207"/>
      <c r="C131" s="208"/>
      <c r="D131" s="209" t="s">
        <v>339</v>
      </c>
      <c r="E131" s="210" t="s">
        <v>1</v>
      </c>
      <c r="F131" s="211" t="s">
        <v>3949</v>
      </c>
      <c r="G131" s="208"/>
      <c r="H131" s="212">
        <v>1.20762821604</v>
      </c>
      <c r="I131" s="213"/>
      <c r="J131" s="208"/>
      <c r="K131" s="208"/>
      <c r="L131" s="214"/>
      <c r="M131" s="215"/>
      <c r="N131" s="216"/>
      <c r="O131" s="216"/>
      <c r="P131" s="216"/>
      <c r="Q131" s="216"/>
      <c r="R131" s="216"/>
      <c r="S131" s="216"/>
      <c r="T131" s="217"/>
      <c r="AT131" s="218" t="s">
        <v>339</v>
      </c>
      <c r="AU131" s="218" t="s">
        <v>86</v>
      </c>
      <c r="AV131" s="13" t="s">
        <v>86</v>
      </c>
      <c r="AW131" s="13" t="s">
        <v>31</v>
      </c>
      <c r="AX131" s="13" t="s">
        <v>84</v>
      </c>
      <c r="AY131" s="218" t="s">
        <v>321</v>
      </c>
    </row>
    <row r="132" spans="1:65" s="2" customFormat="1" ht="24.2" customHeight="1">
      <c r="A132" s="35"/>
      <c r="B132" s="36"/>
      <c r="C132" s="194" t="s">
        <v>334</v>
      </c>
      <c r="D132" s="194" t="s">
        <v>323</v>
      </c>
      <c r="E132" s="195" t="s">
        <v>3950</v>
      </c>
      <c r="F132" s="196" t="s">
        <v>3951</v>
      </c>
      <c r="G132" s="197" t="s">
        <v>692</v>
      </c>
      <c r="H132" s="198">
        <v>2</v>
      </c>
      <c r="I132" s="199"/>
      <c r="J132" s="200">
        <f>ROUND(I132*H132,2)</f>
        <v>0</v>
      </c>
      <c r="K132" s="196" t="s">
        <v>327</v>
      </c>
      <c r="L132" s="40"/>
      <c r="M132" s="201" t="s">
        <v>1</v>
      </c>
      <c r="N132" s="202" t="s">
        <v>42</v>
      </c>
      <c r="O132" s="72"/>
      <c r="P132" s="203">
        <f>O132*H132</f>
        <v>0</v>
      </c>
      <c r="Q132" s="203">
        <v>0</v>
      </c>
      <c r="R132" s="203">
        <f>Q132*H132</f>
        <v>0</v>
      </c>
      <c r="S132" s="203">
        <v>1.7299999999999999E-2</v>
      </c>
      <c r="T132" s="204">
        <f>S132*H132</f>
        <v>3.4599999999999999E-2</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3952</v>
      </c>
    </row>
    <row r="133" spans="1:65" s="2" customFormat="1" ht="21.75" customHeight="1">
      <c r="A133" s="35"/>
      <c r="B133" s="36"/>
      <c r="C133" s="194" t="s">
        <v>328</v>
      </c>
      <c r="D133" s="194" t="s">
        <v>323</v>
      </c>
      <c r="E133" s="195" t="s">
        <v>3953</v>
      </c>
      <c r="F133" s="196" t="s">
        <v>3954</v>
      </c>
      <c r="G133" s="197" t="s">
        <v>628</v>
      </c>
      <c r="H133" s="198">
        <v>5</v>
      </c>
      <c r="I133" s="199"/>
      <c r="J133" s="200">
        <f>ROUND(I133*H133,2)</f>
        <v>0</v>
      </c>
      <c r="K133" s="196" t="s">
        <v>1</v>
      </c>
      <c r="L133" s="40"/>
      <c r="M133" s="201" t="s">
        <v>1</v>
      </c>
      <c r="N133" s="202" t="s">
        <v>42</v>
      </c>
      <c r="O133" s="72"/>
      <c r="P133" s="203">
        <f>O133*H133</f>
        <v>0</v>
      </c>
      <c r="Q133" s="203">
        <v>0</v>
      </c>
      <c r="R133" s="203">
        <f>Q133*H133</f>
        <v>0</v>
      </c>
      <c r="S133" s="203">
        <v>1.4999999999999999E-2</v>
      </c>
      <c r="T133" s="204">
        <f>S133*H133</f>
        <v>7.4999999999999997E-2</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3400</v>
      </c>
    </row>
    <row r="134" spans="1:65" s="13" customFormat="1" ht="11.25">
      <c r="B134" s="207"/>
      <c r="C134" s="208"/>
      <c r="D134" s="209" t="s">
        <v>339</v>
      </c>
      <c r="E134" s="210" t="s">
        <v>1</v>
      </c>
      <c r="F134" s="211" t="s">
        <v>3955</v>
      </c>
      <c r="G134" s="208"/>
      <c r="H134" s="212">
        <v>5</v>
      </c>
      <c r="I134" s="213"/>
      <c r="J134" s="208"/>
      <c r="K134" s="208"/>
      <c r="L134" s="214"/>
      <c r="M134" s="215"/>
      <c r="N134" s="216"/>
      <c r="O134" s="216"/>
      <c r="P134" s="216"/>
      <c r="Q134" s="216"/>
      <c r="R134" s="216"/>
      <c r="S134" s="216"/>
      <c r="T134" s="217"/>
      <c r="AT134" s="218" t="s">
        <v>339</v>
      </c>
      <c r="AU134" s="218" t="s">
        <v>86</v>
      </c>
      <c r="AV134" s="13" t="s">
        <v>86</v>
      </c>
      <c r="AW134" s="13" t="s">
        <v>31</v>
      </c>
      <c r="AX134" s="13" t="s">
        <v>84</v>
      </c>
      <c r="AY134" s="218" t="s">
        <v>321</v>
      </c>
    </row>
    <row r="135" spans="1:65" s="2" customFormat="1" ht="24.2" customHeight="1">
      <c r="A135" s="35"/>
      <c r="B135" s="36"/>
      <c r="C135" s="194" t="s">
        <v>347</v>
      </c>
      <c r="D135" s="194" t="s">
        <v>323</v>
      </c>
      <c r="E135" s="195" t="s">
        <v>2689</v>
      </c>
      <c r="F135" s="196" t="s">
        <v>2690</v>
      </c>
      <c r="G135" s="197" t="s">
        <v>542</v>
      </c>
      <c r="H135" s="198">
        <v>2.4289999999999998</v>
      </c>
      <c r="I135" s="199"/>
      <c r="J135" s="200">
        <f>ROUND(I135*H135,2)</f>
        <v>0</v>
      </c>
      <c r="K135" s="196" t="s">
        <v>350</v>
      </c>
      <c r="L135" s="40"/>
      <c r="M135" s="201" t="s">
        <v>1</v>
      </c>
      <c r="N135" s="202" t="s">
        <v>42</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3402</v>
      </c>
    </row>
    <row r="136" spans="1:65" s="2" customFormat="1" ht="24.2" customHeight="1">
      <c r="A136" s="35"/>
      <c r="B136" s="36"/>
      <c r="C136" s="194" t="s">
        <v>352</v>
      </c>
      <c r="D136" s="194" t="s">
        <v>323</v>
      </c>
      <c r="E136" s="195" t="s">
        <v>2692</v>
      </c>
      <c r="F136" s="196" t="s">
        <v>2693</v>
      </c>
      <c r="G136" s="197" t="s">
        <v>542</v>
      </c>
      <c r="H136" s="198">
        <v>2.4289999999999998</v>
      </c>
      <c r="I136" s="199"/>
      <c r="J136" s="200">
        <f>ROUND(I136*H136,2)</f>
        <v>0</v>
      </c>
      <c r="K136" s="196" t="s">
        <v>350</v>
      </c>
      <c r="L136" s="40"/>
      <c r="M136" s="201" t="s">
        <v>1</v>
      </c>
      <c r="N136" s="202" t="s">
        <v>42</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328</v>
      </c>
      <c r="AT136" s="205" t="s">
        <v>323</v>
      </c>
      <c r="AU136" s="205" t="s">
        <v>86</v>
      </c>
      <c r="AY136" s="18" t="s">
        <v>321</v>
      </c>
      <c r="BE136" s="206">
        <f>IF(N136="základní",J136,0)</f>
        <v>0</v>
      </c>
      <c r="BF136" s="206">
        <f>IF(N136="snížená",J136,0)</f>
        <v>0</v>
      </c>
      <c r="BG136" s="206">
        <f>IF(N136="zákl. přenesená",J136,0)</f>
        <v>0</v>
      </c>
      <c r="BH136" s="206">
        <f>IF(N136="sníž. přenesená",J136,0)</f>
        <v>0</v>
      </c>
      <c r="BI136" s="206">
        <f>IF(N136="nulová",J136,0)</f>
        <v>0</v>
      </c>
      <c r="BJ136" s="18" t="s">
        <v>84</v>
      </c>
      <c r="BK136" s="206">
        <f>ROUND(I136*H136,2)</f>
        <v>0</v>
      </c>
      <c r="BL136" s="18" t="s">
        <v>328</v>
      </c>
      <c r="BM136" s="205" t="s">
        <v>3403</v>
      </c>
    </row>
    <row r="137" spans="1:65" s="2" customFormat="1" ht="24.2" customHeight="1">
      <c r="A137" s="35"/>
      <c r="B137" s="36"/>
      <c r="C137" s="194" t="s">
        <v>359</v>
      </c>
      <c r="D137" s="194" t="s">
        <v>323</v>
      </c>
      <c r="E137" s="195" t="s">
        <v>2695</v>
      </c>
      <c r="F137" s="196" t="s">
        <v>2696</v>
      </c>
      <c r="G137" s="197" t="s">
        <v>542</v>
      </c>
      <c r="H137" s="198">
        <v>46.151000000000003</v>
      </c>
      <c r="I137" s="199"/>
      <c r="J137" s="200">
        <f>ROUND(I137*H137,2)</f>
        <v>0</v>
      </c>
      <c r="K137" s="196" t="s">
        <v>350</v>
      </c>
      <c r="L137" s="40"/>
      <c r="M137" s="201" t="s">
        <v>1</v>
      </c>
      <c r="N137" s="202" t="s">
        <v>42</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328</v>
      </c>
      <c r="AT137" s="205" t="s">
        <v>323</v>
      </c>
      <c r="AU137" s="205" t="s">
        <v>86</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328</v>
      </c>
      <c r="BM137" s="205" t="s">
        <v>3404</v>
      </c>
    </row>
    <row r="138" spans="1:65" s="13" customFormat="1" ht="11.25">
      <c r="B138" s="207"/>
      <c r="C138" s="208"/>
      <c r="D138" s="209" t="s">
        <v>339</v>
      </c>
      <c r="E138" s="208"/>
      <c r="F138" s="211" t="s">
        <v>3956</v>
      </c>
      <c r="G138" s="208"/>
      <c r="H138" s="212">
        <v>46.151000000000003</v>
      </c>
      <c r="I138" s="213"/>
      <c r="J138" s="208"/>
      <c r="K138" s="208"/>
      <c r="L138" s="214"/>
      <c r="M138" s="215"/>
      <c r="N138" s="216"/>
      <c r="O138" s="216"/>
      <c r="P138" s="216"/>
      <c r="Q138" s="216"/>
      <c r="R138" s="216"/>
      <c r="S138" s="216"/>
      <c r="T138" s="217"/>
      <c r="AT138" s="218" t="s">
        <v>339</v>
      </c>
      <c r="AU138" s="218" t="s">
        <v>86</v>
      </c>
      <c r="AV138" s="13" t="s">
        <v>86</v>
      </c>
      <c r="AW138" s="13" t="s">
        <v>4</v>
      </c>
      <c r="AX138" s="13" t="s">
        <v>84</v>
      </c>
      <c r="AY138" s="218" t="s">
        <v>321</v>
      </c>
    </row>
    <row r="139" spans="1:65" s="2" customFormat="1" ht="24.2" customHeight="1">
      <c r="A139" s="35"/>
      <c r="B139" s="36"/>
      <c r="C139" s="194" t="s">
        <v>364</v>
      </c>
      <c r="D139" s="194" t="s">
        <v>323</v>
      </c>
      <c r="E139" s="195" t="s">
        <v>2699</v>
      </c>
      <c r="F139" s="196" t="s">
        <v>3406</v>
      </c>
      <c r="G139" s="197" t="s">
        <v>542</v>
      </c>
      <c r="H139" s="198">
        <v>2.4289999999999998</v>
      </c>
      <c r="I139" s="199"/>
      <c r="J139" s="200">
        <f>ROUND(I139*H139,2)</f>
        <v>0</v>
      </c>
      <c r="K139" s="196" t="s">
        <v>327</v>
      </c>
      <c r="L139" s="40"/>
      <c r="M139" s="266" t="s">
        <v>1</v>
      </c>
      <c r="N139" s="267" t="s">
        <v>42</v>
      </c>
      <c r="O139" s="268"/>
      <c r="P139" s="269">
        <f>O139*H139</f>
        <v>0</v>
      </c>
      <c r="Q139" s="269">
        <v>0</v>
      </c>
      <c r="R139" s="269">
        <f>Q139*H139</f>
        <v>0</v>
      </c>
      <c r="S139" s="269">
        <v>0</v>
      </c>
      <c r="T139" s="270">
        <f>S139*H139</f>
        <v>0</v>
      </c>
      <c r="U139" s="35"/>
      <c r="V139" s="35"/>
      <c r="W139" s="35"/>
      <c r="X139" s="35"/>
      <c r="Y139" s="35"/>
      <c r="Z139" s="35"/>
      <c r="AA139" s="35"/>
      <c r="AB139" s="35"/>
      <c r="AC139" s="35"/>
      <c r="AD139" s="35"/>
      <c r="AE139" s="35"/>
      <c r="AR139" s="205" t="s">
        <v>328</v>
      </c>
      <c r="AT139" s="205" t="s">
        <v>323</v>
      </c>
      <c r="AU139" s="205" t="s">
        <v>86</v>
      </c>
      <c r="AY139" s="18" t="s">
        <v>321</v>
      </c>
      <c r="BE139" s="206">
        <f>IF(N139="základní",J139,0)</f>
        <v>0</v>
      </c>
      <c r="BF139" s="206">
        <f>IF(N139="snížená",J139,0)</f>
        <v>0</v>
      </c>
      <c r="BG139" s="206">
        <f>IF(N139="zákl. přenesená",J139,0)</f>
        <v>0</v>
      </c>
      <c r="BH139" s="206">
        <f>IF(N139="sníž. přenesená",J139,0)</f>
        <v>0</v>
      </c>
      <c r="BI139" s="206">
        <f>IF(N139="nulová",J139,0)</f>
        <v>0</v>
      </c>
      <c r="BJ139" s="18" t="s">
        <v>84</v>
      </c>
      <c r="BK139" s="206">
        <f>ROUND(I139*H139,2)</f>
        <v>0</v>
      </c>
      <c r="BL139" s="18" t="s">
        <v>328</v>
      </c>
      <c r="BM139" s="205" t="s">
        <v>3407</v>
      </c>
    </row>
    <row r="140" spans="1:65" s="2" customFormat="1" ht="6.95" customHeight="1">
      <c r="A140" s="35"/>
      <c r="B140" s="55"/>
      <c r="C140" s="56"/>
      <c r="D140" s="56"/>
      <c r="E140" s="56"/>
      <c r="F140" s="56"/>
      <c r="G140" s="56"/>
      <c r="H140" s="56"/>
      <c r="I140" s="56"/>
      <c r="J140" s="56"/>
      <c r="K140" s="56"/>
      <c r="L140" s="40"/>
      <c r="M140" s="35"/>
      <c r="O140" s="35"/>
      <c r="P140" s="35"/>
      <c r="Q140" s="35"/>
      <c r="R140" s="35"/>
      <c r="S140" s="35"/>
      <c r="T140" s="35"/>
      <c r="U140" s="35"/>
      <c r="V140" s="35"/>
      <c r="W140" s="35"/>
      <c r="X140" s="35"/>
      <c r="Y140" s="35"/>
      <c r="Z140" s="35"/>
      <c r="AA140" s="35"/>
      <c r="AB140" s="35"/>
      <c r="AC140" s="35"/>
      <c r="AD140" s="35"/>
      <c r="AE140" s="35"/>
    </row>
  </sheetData>
  <sheetProtection algorithmName="SHA-512" hashValue="8PirCThsL8AvkvwkCzQd8AZD53BICB9vcV3T/Lj+NvoeubKrm1ivdp168xL9R7pwjw7ZMtfAjHm7bbU+ufm/HA==" saltValue="h0c9FBZuVz6JtZSGb1wRmztQ0O+YWHw4WEdbEqsjqd8NknIn8aJ2rMdFaPYpH/GkGDXHRGRM1WInIXzPfmbQBw==" spinCount="100000" sheet="1" objects="1" scenarios="1" formatColumns="0" formatRows="0" autoFilter="0"/>
  <autoFilter ref="C122:K139"/>
  <mergeCells count="12">
    <mergeCell ref="E115:H115"/>
    <mergeCell ref="L2:V2"/>
    <mergeCell ref="E85:H85"/>
    <mergeCell ref="E87:H87"/>
    <mergeCell ref="E89:H89"/>
    <mergeCell ref="E111:H111"/>
    <mergeCell ref="E113:H113"/>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3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153</v>
      </c>
      <c r="AZ2" s="116" t="s">
        <v>198</v>
      </c>
      <c r="BA2" s="116" t="s">
        <v>1</v>
      </c>
      <c r="BB2" s="116" t="s">
        <v>1</v>
      </c>
      <c r="BC2" s="116" t="s">
        <v>1123</v>
      </c>
      <c r="BD2" s="116" t="s">
        <v>86</v>
      </c>
    </row>
    <row r="3" spans="1:56" s="1" customFormat="1" ht="6.95" customHeight="1">
      <c r="B3" s="117"/>
      <c r="C3" s="118"/>
      <c r="D3" s="118"/>
      <c r="E3" s="118"/>
      <c r="F3" s="118"/>
      <c r="G3" s="118"/>
      <c r="H3" s="118"/>
      <c r="I3" s="118"/>
      <c r="J3" s="118"/>
      <c r="K3" s="118"/>
      <c r="L3" s="21"/>
      <c r="AT3" s="18" t="s">
        <v>86</v>
      </c>
      <c r="AZ3" s="116" t="s">
        <v>1599</v>
      </c>
      <c r="BA3" s="116" t="s">
        <v>1</v>
      </c>
      <c r="BB3" s="116" t="s">
        <v>1</v>
      </c>
      <c r="BC3" s="116" t="s">
        <v>3957</v>
      </c>
      <c r="BD3" s="116" t="s">
        <v>86</v>
      </c>
    </row>
    <row r="4" spans="1:56" s="1" customFormat="1" ht="24.95" customHeight="1">
      <c r="B4" s="21"/>
      <c r="D4" s="119" t="s">
        <v>189</v>
      </c>
      <c r="L4" s="21"/>
      <c r="M4" s="120" t="s">
        <v>10</v>
      </c>
      <c r="AT4" s="18" t="s">
        <v>4</v>
      </c>
      <c r="AZ4" s="116" t="s">
        <v>1601</v>
      </c>
      <c r="BA4" s="116" t="s">
        <v>1</v>
      </c>
      <c r="BB4" s="116" t="s">
        <v>1</v>
      </c>
      <c r="BC4" s="116" t="s">
        <v>3958</v>
      </c>
      <c r="BD4" s="116" t="s">
        <v>86</v>
      </c>
    </row>
    <row r="5" spans="1:56" s="1" customFormat="1" ht="6.95" customHeight="1">
      <c r="B5" s="21"/>
      <c r="L5" s="21"/>
      <c r="AZ5" s="116" t="s">
        <v>227</v>
      </c>
      <c r="BA5" s="116" t="s">
        <v>1</v>
      </c>
      <c r="BB5" s="116" t="s">
        <v>1</v>
      </c>
      <c r="BC5" s="116" t="s">
        <v>1123</v>
      </c>
      <c r="BD5" s="116" t="s">
        <v>86</v>
      </c>
    </row>
    <row r="6" spans="1:56" s="1" customFormat="1" ht="12" customHeight="1">
      <c r="B6" s="21"/>
      <c r="D6" s="121" t="s">
        <v>16</v>
      </c>
      <c r="L6" s="21"/>
      <c r="AZ6" s="116" t="s">
        <v>3959</v>
      </c>
      <c r="BA6" s="116" t="s">
        <v>1</v>
      </c>
      <c r="BB6" s="116" t="s">
        <v>1</v>
      </c>
      <c r="BC6" s="116" t="s">
        <v>3960</v>
      </c>
      <c r="BD6" s="116" t="s">
        <v>86</v>
      </c>
    </row>
    <row r="7" spans="1:56" s="1" customFormat="1" ht="16.5" customHeight="1">
      <c r="B7" s="21"/>
      <c r="E7" s="322" t="str">
        <f>'Rekapitulace stavby'!K6</f>
        <v>VODOJEM POUZDŘANY</v>
      </c>
      <c r="F7" s="323"/>
      <c r="G7" s="323"/>
      <c r="H7" s="323"/>
      <c r="L7" s="21"/>
      <c r="AZ7" s="116" t="s">
        <v>1605</v>
      </c>
      <c r="BA7" s="116" t="s">
        <v>1</v>
      </c>
      <c r="BB7" s="116" t="s">
        <v>1</v>
      </c>
      <c r="BC7" s="116" t="s">
        <v>1123</v>
      </c>
      <c r="BD7" s="116" t="s">
        <v>86</v>
      </c>
    </row>
    <row r="8" spans="1:56" s="1" customFormat="1" ht="12" customHeight="1">
      <c r="B8" s="21"/>
      <c r="D8" s="121" t="s">
        <v>197</v>
      </c>
      <c r="L8" s="21"/>
      <c r="AZ8" s="116" t="s">
        <v>2783</v>
      </c>
      <c r="BA8" s="116" t="s">
        <v>1</v>
      </c>
      <c r="BB8" s="116" t="s">
        <v>1</v>
      </c>
      <c r="BC8" s="116" t="s">
        <v>2784</v>
      </c>
      <c r="BD8" s="116" t="s">
        <v>86</v>
      </c>
    </row>
    <row r="9" spans="1:56" s="2" customFormat="1" ht="16.5" customHeight="1">
      <c r="A9" s="35"/>
      <c r="B9" s="40"/>
      <c r="C9" s="35"/>
      <c r="D9" s="35"/>
      <c r="E9" s="322" t="s">
        <v>3961</v>
      </c>
      <c r="F9" s="324"/>
      <c r="G9" s="324"/>
      <c r="H9" s="324"/>
      <c r="I9" s="35"/>
      <c r="J9" s="35"/>
      <c r="K9" s="35"/>
      <c r="L9" s="52"/>
      <c r="S9" s="35"/>
      <c r="T9" s="35"/>
      <c r="U9" s="35"/>
      <c r="V9" s="35"/>
      <c r="W9" s="35"/>
      <c r="X9" s="35"/>
      <c r="Y9" s="35"/>
      <c r="Z9" s="35"/>
      <c r="AA9" s="35"/>
      <c r="AB9" s="35"/>
      <c r="AC9" s="35"/>
      <c r="AD9" s="35"/>
      <c r="AE9" s="35"/>
      <c r="AZ9" s="116" t="s">
        <v>1609</v>
      </c>
      <c r="BA9" s="116" t="s">
        <v>1</v>
      </c>
      <c r="BB9" s="116" t="s">
        <v>1</v>
      </c>
      <c r="BC9" s="116" t="s">
        <v>1426</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262</v>
      </c>
      <c r="BA10" s="116" t="s">
        <v>1</v>
      </c>
      <c r="BB10" s="116" t="s">
        <v>1</v>
      </c>
      <c r="BC10" s="116" t="s">
        <v>3962</v>
      </c>
      <c r="BD10" s="116" t="s">
        <v>86</v>
      </c>
    </row>
    <row r="11" spans="1:56" s="2" customFormat="1" ht="16.5" customHeight="1">
      <c r="A11" s="35"/>
      <c r="B11" s="40"/>
      <c r="C11" s="35"/>
      <c r="D11" s="35"/>
      <c r="E11" s="325" t="s">
        <v>3963</v>
      </c>
      <c r="F11" s="324"/>
      <c r="G11" s="324"/>
      <c r="H11" s="324"/>
      <c r="I11" s="35"/>
      <c r="J11" s="35"/>
      <c r="K11" s="35"/>
      <c r="L11" s="52"/>
      <c r="S11" s="35"/>
      <c r="T11" s="35"/>
      <c r="U11" s="35"/>
      <c r="V11" s="35"/>
      <c r="W11" s="35"/>
      <c r="X11" s="35"/>
      <c r="Y11" s="35"/>
      <c r="Z11" s="35"/>
      <c r="AA11" s="35"/>
      <c r="AB11" s="35"/>
      <c r="AC11" s="35"/>
      <c r="AD11" s="35"/>
      <c r="AE11" s="35"/>
      <c r="AZ11" s="116" t="s">
        <v>390</v>
      </c>
      <c r="BA11" s="116" t="s">
        <v>1</v>
      </c>
      <c r="BB11" s="116" t="s">
        <v>1</v>
      </c>
      <c r="BC11" s="116" t="s">
        <v>3964</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2790</v>
      </c>
      <c r="BA12" s="116" t="s">
        <v>1</v>
      </c>
      <c r="BB12" s="116" t="s">
        <v>1</v>
      </c>
      <c r="BC12" s="116" t="s">
        <v>3965</v>
      </c>
      <c r="BD12" s="116" t="s">
        <v>86</v>
      </c>
    </row>
    <row r="13" spans="1:56" s="2" customFormat="1" ht="12" customHeight="1">
      <c r="A13" s="35"/>
      <c r="B13" s="40"/>
      <c r="C13" s="35"/>
      <c r="D13" s="121" t="s">
        <v>18</v>
      </c>
      <c r="E13" s="35"/>
      <c r="F13" s="111" t="s">
        <v>154</v>
      </c>
      <c r="G13" s="35"/>
      <c r="H13" s="35"/>
      <c r="I13" s="121" t="s">
        <v>19</v>
      </c>
      <c r="J13" s="111" t="s">
        <v>1</v>
      </c>
      <c r="K13" s="35"/>
      <c r="L13" s="52"/>
      <c r="S13" s="35"/>
      <c r="T13" s="35"/>
      <c r="U13" s="35"/>
      <c r="V13" s="35"/>
      <c r="W13" s="35"/>
      <c r="X13" s="35"/>
      <c r="Y13" s="35"/>
      <c r="Z13" s="35"/>
      <c r="AA13" s="35"/>
      <c r="AB13" s="35"/>
      <c r="AC13" s="35"/>
      <c r="AD13" s="35"/>
      <c r="AE13" s="35"/>
      <c r="AZ13" s="116" t="s">
        <v>2792</v>
      </c>
      <c r="BA13" s="116" t="s">
        <v>1</v>
      </c>
      <c r="BB13" s="116" t="s">
        <v>1</v>
      </c>
      <c r="BC13" s="116" t="s">
        <v>3964</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c r="AZ14" s="116" t="s">
        <v>275</v>
      </c>
      <c r="BA14" s="116" t="s">
        <v>1</v>
      </c>
      <c r="BB14" s="116" t="s">
        <v>1</v>
      </c>
      <c r="BC14" s="116" t="s">
        <v>3966</v>
      </c>
      <c r="BD14" s="116" t="s">
        <v>86</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ROUND((SUM(BE128:BE320)),  2)</f>
        <v>0</v>
      </c>
      <c r="G35" s="35"/>
      <c r="H35" s="35"/>
      <c r="I35" s="133">
        <v>0.21</v>
      </c>
      <c r="J35" s="132">
        <f>ROUND(((SUM(BE128:BE320))*I35),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ROUND((SUM(BF128:BF320)),  2)</f>
        <v>0</v>
      </c>
      <c r="G36" s="35"/>
      <c r="H36" s="35"/>
      <c r="I36" s="133">
        <v>0.15</v>
      </c>
      <c r="J36" s="132">
        <f>ROUND(((SUM(BF128:BF320))*I36),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ROUND((SUM(BG128:BG320)),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ROUND((SUM(BH128:BH320)),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ROUND((SUM(BI128:BI320)),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3961</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12.2 - propojovací potrubí</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J129</f>
        <v>0</v>
      </c>
      <c r="K99" s="157"/>
      <c r="L99" s="161"/>
    </row>
    <row r="100" spans="1:47" s="10" customFormat="1" ht="19.899999999999999" customHeight="1">
      <c r="B100" s="162"/>
      <c r="C100" s="105"/>
      <c r="D100" s="163" t="s">
        <v>289</v>
      </c>
      <c r="E100" s="164"/>
      <c r="F100" s="164"/>
      <c r="G100" s="164"/>
      <c r="H100" s="164"/>
      <c r="I100" s="164"/>
      <c r="J100" s="165">
        <f>J130</f>
        <v>0</v>
      </c>
      <c r="K100" s="105"/>
      <c r="L100" s="166"/>
    </row>
    <row r="101" spans="1:47" s="10" customFormat="1" ht="19.899999999999999" customHeight="1">
      <c r="B101" s="162"/>
      <c r="C101" s="105"/>
      <c r="D101" s="163" t="s">
        <v>291</v>
      </c>
      <c r="E101" s="164"/>
      <c r="F101" s="164"/>
      <c r="G101" s="164"/>
      <c r="H101" s="164"/>
      <c r="I101" s="164"/>
      <c r="J101" s="165">
        <f>J240</f>
        <v>0</v>
      </c>
      <c r="K101" s="105"/>
      <c r="L101" s="166"/>
    </row>
    <row r="102" spans="1:47" s="10" customFormat="1" ht="19.899999999999999" customHeight="1">
      <c r="B102" s="162"/>
      <c r="C102" s="105"/>
      <c r="D102" s="163" t="s">
        <v>1615</v>
      </c>
      <c r="E102" s="164"/>
      <c r="F102" s="164"/>
      <c r="G102" s="164"/>
      <c r="H102" s="164"/>
      <c r="I102" s="164"/>
      <c r="J102" s="165">
        <f>J243</f>
        <v>0</v>
      </c>
      <c r="K102" s="105"/>
      <c r="L102" s="166"/>
    </row>
    <row r="103" spans="1:47" s="10" customFormat="1" ht="19.899999999999999" customHeight="1">
      <c r="B103" s="162"/>
      <c r="C103" s="105"/>
      <c r="D103" s="163" t="s">
        <v>1616</v>
      </c>
      <c r="E103" s="164"/>
      <c r="F103" s="164"/>
      <c r="G103" s="164"/>
      <c r="H103" s="164"/>
      <c r="I103" s="164"/>
      <c r="J103" s="165">
        <f>J251</f>
        <v>0</v>
      </c>
      <c r="K103" s="105"/>
      <c r="L103" s="166"/>
    </row>
    <row r="104" spans="1:47" s="10" customFormat="1" ht="19.899999999999999" customHeight="1">
      <c r="B104" s="162"/>
      <c r="C104" s="105"/>
      <c r="D104" s="163" t="s">
        <v>295</v>
      </c>
      <c r="E104" s="164"/>
      <c r="F104" s="164"/>
      <c r="G104" s="164"/>
      <c r="H104" s="164"/>
      <c r="I104" s="164"/>
      <c r="J104" s="165">
        <f>J314</f>
        <v>0</v>
      </c>
      <c r="K104" s="105"/>
      <c r="L104" s="166"/>
    </row>
    <row r="105" spans="1:47" s="9" customFormat="1" ht="24.95" customHeight="1">
      <c r="B105" s="156"/>
      <c r="C105" s="157"/>
      <c r="D105" s="158" t="s">
        <v>2796</v>
      </c>
      <c r="E105" s="159"/>
      <c r="F105" s="159"/>
      <c r="G105" s="159"/>
      <c r="H105" s="159"/>
      <c r="I105" s="159"/>
      <c r="J105" s="160">
        <f>J316</f>
        <v>0</v>
      </c>
      <c r="K105" s="157"/>
      <c r="L105" s="161"/>
    </row>
    <row r="106" spans="1:47" s="10" customFormat="1" ht="19.899999999999999" customHeight="1">
      <c r="B106" s="162"/>
      <c r="C106" s="105"/>
      <c r="D106" s="163" t="s">
        <v>2798</v>
      </c>
      <c r="E106" s="164"/>
      <c r="F106" s="164"/>
      <c r="G106" s="164"/>
      <c r="H106" s="164"/>
      <c r="I106" s="164"/>
      <c r="J106" s="165">
        <f>J317</f>
        <v>0</v>
      </c>
      <c r="K106" s="105"/>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306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9" t="str">
        <f>E7</f>
        <v>VODOJEM POUZDŘANY</v>
      </c>
      <c r="F116" s="330"/>
      <c r="G116" s="330"/>
      <c r="H116" s="330"/>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197</v>
      </c>
      <c r="D117" s="23"/>
      <c r="E117" s="23"/>
      <c r="F117" s="23"/>
      <c r="G117" s="23"/>
      <c r="H117" s="23"/>
      <c r="I117" s="23"/>
      <c r="J117" s="23"/>
      <c r="K117" s="23"/>
      <c r="L117" s="21"/>
    </row>
    <row r="118" spans="1:63" s="2" customFormat="1" ht="16.5" customHeight="1">
      <c r="A118" s="35"/>
      <c r="B118" s="36"/>
      <c r="C118" s="37"/>
      <c r="D118" s="37"/>
      <c r="E118" s="329" t="s">
        <v>3961</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203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2" t="str">
        <f>E11</f>
        <v>SO 12.2 - propojovací potrubí</v>
      </c>
      <c r="F120" s="331"/>
      <c r="G120" s="331"/>
      <c r="H120" s="331"/>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Pouzdřany</v>
      </c>
      <c r="G122" s="37"/>
      <c r="H122" s="37"/>
      <c r="I122" s="30" t="s">
        <v>22</v>
      </c>
      <c r="J122" s="67" t="str">
        <f>IF(J14="","",J14)</f>
        <v>6. 1. 2022</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VAK BŘECLAV a.s.</v>
      </c>
      <c r="G124" s="37"/>
      <c r="H124" s="37"/>
      <c r="I124" s="30" t="s">
        <v>30</v>
      </c>
      <c r="J124" s="33" t="str">
        <f>E23</f>
        <v>AQUA PROCON s.r.o.Palackého tř. 12, 612 00 Brno</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IF(E20="","",E20)</f>
        <v>Vyplň údaj</v>
      </c>
      <c r="G125" s="37"/>
      <c r="H125" s="37"/>
      <c r="I125" s="30" t="s">
        <v>33</v>
      </c>
      <c r="J125" s="33" t="str">
        <f>E26</f>
        <v>Obrtel M.</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307</v>
      </c>
      <c r="D127" s="170" t="s">
        <v>62</v>
      </c>
      <c r="E127" s="170" t="s">
        <v>58</v>
      </c>
      <c r="F127" s="170" t="s">
        <v>59</v>
      </c>
      <c r="G127" s="170" t="s">
        <v>308</v>
      </c>
      <c r="H127" s="170" t="s">
        <v>309</v>
      </c>
      <c r="I127" s="170" t="s">
        <v>310</v>
      </c>
      <c r="J127" s="170" t="s">
        <v>285</v>
      </c>
      <c r="K127" s="171" t="s">
        <v>311</v>
      </c>
      <c r="L127" s="172"/>
      <c r="M127" s="76" t="s">
        <v>1</v>
      </c>
      <c r="N127" s="77" t="s">
        <v>41</v>
      </c>
      <c r="O127" s="77" t="s">
        <v>312</v>
      </c>
      <c r="P127" s="77" t="s">
        <v>313</v>
      </c>
      <c r="Q127" s="77" t="s">
        <v>314</v>
      </c>
      <c r="R127" s="77" t="s">
        <v>315</v>
      </c>
      <c r="S127" s="77" t="s">
        <v>316</v>
      </c>
      <c r="T127" s="78" t="s">
        <v>317</v>
      </c>
      <c r="U127" s="167"/>
      <c r="V127" s="167"/>
      <c r="W127" s="167"/>
      <c r="X127" s="167"/>
      <c r="Y127" s="167"/>
      <c r="Z127" s="167"/>
      <c r="AA127" s="167"/>
      <c r="AB127" s="167"/>
      <c r="AC127" s="167"/>
      <c r="AD127" s="167"/>
      <c r="AE127" s="167"/>
    </row>
    <row r="128" spans="1:63" s="2" customFormat="1" ht="22.9" customHeight="1">
      <c r="A128" s="35"/>
      <c r="B128" s="36"/>
      <c r="C128" s="83" t="s">
        <v>318</v>
      </c>
      <c r="D128" s="37"/>
      <c r="E128" s="37"/>
      <c r="F128" s="37"/>
      <c r="G128" s="37"/>
      <c r="H128" s="37"/>
      <c r="I128" s="37"/>
      <c r="J128" s="173">
        <f>BK128</f>
        <v>0</v>
      </c>
      <c r="K128" s="37"/>
      <c r="L128" s="40"/>
      <c r="M128" s="79"/>
      <c r="N128" s="174"/>
      <c r="O128" s="80"/>
      <c r="P128" s="175">
        <f>P129+P316</f>
        <v>0</v>
      </c>
      <c r="Q128" s="80"/>
      <c r="R128" s="175">
        <f>R129+R316</f>
        <v>6.0940547799999987</v>
      </c>
      <c r="S128" s="80"/>
      <c r="T128" s="176">
        <f>T129+T316</f>
        <v>0.12567</v>
      </c>
      <c r="U128" s="35"/>
      <c r="V128" s="35"/>
      <c r="W128" s="35"/>
      <c r="X128" s="35"/>
      <c r="Y128" s="35"/>
      <c r="Z128" s="35"/>
      <c r="AA128" s="35"/>
      <c r="AB128" s="35"/>
      <c r="AC128" s="35"/>
      <c r="AD128" s="35"/>
      <c r="AE128" s="35"/>
      <c r="AT128" s="18" t="s">
        <v>76</v>
      </c>
      <c r="AU128" s="18" t="s">
        <v>287</v>
      </c>
      <c r="BK128" s="177">
        <f>BK129+BK316</f>
        <v>0</v>
      </c>
    </row>
    <row r="129" spans="1:65" s="12" customFormat="1" ht="25.9" customHeight="1">
      <c r="B129" s="178"/>
      <c r="C129" s="179"/>
      <c r="D129" s="180" t="s">
        <v>76</v>
      </c>
      <c r="E129" s="181" t="s">
        <v>319</v>
      </c>
      <c r="F129" s="181" t="s">
        <v>320</v>
      </c>
      <c r="G129" s="179"/>
      <c r="H129" s="179"/>
      <c r="I129" s="182"/>
      <c r="J129" s="183">
        <f>BK129</f>
        <v>0</v>
      </c>
      <c r="K129" s="179"/>
      <c r="L129" s="184"/>
      <c r="M129" s="185"/>
      <c r="N129" s="186"/>
      <c r="O129" s="186"/>
      <c r="P129" s="187">
        <f>P130+P240+P243+P251+P314</f>
        <v>0</v>
      </c>
      <c r="Q129" s="186"/>
      <c r="R129" s="187">
        <f>R130+R240+R243+R251+R314</f>
        <v>6.0939512799999989</v>
      </c>
      <c r="S129" s="186"/>
      <c r="T129" s="188">
        <f>T130+T240+T243+T251+T314</f>
        <v>0.12567</v>
      </c>
      <c r="AR129" s="189" t="s">
        <v>84</v>
      </c>
      <c r="AT129" s="190" t="s">
        <v>76</v>
      </c>
      <c r="AU129" s="190" t="s">
        <v>77</v>
      </c>
      <c r="AY129" s="189" t="s">
        <v>321</v>
      </c>
      <c r="BK129" s="191">
        <f>BK130+BK240+BK243+BK251+BK314</f>
        <v>0</v>
      </c>
    </row>
    <row r="130" spans="1:65" s="12" customFormat="1" ht="22.9" customHeight="1">
      <c r="B130" s="178"/>
      <c r="C130" s="179"/>
      <c r="D130" s="180" t="s">
        <v>76</v>
      </c>
      <c r="E130" s="192" t="s">
        <v>84</v>
      </c>
      <c r="F130" s="192" t="s">
        <v>322</v>
      </c>
      <c r="G130" s="179"/>
      <c r="H130" s="179"/>
      <c r="I130" s="182"/>
      <c r="J130" s="193">
        <f>BK130</f>
        <v>0</v>
      </c>
      <c r="K130" s="179"/>
      <c r="L130" s="184"/>
      <c r="M130" s="185"/>
      <c r="N130" s="186"/>
      <c r="O130" s="186"/>
      <c r="P130" s="187">
        <f>SUM(P131:P239)</f>
        <v>0</v>
      </c>
      <c r="Q130" s="186"/>
      <c r="R130" s="187">
        <f>SUM(R131:R239)</f>
        <v>0.51492097999999997</v>
      </c>
      <c r="S130" s="186"/>
      <c r="T130" s="188">
        <f>SUM(T131:T239)</f>
        <v>0</v>
      </c>
      <c r="AR130" s="189" t="s">
        <v>84</v>
      </c>
      <c r="AT130" s="190" t="s">
        <v>76</v>
      </c>
      <c r="AU130" s="190" t="s">
        <v>84</v>
      </c>
      <c r="AY130" s="189" t="s">
        <v>321</v>
      </c>
      <c r="BK130" s="191">
        <f>SUM(BK131:BK239)</f>
        <v>0</v>
      </c>
    </row>
    <row r="131" spans="1:65" s="2" customFormat="1" ht="24.2" customHeight="1">
      <c r="A131" s="35"/>
      <c r="B131" s="36"/>
      <c r="C131" s="194" t="s">
        <v>84</v>
      </c>
      <c r="D131" s="194" t="s">
        <v>323</v>
      </c>
      <c r="E131" s="195" t="s">
        <v>1617</v>
      </c>
      <c r="F131" s="196" t="s">
        <v>1618</v>
      </c>
      <c r="G131" s="197" t="s">
        <v>337</v>
      </c>
      <c r="H131" s="198">
        <v>118</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1619</v>
      </c>
    </row>
    <row r="132" spans="1:65" s="13" customFormat="1" ht="11.25">
      <c r="B132" s="207"/>
      <c r="C132" s="208"/>
      <c r="D132" s="209" t="s">
        <v>339</v>
      </c>
      <c r="E132" s="210" t="s">
        <v>1</v>
      </c>
      <c r="F132" s="211" t="s">
        <v>3967</v>
      </c>
      <c r="G132" s="208"/>
      <c r="H132" s="212">
        <v>118</v>
      </c>
      <c r="I132" s="213"/>
      <c r="J132" s="208"/>
      <c r="K132" s="208"/>
      <c r="L132" s="214"/>
      <c r="M132" s="215"/>
      <c r="N132" s="216"/>
      <c r="O132" s="216"/>
      <c r="P132" s="216"/>
      <c r="Q132" s="216"/>
      <c r="R132" s="216"/>
      <c r="S132" s="216"/>
      <c r="T132" s="217"/>
      <c r="AT132" s="218" t="s">
        <v>339</v>
      </c>
      <c r="AU132" s="218" t="s">
        <v>86</v>
      </c>
      <c r="AV132" s="13" t="s">
        <v>86</v>
      </c>
      <c r="AW132" s="13" t="s">
        <v>31</v>
      </c>
      <c r="AX132" s="13" t="s">
        <v>77</v>
      </c>
      <c r="AY132" s="218" t="s">
        <v>321</v>
      </c>
    </row>
    <row r="133" spans="1:65" s="14" customFormat="1" ht="11.25">
      <c r="B133" s="219"/>
      <c r="C133" s="220"/>
      <c r="D133" s="209" t="s">
        <v>339</v>
      </c>
      <c r="E133" s="221" t="s">
        <v>198</v>
      </c>
      <c r="F133" s="222" t="s">
        <v>346</v>
      </c>
      <c r="G133" s="220"/>
      <c r="H133" s="223">
        <v>118</v>
      </c>
      <c r="I133" s="224"/>
      <c r="J133" s="220"/>
      <c r="K133" s="220"/>
      <c r="L133" s="225"/>
      <c r="M133" s="226"/>
      <c r="N133" s="227"/>
      <c r="O133" s="227"/>
      <c r="P133" s="227"/>
      <c r="Q133" s="227"/>
      <c r="R133" s="227"/>
      <c r="S133" s="227"/>
      <c r="T133" s="228"/>
      <c r="AT133" s="229" t="s">
        <v>339</v>
      </c>
      <c r="AU133" s="229" t="s">
        <v>86</v>
      </c>
      <c r="AV133" s="14" t="s">
        <v>328</v>
      </c>
      <c r="AW133" s="14" t="s">
        <v>31</v>
      </c>
      <c r="AX133" s="14" t="s">
        <v>84</v>
      </c>
      <c r="AY133" s="229" t="s">
        <v>321</v>
      </c>
    </row>
    <row r="134" spans="1:65" s="2" customFormat="1" ht="24.2" customHeight="1">
      <c r="A134" s="35"/>
      <c r="B134" s="36"/>
      <c r="C134" s="194" t="s">
        <v>86</v>
      </c>
      <c r="D134" s="194" t="s">
        <v>323</v>
      </c>
      <c r="E134" s="195" t="s">
        <v>1622</v>
      </c>
      <c r="F134" s="196" t="s">
        <v>1623</v>
      </c>
      <c r="G134" s="197" t="s">
        <v>337</v>
      </c>
      <c r="H134" s="198">
        <v>118</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1624</v>
      </c>
    </row>
    <row r="135" spans="1:65" s="13" customFormat="1" ht="11.25">
      <c r="B135" s="207"/>
      <c r="C135" s="208"/>
      <c r="D135" s="209" t="s">
        <v>339</v>
      </c>
      <c r="E135" s="210" t="s">
        <v>1</v>
      </c>
      <c r="F135" s="211" t="s">
        <v>198</v>
      </c>
      <c r="G135" s="208"/>
      <c r="H135" s="212">
        <v>118</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6" customFormat="1" ht="11.25">
      <c r="B136" s="240"/>
      <c r="C136" s="241"/>
      <c r="D136" s="209" t="s">
        <v>339</v>
      </c>
      <c r="E136" s="242" t="s">
        <v>227</v>
      </c>
      <c r="F136" s="243" t="s">
        <v>391</v>
      </c>
      <c r="G136" s="241"/>
      <c r="H136" s="244">
        <v>118</v>
      </c>
      <c r="I136" s="245"/>
      <c r="J136" s="241"/>
      <c r="K136" s="241"/>
      <c r="L136" s="246"/>
      <c r="M136" s="247"/>
      <c r="N136" s="248"/>
      <c r="O136" s="248"/>
      <c r="P136" s="248"/>
      <c r="Q136" s="248"/>
      <c r="R136" s="248"/>
      <c r="S136" s="248"/>
      <c r="T136" s="249"/>
      <c r="AT136" s="250" t="s">
        <v>339</v>
      </c>
      <c r="AU136" s="250" t="s">
        <v>86</v>
      </c>
      <c r="AV136" s="16" t="s">
        <v>334</v>
      </c>
      <c r="AW136" s="16" t="s">
        <v>31</v>
      </c>
      <c r="AX136" s="16" t="s">
        <v>77</v>
      </c>
      <c r="AY136" s="250" t="s">
        <v>321</v>
      </c>
    </row>
    <row r="137" spans="1:65" s="14" customFormat="1" ht="11.25">
      <c r="B137" s="219"/>
      <c r="C137" s="220"/>
      <c r="D137" s="209" t="s">
        <v>339</v>
      </c>
      <c r="E137" s="221" t="s">
        <v>1</v>
      </c>
      <c r="F137" s="222" t="s">
        <v>346</v>
      </c>
      <c r="G137" s="220"/>
      <c r="H137" s="223">
        <v>118</v>
      </c>
      <c r="I137" s="224"/>
      <c r="J137" s="220"/>
      <c r="K137" s="220"/>
      <c r="L137" s="225"/>
      <c r="M137" s="226"/>
      <c r="N137" s="227"/>
      <c r="O137" s="227"/>
      <c r="P137" s="227"/>
      <c r="Q137" s="227"/>
      <c r="R137" s="227"/>
      <c r="S137" s="227"/>
      <c r="T137" s="228"/>
      <c r="AT137" s="229" t="s">
        <v>339</v>
      </c>
      <c r="AU137" s="229" t="s">
        <v>86</v>
      </c>
      <c r="AV137" s="14" t="s">
        <v>328</v>
      </c>
      <c r="AW137" s="14" t="s">
        <v>31</v>
      </c>
      <c r="AX137" s="14" t="s">
        <v>84</v>
      </c>
      <c r="AY137" s="229" t="s">
        <v>321</v>
      </c>
    </row>
    <row r="138" spans="1:65" s="2" customFormat="1" ht="24.2" customHeight="1">
      <c r="A138" s="35"/>
      <c r="B138" s="36"/>
      <c r="C138" s="194" t="s">
        <v>334</v>
      </c>
      <c r="D138" s="194" t="s">
        <v>323</v>
      </c>
      <c r="E138" s="195" t="s">
        <v>3579</v>
      </c>
      <c r="F138" s="196" t="s">
        <v>3580</v>
      </c>
      <c r="G138" s="197" t="s">
        <v>628</v>
      </c>
      <c r="H138" s="198">
        <v>1.1499999999999999</v>
      </c>
      <c r="I138" s="199"/>
      <c r="J138" s="200">
        <f>ROUND(I138*H138,2)</f>
        <v>0</v>
      </c>
      <c r="K138" s="196" t="s">
        <v>350</v>
      </c>
      <c r="L138" s="40"/>
      <c r="M138" s="201" t="s">
        <v>1</v>
      </c>
      <c r="N138" s="202" t="s">
        <v>42</v>
      </c>
      <c r="O138" s="72"/>
      <c r="P138" s="203">
        <f>O138*H138</f>
        <v>0</v>
      </c>
      <c r="Q138" s="203">
        <v>8.6800000000000002E-3</v>
      </c>
      <c r="R138" s="203">
        <f>Q138*H138</f>
        <v>9.9819999999999996E-3</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2816</v>
      </c>
    </row>
    <row r="139" spans="1:65" s="13" customFormat="1" ht="11.25">
      <c r="B139" s="207"/>
      <c r="C139" s="208"/>
      <c r="D139" s="209" t="s">
        <v>339</v>
      </c>
      <c r="E139" s="210" t="s">
        <v>1</v>
      </c>
      <c r="F139" s="211" t="s">
        <v>3968</v>
      </c>
      <c r="G139" s="208"/>
      <c r="H139" s="212">
        <v>1.1499999999999999</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4" customFormat="1" ht="11.25">
      <c r="B140" s="219"/>
      <c r="C140" s="220"/>
      <c r="D140" s="209" t="s">
        <v>339</v>
      </c>
      <c r="E140" s="221" t="s">
        <v>2783</v>
      </c>
      <c r="F140" s="222" t="s">
        <v>346</v>
      </c>
      <c r="G140" s="220"/>
      <c r="H140" s="223">
        <v>1.1499999999999999</v>
      </c>
      <c r="I140" s="224"/>
      <c r="J140" s="220"/>
      <c r="K140" s="220"/>
      <c r="L140" s="225"/>
      <c r="M140" s="226"/>
      <c r="N140" s="227"/>
      <c r="O140" s="227"/>
      <c r="P140" s="227"/>
      <c r="Q140" s="227"/>
      <c r="R140" s="227"/>
      <c r="S140" s="227"/>
      <c r="T140" s="228"/>
      <c r="AT140" s="229" t="s">
        <v>339</v>
      </c>
      <c r="AU140" s="229" t="s">
        <v>86</v>
      </c>
      <c r="AV140" s="14" t="s">
        <v>328</v>
      </c>
      <c r="AW140" s="14" t="s">
        <v>31</v>
      </c>
      <c r="AX140" s="14" t="s">
        <v>84</v>
      </c>
      <c r="AY140" s="229" t="s">
        <v>321</v>
      </c>
    </row>
    <row r="141" spans="1:65" s="2" customFormat="1" ht="24.2" customHeight="1">
      <c r="A141" s="35"/>
      <c r="B141" s="36"/>
      <c r="C141" s="194" t="s">
        <v>328</v>
      </c>
      <c r="D141" s="194" t="s">
        <v>323</v>
      </c>
      <c r="E141" s="195" t="s">
        <v>2822</v>
      </c>
      <c r="F141" s="196" t="s">
        <v>2823</v>
      </c>
      <c r="G141" s="197" t="s">
        <v>355</v>
      </c>
      <c r="H141" s="198">
        <v>1.7250000000000001</v>
      </c>
      <c r="I141" s="199"/>
      <c r="J141" s="200">
        <f>ROUND(I141*H141,2)</f>
        <v>0</v>
      </c>
      <c r="K141" s="196" t="s">
        <v>350</v>
      </c>
      <c r="L141" s="40"/>
      <c r="M141" s="201" t="s">
        <v>1</v>
      </c>
      <c r="N141" s="202" t="s">
        <v>42</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328</v>
      </c>
      <c r="AT141" s="205" t="s">
        <v>323</v>
      </c>
      <c r="AU141" s="205" t="s">
        <v>86</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328</v>
      </c>
      <c r="BM141" s="205" t="s">
        <v>2824</v>
      </c>
    </row>
    <row r="142" spans="1:65" s="13" customFormat="1" ht="11.25">
      <c r="B142" s="207"/>
      <c r="C142" s="208"/>
      <c r="D142" s="209" t="s">
        <v>339</v>
      </c>
      <c r="E142" s="210" t="s">
        <v>1</v>
      </c>
      <c r="F142" s="211" t="s">
        <v>3785</v>
      </c>
      <c r="G142" s="208"/>
      <c r="H142" s="212">
        <v>1.7250000000000001</v>
      </c>
      <c r="I142" s="213"/>
      <c r="J142" s="208"/>
      <c r="K142" s="208"/>
      <c r="L142" s="214"/>
      <c r="M142" s="215"/>
      <c r="N142" s="216"/>
      <c r="O142" s="216"/>
      <c r="P142" s="216"/>
      <c r="Q142" s="216"/>
      <c r="R142" s="216"/>
      <c r="S142" s="216"/>
      <c r="T142" s="217"/>
      <c r="AT142" s="218" t="s">
        <v>339</v>
      </c>
      <c r="AU142" s="218" t="s">
        <v>86</v>
      </c>
      <c r="AV142" s="13" t="s">
        <v>86</v>
      </c>
      <c r="AW142" s="13" t="s">
        <v>31</v>
      </c>
      <c r="AX142" s="13" t="s">
        <v>77</v>
      </c>
      <c r="AY142" s="218" t="s">
        <v>321</v>
      </c>
    </row>
    <row r="143" spans="1:65" s="14" customFormat="1" ht="11.25">
      <c r="B143" s="219"/>
      <c r="C143" s="220"/>
      <c r="D143" s="209" t="s">
        <v>339</v>
      </c>
      <c r="E143" s="221" t="s">
        <v>2790</v>
      </c>
      <c r="F143" s="222" t="s">
        <v>346</v>
      </c>
      <c r="G143" s="220"/>
      <c r="H143" s="223">
        <v>1.7250000000000001</v>
      </c>
      <c r="I143" s="224"/>
      <c r="J143" s="220"/>
      <c r="K143" s="220"/>
      <c r="L143" s="225"/>
      <c r="M143" s="226"/>
      <c r="N143" s="227"/>
      <c r="O143" s="227"/>
      <c r="P143" s="227"/>
      <c r="Q143" s="227"/>
      <c r="R143" s="227"/>
      <c r="S143" s="227"/>
      <c r="T143" s="228"/>
      <c r="AT143" s="229" t="s">
        <v>339</v>
      </c>
      <c r="AU143" s="229" t="s">
        <v>86</v>
      </c>
      <c r="AV143" s="14" t="s">
        <v>328</v>
      </c>
      <c r="AW143" s="14" t="s">
        <v>31</v>
      </c>
      <c r="AX143" s="14" t="s">
        <v>84</v>
      </c>
      <c r="AY143" s="229" t="s">
        <v>321</v>
      </c>
    </row>
    <row r="144" spans="1:65" s="2" customFormat="1" ht="37.9" customHeight="1">
      <c r="A144" s="35"/>
      <c r="B144" s="36"/>
      <c r="C144" s="194" t="s">
        <v>347</v>
      </c>
      <c r="D144" s="194" t="s">
        <v>323</v>
      </c>
      <c r="E144" s="195" t="s">
        <v>2826</v>
      </c>
      <c r="F144" s="196" t="s">
        <v>2827</v>
      </c>
      <c r="G144" s="197" t="s">
        <v>355</v>
      </c>
      <c r="H144" s="198">
        <v>1.5529999999999999</v>
      </c>
      <c r="I144" s="199"/>
      <c r="J144" s="200">
        <f>ROUND(I144*H144,2)</f>
        <v>0</v>
      </c>
      <c r="K144" s="196" t="s">
        <v>350</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2828</v>
      </c>
    </row>
    <row r="145" spans="1:65" s="13" customFormat="1" ht="11.25">
      <c r="B145" s="207"/>
      <c r="C145" s="208"/>
      <c r="D145" s="209" t="s">
        <v>339</v>
      </c>
      <c r="E145" s="210" t="s">
        <v>1</v>
      </c>
      <c r="F145" s="211" t="s">
        <v>2829</v>
      </c>
      <c r="G145" s="208"/>
      <c r="H145" s="212">
        <v>1.5525</v>
      </c>
      <c r="I145" s="213"/>
      <c r="J145" s="208"/>
      <c r="K145" s="208"/>
      <c r="L145" s="214"/>
      <c r="M145" s="215"/>
      <c r="N145" s="216"/>
      <c r="O145" s="216"/>
      <c r="P145" s="216"/>
      <c r="Q145" s="216"/>
      <c r="R145" s="216"/>
      <c r="S145" s="216"/>
      <c r="T145" s="217"/>
      <c r="AT145" s="218" t="s">
        <v>339</v>
      </c>
      <c r="AU145" s="218" t="s">
        <v>86</v>
      </c>
      <c r="AV145" s="13" t="s">
        <v>86</v>
      </c>
      <c r="AW145" s="13" t="s">
        <v>31</v>
      </c>
      <c r="AX145" s="13" t="s">
        <v>84</v>
      </c>
      <c r="AY145" s="218" t="s">
        <v>321</v>
      </c>
    </row>
    <row r="146" spans="1:65" s="2" customFormat="1" ht="37.9" customHeight="1">
      <c r="A146" s="35"/>
      <c r="B146" s="36"/>
      <c r="C146" s="194" t="s">
        <v>352</v>
      </c>
      <c r="D146" s="194" t="s">
        <v>323</v>
      </c>
      <c r="E146" s="195" t="s">
        <v>2830</v>
      </c>
      <c r="F146" s="196" t="s">
        <v>2831</v>
      </c>
      <c r="G146" s="197" t="s">
        <v>355</v>
      </c>
      <c r="H146" s="198">
        <v>0.17299999999999999</v>
      </c>
      <c r="I146" s="199"/>
      <c r="J146" s="200">
        <f>ROUND(I146*H146,2)</f>
        <v>0</v>
      </c>
      <c r="K146" s="196" t="s">
        <v>350</v>
      </c>
      <c r="L146" s="40"/>
      <c r="M146" s="201" t="s">
        <v>1</v>
      </c>
      <c r="N146" s="202" t="s">
        <v>42</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328</v>
      </c>
      <c r="AT146" s="205" t="s">
        <v>323</v>
      </c>
      <c r="AU146" s="205" t="s">
        <v>86</v>
      </c>
      <c r="AY146" s="18" t="s">
        <v>321</v>
      </c>
      <c r="BE146" s="206">
        <f>IF(N146="základní",J146,0)</f>
        <v>0</v>
      </c>
      <c r="BF146" s="206">
        <f>IF(N146="snížená",J146,0)</f>
        <v>0</v>
      </c>
      <c r="BG146" s="206">
        <f>IF(N146="zákl. přenesená",J146,0)</f>
        <v>0</v>
      </c>
      <c r="BH146" s="206">
        <f>IF(N146="sníž. přenesená",J146,0)</f>
        <v>0</v>
      </c>
      <c r="BI146" s="206">
        <f>IF(N146="nulová",J146,0)</f>
        <v>0</v>
      </c>
      <c r="BJ146" s="18" t="s">
        <v>84</v>
      </c>
      <c r="BK146" s="206">
        <f>ROUND(I146*H146,2)</f>
        <v>0</v>
      </c>
      <c r="BL146" s="18" t="s">
        <v>328</v>
      </c>
      <c r="BM146" s="205" t="s">
        <v>2832</v>
      </c>
    </row>
    <row r="147" spans="1:65" s="13" customFormat="1" ht="11.25">
      <c r="B147" s="207"/>
      <c r="C147" s="208"/>
      <c r="D147" s="209" t="s">
        <v>339</v>
      </c>
      <c r="E147" s="210" t="s">
        <v>1</v>
      </c>
      <c r="F147" s="211" t="s">
        <v>2833</v>
      </c>
      <c r="G147" s="208"/>
      <c r="H147" s="212">
        <v>0.17249999999999999</v>
      </c>
      <c r="I147" s="213"/>
      <c r="J147" s="208"/>
      <c r="K147" s="208"/>
      <c r="L147" s="214"/>
      <c r="M147" s="215"/>
      <c r="N147" s="216"/>
      <c r="O147" s="216"/>
      <c r="P147" s="216"/>
      <c r="Q147" s="216"/>
      <c r="R147" s="216"/>
      <c r="S147" s="216"/>
      <c r="T147" s="217"/>
      <c r="AT147" s="218" t="s">
        <v>339</v>
      </c>
      <c r="AU147" s="218" t="s">
        <v>86</v>
      </c>
      <c r="AV147" s="13" t="s">
        <v>86</v>
      </c>
      <c r="AW147" s="13" t="s">
        <v>31</v>
      </c>
      <c r="AX147" s="13" t="s">
        <v>84</v>
      </c>
      <c r="AY147" s="218" t="s">
        <v>321</v>
      </c>
    </row>
    <row r="148" spans="1:65" s="2" customFormat="1" ht="33" customHeight="1">
      <c r="A148" s="35"/>
      <c r="B148" s="36"/>
      <c r="C148" s="194" t="s">
        <v>359</v>
      </c>
      <c r="D148" s="194" t="s">
        <v>323</v>
      </c>
      <c r="E148" s="195" t="s">
        <v>1625</v>
      </c>
      <c r="F148" s="196" t="s">
        <v>1626</v>
      </c>
      <c r="G148" s="197" t="s">
        <v>355</v>
      </c>
      <c r="H148" s="198">
        <v>274.04500000000002</v>
      </c>
      <c r="I148" s="199"/>
      <c r="J148" s="200">
        <f>ROUND(I148*H148,2)</f>
        <v>0</v>
      </c>
      <c r="K148" s="196" t="s">
        <v>350</v>
      </c>
      <c r="L148" s="40"/>
      <c r="M148" s="201" t="s">
        <v>1</v>
      </c>
      <c r="N148" s="202" t="s">
        <v>42</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1627</v>
      </c>
    </row>
    <row r="149" spans="1:65" s="15" customFormat="1" ht="11.25">
      <c r="B149" s="230"/>
      <c r="C149" s="231"/>
      <c r="D149" s="209" t="s">
        <v>339</v>
      </c>
      <c r="E149" s="232" t="s">
        <v>1</v>
      </c>
      <c r="F149" s="233" t="s">
        <v>2836</v>
      </c>
      <c r="G149" s="231"/>
      <c r="H149" s="232" t="s">
        <v>1</v>
      </c>
      <c r="I149" s="234"/>
      <c r="J149" s="231"/>
      <c r="K149" s="231"/>
      <c r="L149" s="235"/>
      <c r="M149" s="236"/>
      <c r="N149" s="237"/>
      <c r="O149" s="237"/>
      <c r="P149" s="237"/>
      <c r="Q149" s="237"/>
      <c r="R149" s="237"/>
      <c r="S149" s="237"/>
      <c r="T149" s="238"/>
      <c r="AT149" s="239" t="s">
        <v>339</v>
      </c>
      <c r="AU149" s="239" t="s">
        <v>86</v>
      </c>
      <c r="AV149" s="15" t="s">
        <v>84</v>
      </c>
      <c r="AW149" s="15" t="s">
        <v>31</v>
      </c>
      <c r="AX149" s="15" t="s">
        <v>77</v>
      </c>
      <c r="AY149" s="239" t="s">
        <v>321</v>
      </c>
    </row>
    <row r="150" spans="1:65" s="13" customFormat="1" ht="11.25">
      <c r="B150" s="207"/>
      <c r="C150" s="208"/>
      <c r="D150" s="209" t="s">
        <v>339</v>
      </c>
      <c r="E150" s="210" t="s">
        <v>1</v>
      </c>
      <c r="F150" s="211" t="s">
        <v>3969</v>
      </c>
      <c r="G150" s="208"/>
      <c r="H150" s="212">
        <v>4.6115000000000004</v>
      </c>
      <c r="I150" s="213"/>
      <c r="J150" s="208"/>
      <c r="K150" s="208"/>
      <c r="L150" s="214"/>
      <c r="M150" s="215"/>
      <c r="N150" s="216"/>
      <c r="O150" s="216"/>
      <c r="P150" s="216"/>
      <c r="Q150" s="216"/>
      <c r="R150" s="216"/>
      <c r="S150" s="216"/>
      <c r="T150" s="217"/>
      <c r="AT150" s="218" t="s">
        <v>339</v>
      </c>
      <c r="AU150" s="218" t="s">
        <v>86</v>
      </c>
      <c r="AV150" s="13" t="s">
        <v>86</v>
      </c>
      <c r="AW150" s="13" t="s">
        <v>31</v>
      </c>
      <c r="AX150" s="13" t="s">
        <v>77</v>
      </c>
      <c r="AY150" s="218" t="s">
        <v>321</v>
      </c>
    </row>
    <row r="151" spans="1:65" s="13" customFormat="1" ht="11.25">
      <c r="B151" s="207"/>
      <c r="C151" s="208"/>
      <c r="D151" s="209" t="s">
        <v>339</v>
      </c>
      <c r="E151" s="210" t="s">
        <v>1</v>
      </c>
      <c r="F151" s="211" t="s">
        <v>3970</v>
      </c>
      <c r="G151" s="208"/>
      <c r="H151" s="212">
        <v>6.3019999999999996</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1:65" s="13" customFormat="1" ht="11.25">
      <c r="B152" s="207"/>
      <c r="C152" s="208"/>
      <c r="D152" s="209" t="s">
        <v>339</v>
      </c>
      <c r="E152" s="210" t="s">
        <v>1</v>
      </c>
      <c r="F152" s="211" t="s">
        <v>3971</v>
      </c>
      <c r="G152" s="208"/>
      <c r="H152" s="212">
        <v>0</v>
      </c>
      <c r="I152" s="213"/>
      <c r="J152" s="208"/>
      <c r="K152" s="208"/>
      <c r="L152" s="214"/>
      <c r="M152" s="215"/>
      <c r="N152" s="216"/>
      <c r="O152" s="216"/>
      <c r="P152" s="216"/>
      <c r="Q152" s="216"/>
      <c r="R152" s="216"/>
      <c r="S152" s="216"/>
      <c r="T152" s="217"/>
      <c r="AT152" s="218" t="s">
        <v>339</v>
      </c>
      <c r="AU152" s="218" t="s">
        <v>86</v>
      </c>
      <c r="AV152" s="13" t="s">
        <v>86</v>
      </c>
      <c r="AW152" s="13" t="s">
        <v>31</v>
      </c>
      <c r="AX152" s="13" t="s">
        <v>77</v>
      </c>
      <c r="AY152" s="218" t="s">
        <v>321</v>
      </c>
    </row>
    <row r="153" spans="1:65" s="13" customFormat="1" ht="11.25">
      <c r="B153" s="207"/>
      <c r="C153" s="208"/>
      <c r="D153" s="209" t="s">
        <v>339</v>
      </c>
      <c r="E153" s="210" t="s">
        <v>1</v>
      </c>
      <c r="F153" s="211" t="s">
        <v>3972</v>
      </c>
      <c r="G153" s="208"/>
      <c r="H153" s="212">
        <v>12.730499999999999</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3" customFormat="1" ht="11.25">
      <c r="B154" s="207"/>
      <c r="C154" s="208"/>
      <c r="D154" s="209" t="s">
        <v>339</v>
      </c>
      <c r="E154" s="210" t="s">
        <v>1</v>
      </c>
      <c r="F154" s="211" t="s">
        <v>3973</v>
      </c>
      <c r="G154" s="208"/>
      <c r="H154" s="212">
        <v>17.014250000000001</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3" customFormat="1" ht="11.25">
      <c r="B155" s="207"/>
      <c r="C155" s="208"/>
      <c r="D155" s="209" t="s">
        <v>339</v>
      </c>
      <c r="E155" s="210" t="s">
        <v>1</v>
      </c>
      <c r="F155" s="211" t="s">
        <v>3974</v>
      </c>
      <c r="G155" s="208"/>
      <c r="H155" s="212">
        <v>13.196249999999999</v>
      </c>
      <c r="I155" s="213"/>
      <c r="J155" s="208"/>
      <c r="K155" s="208"/>
      <c r="L155" s="214"/>
      <c r="M155" s="215"/>
      <c r="N155" s="216"/>
      <c r="O155" s="216"/>
      <c r="P155" s="216"/>
      <c r="Q155" s="216"/>
      <c r="R155" s="216"/>
      <c r="S155" s="216"/>
      <c r="T155" s="217"/>
      <c r="AT155" s="218" t="s">
        <v>339</v>
      </c>
      <c r="AU155" s="218" t="s">
        <v>86</v>
      </c>
      <c r="AV155" s="13" t="s">
        <v>86</v>
      </c>
      <c r="AW155" s="13" t="s">
        <v>31</v>
      </c>
      <c r="AX155" s="13" t="s">
        <v>77</v>
      </c>
      <c r="AY155" s="218" t="s">
        <v>321</v>
      </c>
    </row>
    <row r="156" spans="1:65" s="13" customFormat="1" ht="11.25">
      <c r="B156" s="207"/>
      <c r="C156" s="208"/>
      <c r="D156" s="209" t="s">
        <v>339</v>
      </c>
      <c r="E156" s="210" t="s">
        <v>1</v>
      </c>
      <c r="F156" s="211" t="s">
        <v>3975</v>
      </c>
      <c r="G156" s="208"/>
      <c r="H156" s="212">
        <v>7.5612500000000002</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1:65" s="13" customFormat="1" ht="11.25">
      <c r="B157" s="207"/>
      <c r="C157" s="208"/>
      <c r="D157" s="209" t="s">
        <v>339</v>
      </c>
      <c r="E157" s="210" t="s">
        <v>1</v>
      </c>
      <c r="F157" s="211" t="s">
        <v>3976</v>
      </c>
      <c r="G157" s="208"/>
      <c r="H157" s="212">
        <v>15.49625</v>
      </c>
      <c r="I157" s="213"/>
      <c r="J157" s="208"/>
      <c r="K157" s="208"/>
      <c r="L157" s="214"/>
      <c r="M157" s="215"/>
      <c r="N157" s="216"/>
      <c r="O157" s="216"/>
      <c r="P157" s="216"/>
      <c r="Q157" s="216"/>
      <c r="R157" s="216"/>
      <c r="S157" s="216"/>
      <c r="T157" s="217"/>
      <c r="AT157" s="218" t="s">
        <v>339</v>
      </c>
      <c r="AU157" s="218" t="s">
        <v>86</v>
      </c>
      <c r="AV157" s="13" t="s">
        <v>86</v>
      </c>
      <c r="AW157" s="13" t="s">
        <v>31</v>
      </c>
      <c r="AX157" s="13" t="s">
        <v>77</v>
      </c>
      <c r="AY157" s="218" t="s">
        <v>321</v>
      </c>
    </row>
    <row r="158" spans="1:65" s="13" customFormat="1" ht="11.25">
      <c r="B158" s="207"/>
      <c r="C158" s="208"/>
      <c r="D158" s="209" t="s">
        <v>339</v>
      </c>
      <c r="E158" s="210" t="s">
        <v>1</v>
      </c>
      <c r="F158" s="211" t="s">
        <v>3977</v>
      </c>
      <c r="G158" s="208"/>
      <c r="H158" s="212">
        <v>11.454000000000001</v>
      </c>
      <c r="I158" s="213"/>
      <c r="J158" s="208"/>
      <c r="K158" s="208"/>
      <c r="L158" s="214"/>
      <c r="M158" s="215"/>
      <c r="N158" s="216"/>
      <c r="O158" s="216"/>
      <c r="P158" s="216"/>
      <c r="Q158" s="216"/>
      <c r="R158" s="216"/>
      <c r="S158" s="216"/>
      <c r="T158" s="217"/>
      <c r="AT158" s="218" t="s">
        <v>339</v>
      </c>
      <c r="AU158" s="218" t="s">
        <v>86</v>
      </c>
      <c r="AV158" s="13" t="s">
        <v>86</v>
      </c>
      <c r="AW158" s="13" t="s">
        <v>31</v>
      </c>
      <c r="AX158" s="13" t="s">
        <v>77</v>
      </c>
      <c r="AY158" s="218" t="s">
        <v>321</v>
      </c>
    </row>
    <row r="159" spans="1:65" s="13" customFormat="1" ht="11.25">
      <c r="B159" s="207"/>
      <c r="C159" s="208"/>
      <c r="D159" s="209" t="s">
        <v>339</v>
      </c>
      <c r="E159" s="210" t="s">
        <v>1</v>
      </c>
      <c r="F159" s="211" t="s">
        <v>3978</v>
      </c>
      <c r="G159" s="208"/>
      <c r="H159" s="212">
        <v>9.7405000000000008</v>
      </c>
      <c r="I159" s="213"/>
      <c r="J159" s="208"/>
      <c r="K159" s="208"/>
      <c r="L159" s="214"/>
      <c r="M159" s="215"/>
      <c r="N159" s="216"/>
      <c r="O159" s="216"/>
      <c r="P159" s="216"/>
      <c r="Q159" s="216"/>
      <c r="R159" s="216"/>
      <c r="S159" s="216"/>
      <c r="T159" s="217"/>
      <c r="AT159" s="218" t="s">
        <v>339</v>
      </c>
      <c r="AU159" s="218" t="s">
        <v>86</v>
      </c>
      <c r="AV159" s="13" t="s">
        <v>86</v>
      </c>
      <c r="AW159" s="13" t="s">
        <v>31</v>
      </c>
      <c r="AX159" s="13" t="s">
        <v>77</v>
      </c>
      <c r="AY159" s="218" t="s">
        <v>321</v>
      </c>
    </row>
    <row r="160" spans="1:65" s="13" customFormat="1" ht="11.25">
      <c r="B160" s="207"/>
      <c r="C160" s="208"/>
      <c r="D160" s="209" t="s">
        <v>339</v>
      </c>
      <c r="E160" s="210" t="s">
        <v>1</v>
      </c>
      <c r="F160" s="211" t="s">
        <v>3979</v>
      </c>
      <c r="G160" s="208"/>
      <c r="H160" s="212">
        <v>20.08475</v>
      </c>
      <c r="I160" s="213"/>
      <c r="J160" s="208"/>
      <c r="K160" s="208"/>
      <c r="L160" s="214"/>
      <c r="M160" s="215"/>
      <c r="N160" s="216"/>
      <c r="O160" s="216"/>
      <c r="P160" s="216"/>
      <c r="Q160" s="216"/>
      <c r="R160" s="216"/>
      <c r="S160" s="216"/>
      <c r="T160" s="217"/>
      <c r="AT160" s="218" t="s">
        <v>339</v>
      </c>
      <c r="AU160" s="218" t="s">
        <v>86</v>
      </c>
      <c r="AV160" s="13" t="s">
        <v>86</v>
      </c>
      <c r="AW160" s="13" t="s">
        <v>31</v>
      </c>
      <c r="AX160" s="13" t="s">
        <v>77</v>
      </c>
      <c r="AY160" s="218" t="s">
        <v>321</v>
      </c>
    </row>
    <row r="161" spans="2:51" s="13" customFormat="1" ht="11.25">
      <c r="B161" s="207"/>
      <c r="C161" s="208"/>
      <c r="D161" s="209" t="s">
        <v>339</v>
      </c>
      <c r="E161" s="210" t="s">
        <v>1</v>
      </c>
      <c r="F161" s="211" t="s">
        <v>3980</v>
      </c>
      <c r="G161" s="208"/>
      <c r="H161" s="212">
        <v>26.711625000000002</v>
      </c>
      <c r="I161" s="213"/>
      <c r="J161" s="208"/>
      <c r="K161" s="208"/>
      <c r="L161" s="214"/>
      <c r="M161" s="215"/>
      <c r="N161" s="216"/>
      <c r="O161" s="216"/>
      <c r="P161" s="216"/>
      <c r="Q161" s="216"/>
      <c r="R161" s="216"/>
      <c r="S161" s="216"/>
      <c r="T161" s="217"/>
      <c r="AT161" s="218" t="s">
        <v>339</v>
      </c>
      <c r="AU161" s="218" t="s">
        <v>86</v>
      </c>
      <c r="AV161" s="13" t="s">
        <v>86</v>
      </c>
      <c r="AW161" s="13" t="s">
        <v>31</v>
      </c>
      <c r="AX161" s="13" t="s">
        <v>77</v>
      </c>
      <c r="AY161" s="218" t="s">
        <v>321</v>
      </c>
    </row>
    <row r="162" spans="2:51" s="13" customFormat="1" ht="11.25">
      <c r="B162" s="207"/>
      <c r="C162" s="208"/>
      <c r="D162" s="209" t="s">
        <v>339</v>
      </c>
      <c r="E162" s="210" t="s">
        <v>1</v>
      </c>
      <c r="F162" s="211" t="s">
        <v>3981</v>
      </c>
      <c r="G162" s="208"/>
      <c r="H162" s="212">
        <v>8.0212500000000002</v>
      </c>
      <c r="I162" s="213"/>
      <c r="J162" s="208"/>
      <c r="K162" s="208"/>
      <c r="L162" s="214"/>
      <c r="M162" s="215"/>
      <c r="N162" s="216"/>
      <c r="O162" s="216"/>
      <c r="P162" s="216"/>
      <c r="Q162" s="216"/>
      <c r="R162" s="216"/>
      <c r="S162" s="216"/>
      <c r="T162" s="217"/>
      <c r="AT162" s="218" t="s">
        <v>339</v>
      </c>
      <c r="AU162" s="218" t="s">
        <v>86</v>
      </c>
      <c r="AV162" s="13" t="s">
        <v>86</v>
      </c>
      <c r="AW162" s="13" t="s">
        <v>31</v>
      </c>
      <c r="AX162" s="13" t="s">
        <v>77</v>
      </c>
      <c r="AY162" s="218" t="s">
        <v>321</v>
      </c>
    </row>
    <row r="163" spans="2:51" s="13" customFormat="1" ht="11.25">
      <c r="B163" s="207"/>
      <c r="C163" s="208"/>
      <c r="D163" s="209" t="s">
        <v>339</v>
      </c>
      <c r="E163" s="210" t="s">
        <v>1</v>
      </c>
      <c r="F163" s="211" t="s">
        <v>3982</v>
      </c>
      <c r="G163" s="208"/>
      <c r="H163" s="212">
        <v>11.407999999999999</v>
      </c>
      <c r="I163" s="213"/>
      <c r="J163" s="208"/>
      <c r="K163" s="208"/>
      <c r="L163" s="214"/>
      <c r="M163" s="215"/>
      <c r="N163" s="216"/>
      <c r="O163" s="216"/>
      <c r="P163" s="216"/>
      <c r="Q163" s="216"/>
      <c r="R163" s="216"/>
      <c r="S163" s="216"/>
      <c r="T163" s="217"/>
      <c r="AT163" s="218" t="s">
        <v>339</v>
      </c>
      <c r="AU163" s="218" t="s">
        <v>86</v>
      </c>
      <c r="AV163" s="13" t="s">
        <v>86</v>
      </c>
      <c r="AW163" s="13" t="s">
        <v>31</v>
      </c>
      <c r="AX163" s="13" t="s">
        <v>77</v>
      </c>
      <c r="AY163" s="218" t="s">
        <v>321</v>
      </c>
    </row>
    <row r="164" spans="2:51" s="13" customFormat="1" ht="11.25">
      <c r="B164" s="207"/>
      <c r="C164" s="208"/>
      <c r="D164" s="209" t="s">
        <v>339</v>
      </c>
      <c r="E164" s="210" t="s">
        <v>1</v>
      </c>
      <c r="F164" s="211" t="s">
        <v>3983</v>
      </c>
      <c r="G164" s="208"/>
      <c r="H164" s="212">
        <v>23.736000000000001</v>
      </c>
      <c r="I164" s="213"/>
      <c r="J164" s="208"/>
      <c r="K164" s="208"/>
      <c r="L164" s="214"/>
      <c r="M164" s="215"/>
      <c r="N164" s="216"/>
      <c r="O164" s="216"/>
      <c r="P164" s="216"/>
      <c r="Q164" s="216"/>
      <c r="R164" s="216"/>
      <c r="S164" s="216"/>
      <c r="T164" s="217"/>
      <c r="AT164" s="218" t="s">
        <v>339</v>
      </c>
      <c r="AU164" s="218" t="s">
        <v>86</v>
      </c>
      <c r="AV164" s="13" t="s">
        <v>86</v>
      </c>
      <c r="AW164" s="13" t="s">
        <v>31</v>
      </c>
      <c r="AX164" s="13" t="s">
        <v>77</v>
      </c>
      <c r="AY164" s="218" t="s">
        <v>321</v>
      </c>
    </row>
    <row r="165" spans="2:51" s="13" customFormat="1" ht="11.25">
      <c r="B165" s="207"/>
      <c r="C165" s="208"/>
      <c r="D165" s="209" t="s">
        <v>339</v>
      </c>
      <c r="E165" s="210" t="s">
        <v>1</v>
      </c>
      <c r="F165" s="211" t="s">
        <v>3984</v>
      </c>
      <c r="G165" s="208"/>
      <c r="H165" s="212">
        <v>37.015625</v>
      </c>
      <c r="I165" s="213"/>
      <c r="J165" s="208"/>
      <c r="K165" s="208"/>
      <c r="L165" s="214"/>
      <c r="M165" s="215"/>
      <c r="N165" s="216"/>
      <c r="O165" s="216"/>
      <c r="P165" s="216"/>
      <c r="Q165" s="216"/>
      <c r="R165" s="216"/>
      <c r="S165" s="216"/>
      <c r="T165" s="217"/>
      <c r="AT165" s="218" t="s">
        <v>339</v>
      </c>
      <c r="AU165" s="218" t="s">
        <v>86</v>
      </c>
      <c r="AV165" s="13" t="s">
        <v>86</v>
      </c>
      <c r="AW165" s="13" t="s">
        <v>31</v>
      </c>
      <c r="AX165" s="13" t="s">
        <v>77</v>
      </c>
      <c r="AY165" s="218" t="s">
        <v>321</v>
      </c>
    </row>
    <row r="166" spans="2:51" s="13" customFormat="1" ht="11.25">
      <c r="B166" s="207"/>
      <c r="C166" s="208"/>
      <c r="D166" s="209" t="s">
        <v>339</v>
      </c>
      <c r="E166" s="210" t="s">
        <v>1</v>
      </c>
      <c r="F166" s="211" t="s">
        <v>3985</v>
      </c>
      <c r="G166" s="208"/>
      <c r="H166" s="212">
        <v>26.289000000000001</v>
      </c>
      <c r="I166" s="213"/>
      <c r="J166" s="208"/>
      <c r="K166" s="208"/>
      <c r="L166" s="214"/>
      <c r="M166" s="215"/>
      <c r="N166" s="216"/>
      <c r="O166" s="216"/>
      <c r="P166" s="216"/>
      <c r="Q166" s="216"/>
      <c r="R166" s="216"/>
      <c r="S166" s="216"/>
      <c r="T166" s="217"/>
      <c r="AT166" s="218" t="s">
        <v>339</v>
      </c>
      <c r="AU166" s="218" t="s">
        <v>86</v>
      </c>
      <c r="AV166" s="13" t="s">
        <v>86</v>
      </c>
      <c r="AW166" s="13" t="s">
        <v>31</v>
      </c>
      <c r="AX166" s="13" t="s">
        <v>77</v>
      </c>
      <c r="AY166" s="218" t="s">
        <v>321</v>
      </c>
    </row>
    <row r="167" spans="2:51" s="13" customFormat="1" ht="11.25">
      <c r="B167" s="207"/>
      <c r="C167" s="208"/>
      <c r="D167" s="209" t="s">
        <v>339</v>
      </c>
      <c r="E167" s="210" t="s">
        <v>1</v>
      </c>
      <c r="F167" s="211" t="s">
        <v>3986</v>
      </c>
      <c r="G167" s="208"/>
      <c r="H167" s="212">
        <v>5.8765000000000001</v>
      </c>
      <c r="I167" s="213"/>
      <c r="J167" s="208"/>
      <c r="K167" s="208"/>
      <c r="L167" s="214"/>
      <c r="M167" s="215"/>
      <c r="N167" s="216"/>
      <c r="O167" s="216"/>
      <c r="P167" s="216"/>
      <c r="Q167" s="216"/>
      <c r="R167" s="216"/>
      <c r="S167" s="216"/>
      <c r="T167" s="217"/>
      <c r="AT167" s="218" t="s">
        <v>339</v>
      </c>
      <c r="AU167" s="218" t="s">
        <v>86</v>
      </c>
      <c r="AV167" s="13" t="s">
        <v>86</v>
      </c>
      <c r="AW167" s="13" t="s">
        <v>31</v>
      </c>
      <c r="AX167" s="13" t="s">
        <v>77</v>
      </c>
      <c r="AY167" s="218" t="s">
        <v>321</v>
      </c>
    </row>
    <row r="168" spans="2:51" s="13" customFormat="1" ht="11.25">
      <c r="B168" s="207"/>
      <c r="C168" s="208"/>
      <c r="D168" s="209" t="s">
        <v>339</v>
      </c>
      <c r="E168" s="210" t="s">
        <v>1</v>
      </c>
      <c r="F168" s="211" t="s">
        <v>3987</v>
      </c>
      <c r="G168" s="208"/>
      <c r="H168" s="212">
        <v>6.1870000000000003</v>
      </c>
      <c r="I168" s="213"/>
      <c r="J168" s="208"/>
      <c r="K168" s="208"/>
      <c r="L168" s="214"/>
      <c r="M168" s="215"/>
      <c r="N168" s="216"/>
      <c r="O168" s="216"/>
      <c r="P168" s="216"/>
      <c r="Q168" s="216"/>
      <c r="R168" s="216"/>
      <c r="S168" s="216"/>
      <c r="T168" s="217"/>
      <c r="AT168" s="218" t="s">
        <v>339</v>
      </c>
      <c r="AU168" s="218" t="s">
        <v>86</v>
      </c>
      <c r="AV168" s="13" t="s">
        <v>86</v>
      </c>
      <c r="AW168" s="13" t="s">
        <v>31</v>
      </c>
      <c r="AX168" s="13" t="s">
        <v>77</v>
      </c>
      <c r="AY168" s="218" t="s">
        <v>321</v>
      </c>
    </row>
    <row r="169" spans="2:51" s="13" customFormat="1" ht="11.25">
      <c r="B169" s="207"/>
      <c r="C169" s="208"/>
      <c r="D169" s="209" t="s">
        <v>339</v>
      </c>
      <c r="E169" s="210" t="s">
        <v>1</v>
      </c>
      <c r="F169" s="211" t="s">
        <v>3988</v>
      </c>
      <c r="G169" s="208"/>
      <c r="H169" s="212">
        <v>9.5909999999999993</v>
      </c>
      <c r="I169" s="213"/>
      <c r="J169" s="208"/>
      <c r="K169" s="208"/>
      <c r="L169" s="214"/>
      <c r="M169" s="215"/>
      <c r="N169" s="216"/>
      <c r="O169" s="216"/>
      <c r="P169" s="216"/>
      <c r="Q169" s="216"/>
      <c r="R169" s="216"/>
      <c r="S169" s="216"/>
      <c r="T169" s="217"/>
      <c r="AT169" s="218" t="s">
        <v>339</v>
      </c>
      <c r="AU169" s="218" t="s">
        <v>86</v>
      </c>
      <c r="AV169" s="13" t="s">
        <v>86</v>
      </c>
      <c r="AW169" s="13" t="s">
        <v>31</v>
      </c>
      <c r="AX169" s="13" t="s">
        <v>77</v>
      </c>
      <c r="AY169" s="218" t="s">
        <v>321</v>
      </c>
    </row>
    <row r="170" spans="2:51" s="13" customFormat="1" ht="11.25">
      <c r="B170" s="207"/>
      <c r="C170" s="208"/>
      <c r="D170" s="209" t="s">
        <v>339</v>
      </c>
      <c r="E170" s="210" t="s">
        <v>1</v>
      </c>
      <c r="F170" s="211" t="s">
        <v>3989</v>
      </c>
      <c r="G170" s="208"/>
      <c r="H170" s="212">
        <v>22.419250000000002</v>
      </c>
      <c r="I170" s="213"/>
      <c r="J170" s="208"/>
      <c r="K170" s="208"/>
      <c r="L170" s="214"/>
      <c r="M170" s="215"/>
      <c r="N170" s="216"/>
      <c r="O170" s="216"/>
      <c r="P170" s="216"/>
      <c r="Q170" s="216"/>
      <c r="R170" s="216"/>
      <c r="S170" s="216"/>
      <c r="T170" s="217"/>
      <c r="AT170" s="218" t="s">
        <v>339</v>
      </c>
      <c r="AU170" s="218" t="s">
        <v>86</v>
      </c>
      <c r="AV170" s="13" t="s">
        <v>86</v>
      </c>
      <c r="AW170" s="13" t="s">
        <v>31</v>
      </c>
      <c r="AX170" s="13" t="s">
        <v>77</v>
      </c>
      <c r="AY170" s="218" t="s">
        <v>321</v>
      </c>
    </row>
    <row r="171" spans="2:51" s="13" customFormat="1" ht="11.25">
      <c r="B171" s="207"/>
      <c r="C171" s="208"/>
      <c r="D171" s="209" t="s">
        <v>339</v>
      </c>
      <c r="E171" s="210" t="s">
        <v>1</v>
      </c>
      <c r="F171" s="211" t="s">
        <v>3990</v>
      </c>
      <c r="G171" s="208"/>
      <c r="H171" s="212">
        <v>26.265999999999998</v>
      </c>
      <c r="I171" s="213"/>
      <c r="J171" s="208"/>
      <c r="K171" s="208"/>
      <c r="L171" s="214"/>
      <c r="M171" s="215"/>
      <c r="N171" s="216"/>
      <c r="O171" s="216"/>
      <c r="P171" s="216"/>
      <c r="Q171" s="216"/>
      <c r="R171" s="216"/>
      <c r="S171" s="216"/>
      <c r="T171" s="217"/>
      <c r="AT171" s="218" t="s">
        <v>339</v>
      </c>
      <c r="AU171" s="218" t="s">
        <v>86</v>
      </c>
      <c r="AV171" s="13" t="s">
        <v>86</v>
      </c>
      <c r="AW171" s="13" t="s">
        <v>31</v>
      </c>
      <c r="AX171" s="13" t="s">
        <v>77</v>
      </c>
      <c r="AY171" s="218" t="s">
        <v>321</v>
      </c>
    </row>
    <row r="172" spans="2:51" s="13" customFormat="1" ht="11.25">
      <c r="B172" s="207"/>
      <c r="C172" s="208"/>
      <c r="D172" s="209" t="s">
        <v>339</v>
      </c>
      <c r="E172" s="210" t="s">
        <v>1</v>
      </c>
      <c r="F172" s="211" t="s">
        <v>3991</v>
      </c>
      <c r="G172" s="208"/>
      <c r="H172" s="212">
        <v>10.074</v>
      </c>
      <c r="I172" s="213"/>
      <c r="J172" s="208"/>
      <c r="K172" s="208"/>
      <c r="L172" s="214"/>
      <c r="M172" s="215"/>
      <c r="N172" s="216"/>
      <c r="O172" s="216"/>
      <c r="P172" s="216"/>
      <c r="Q172" s="216"/>
      <c r="R172" s="216"/>
      <c r="S172" s="216"/>
      <c r="T172" s="217"/>
      <c r="AT172" s="218" t="s">
        <v>339</v>
      </c>
      <c r="AU172" s="218" t="s">
        <v>86</v>
      </c>
      <c r="AV172" s="13" t="s">
        <v>86</v>
      </c>
      <c r="AW172" s="13" t="s">
        <v>31</v>
      </c>
      <c r="AX172" s="13" t="s">
        <v>77</v>
      </c>
      <c r="AY172" s="218" t="s">
        <v>321</v>
      </c>
    </row>
    <row r="173" spans="2:51" s="13" customFormat="1" ht="11.25">
      <c r="B173" s="207"/>
      <c r="C173" s="208"/>
      <c r="D173" s="209" t="s">
        <v>339</v>
      </c>
      <c r="E173" s="210" t="s">
        <v>1</v>
      </c>
      <c r="F173" s="211" t="s">
        <v>3992</v>
      </c>
      <c r="G173" s="208"/>
      <c r="H173" s="212">
        <v>9.8324999999999996</v>
      </c>
      <c r="I173" s="213"/>
      <c r="J173" s="208"/>
      <c r="K173" s="208"/>
      <c r="L173" s="214"/>
      <c r="M173" s="215"/>
      <c r="N173" s="216"/>
      <c r="O173" s="216"/>
      <c r="P173" s="216"/>
      <c r="Q173" s="216"/>
      <c r="R173" s="216"/>
      <c r="S173" s="216"/>
      <c r="T173" s="217"/>
      <c r="AT173" s="218" t="s">
        <v>339</v>
      </c>
      <c r="AU173" s="218" t="s">
        <v>86</v>
      </c>
      <c r="AV173" s="13" t="s">
        <v>86</v>
      </c>
      <c r="AW173" s="13" t="s">
        <v>31</v>
      </c>
      <c r="AX173" s="13" t="s">
        <v>77</v>
      </c>
      <c r="AY173" s="218" t="s">
        <v>321</v>
      </c>
    </row>
    <row r="174" spans="2:51" s="14" customFormat="1" ht="11.25">
      <c r="B174" s="219"/>
      <c r="C174" s="220"/>
      <c r="D174" s="209" t="s">
        <v>339</v>
      </c>
      <c r="E174" s="221" t="s">
        <v>2792</v>
      </c>
      <c r="F174" s="222" t="s">
        <v>346</v>
      </c>
      <c r="G174" s="220"/>
      <c r="H174" s="223">
        <v>341.61900000000003</v>
      </c>
      <c r="I174" s="224"/>
      <c r="J174" s="220"/>
      <c r="K174" s="220"/>
      <c r="L174" s="225"/>
      <c r="M174" s="226"/>
      <c r="N174" s="227"/>
      <c r="O174" s="227"/>
      <c r="P174" s="227"/>
      <c r="Q174" s="227"/>
      <c r="R174" s="227"/>
      <c r="S174" s="227"/>
      <c r="T174" s="228"/>
      <c r="AT174" s="229" t="s">
        <v>339</v>
      </c>
      <c r="AU174" s="229" t="s">
        <v>86</v>
      </c>
      <c r="AV174" s="14" t="s">
        <v>328</v>
      </c>
      <c r="AW174" s="14" t="s">
        <v>31</v>
      </c>
      <c r="AX174" s="14" t="s">
        <v>77</v>
      </c>
      <c r="AY174" s="229" t="s">
        <v>321</v>
      </c>
    </row>
    <row r="175" spans="2:51" s="13" customFormat="1" ht="11.25">
      <c r="B175" s="207"/>
      <c r="C175" s="208"/>
      <c r="D175" s="209" t="s">
        <v>339</v>
      </c>
      <c r="E175" s="210" t="s">
        <v>1</v>
      </c>
      <c r="F175" s="211" t="s">
        <v>3613</v>
      </c>
      <c r="G175" s="208"/>
      <c r="H175" s="212">
        <v>341.61900000000003</v>
      </c>
      <c r="I175" s="213"/>
      <c r="J175" s="208"/>
      <c r="K175" s="208"/>
      <c r="L175" s="214"/>
      <c r="M175" s="215"/>
      <c r="N175" s="216"/>
      <c r="O175" s="216"/>
      <c r="P175" s="216"/>
      <c r="Q175" s="216"/>
      <c r="R175" s="216"/>
      <c r="S175" s="216"/>
      <c r="T175" s="217"/>
      <c r="AT175" s="218" t="s">
        <v>339</v>
      </c>
      <c r="AU175" s="218" t="s">
        <v>86</v>
      </c>
      <c r="AV175" s="13" t="s">
        <v>86</v>
      </c>
      <c r="AW175" s="13" t="s">
        <v>31</v>
      </c>
      <c r="AX175" s="13" t="s">
        <v>77</v>
      </c>
      <c r="AY175" s="218" t="s">
        <v>321</v>
      </c>
    </row>
    <row r="176" spans="2:51" s="16" customFormat="1" ht="11.25">
      <c r="B176" s="240"/>
      <c r="C176" s="241"/>
      <c r="D176" s="209" t="s">
        <v>339</v>
      </c>
      <c r="E176" s="242" t="s">
        <v>390</v>
      </c>
      <c r="F176" s="243" t="s">
        <v>391</v>
      </c>
      <c r="G176" s="241"/>
      <c r="H176" s="244">
        <v>341.61900000000003</v>
      </c>
      <c r="I176" s="245"/>
      <c r="J176" s="241"/>
      <c r="K176" s="241"/>
      <c r="L176" s="246"/>
      <c r="M176" s="247"/>
      <c r="N176" s="248"/>
      <c r="O176" s="248"/>
      <c r="P176" s="248"/>
      <c r="Q176" s="248"/>
      <c r="R176" s="248"/>
      <c r="S176" s="248"/>
      <c r="T176" s="249"/>
      <c r="AT176" s="250" t="s">
        <v>339</v>
      </c>
      <c r="AU176" s="250" t="s">
        <v>86</v>
      </c>
      <c r="AV176" s="16" t="s">
        <v>334</v>
      </c>
      <c r="AW176" s="16" t="s">
        <v>31</v>
      </c>
      <c r="AX176" s="16" t="s">
        <v>77</v>
      </c>
      <c r="AY176" s="250" t="s">
        <v>321</v>
      </c>
    </row>
    <row r="177" spans="1:65" s="13" customFormat="1" ht="11.25">
      <c r="B177" s="207"/>
      <c r="C177" s="208"/>
      <c r="D177" s="209" t="s">
        <v>339</v>
      </c>
      <c r="E177" s="210" t="s">
        <v>1</v>
      </c>
      <c r="F177" s="211" t="s">
        <v>1649</v>
      </c>
      <c r="G177" s="208"/>
      <c r="H177" s="212">
        <v>-35.4</v>
      </c>
      <c r="I177" s="213"/>
      <c r="J177" s="208"/>
      <c r="K177" s="208"/>
      <c r="L177" s="214"/>
      <c r="M177" s="215"/>
      <c r="N177" s="216"/>
      <c r="O177" s="216"/>
      <c r="P177" s="216"/>
      <c r="Q177" s="216"/>
      <c r="R177" s="216"/>
      <c r="S177" s="216"/>
      <c r="T177" s="217"/>
      <c r="AT177" s="218" t="s">
        <v>339</v>
      </c>
      <c r="AU177" s="218" t="s">
        <v>86</v>
      </c>
      <c r="AV177" s="13" t="s">
        <v>86</v>
      </c>
      <c r="AW177" s="13" t="s">
        <v>31</v>
      </c>
      <c r="AX177" s="13" t="s">
        <v>77</v>
      </c>
      <c r="AY177" s="218" t="s">
        <v>321</v>
      </c>
    </row>
    <row r="178" spans="1:65" s="13" customFormat="1" ht="11.25">
      <c r="B178" s="207"/>
      <c r="C178" s="208"/>
      <c r="D178" s="209" t="s">
        <v>339</v>
      </c>
      <c r="E178" s="210" t="s">
        <v>1</v>
      </c>
      <c r="F178" s="211" t="s">
        <v>2954</v>
      </c>
      <c r="G178" s="208"/>
      <c r="H178" s="212">
        <v>-1.7250000000000001</v>
      </c>
      <c r="I178" s="213"/>
      <c r="J178" s="208"/>
      <c r="K178" s="208"/>
      <c r="L178" s="214"/>
      <c r="M178" s="215"/>
      <c r="N178" s="216"/>
      <c r="O178" s="216"/>
      <c r="P178" s="216"/>
      <c r="Q178" s="216"/>
      <c r="R178" s="216"/>
      <c r="S178" s="216"/>
      <c r="T178" s="217"/>
      <c r="AT178" s="218" t="s">
        <v>339</v>
      </c>
      <c r="AU178" s="218" t="s">
        <v>86</v>
      </c>
      <c r="AV178" s="13" t="s">
        <v>86</v>
      </c>
      <c r="AW178" s="13" t="s">
        <v>31</v>
      </c>
      <c r="AX178" s="13" t="s">
        <v>77</v>
      </c>
      <c r="AY178" s="218" t="s">
        <v>321</v>
      </c>
    </row>
    <row r="179" spans="1:65" s="14" customFormat="1" ht="11.25">
      <c r="B179" s="219"/>
      <c r="C179" s="220"/>
      <c r="D179" s="209" t="s">
        <v>339</v>
      </c>
      <c r="E179" s="221" t="s">
        <v>262</v>
      </c>
      <c r="F179" s="222" t="s">
        <v>346</v>
      </c>
      <c r="G179" s="220"/>
      <c r="H179" s="223">
        <v>304.49400000000003</v>
      </c>
      <c r="I179" s="224"/>
      <c r="J179" s="220"/>
      <c r="K179" s="220"/>
      <c r="L179" s="225"/>
      <c r="M179" s="226"/>
      <c r="N179" s="227"/>
      <c r="O179" s="227"/>
      <c r="P179" s="227"/>
      <c r="Q179" s="227"/>
      <c r="R179" s="227"/>
      <c r="S179" s="227"/>
      <c r="T179" s="228"/>
      <c r="AT179" s="229" t="s">
        <v>339</v>
      </c>
      <c r="AU179" s="229" t="s">
        <v>86</v>
      </c>
      <c r="AV179" s="14" t="s">
        <v>328</v>
      </c>
      <c r="AW179" s="14" t="s">
        <v>31</v>
      </c>
      <c r="AX179" s="14" t="s">
        <v>77</v>
      </c>
      <c r="AY179" s="229" t="s">
        <v>321</v>
      </c>
    </row>
    <row r="180" spans="1:65" s="13" customFormat="1" ht="11.25">
      <c r="B180" s="207"/>
      <c r="C180" s="208"/>
      <c r="D180" s="209" t="s">
        <v>339</v>
      </c>
      <c r="E180" s="210" t="s">
        <v>1</v>
      </c>
      <c r="F180" s="211" t="s">
        <v>1651</v>
      </c>
      <c r="G180" s="208"/>
      <c r="H180" s="212">
        <v>274.0446</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4" customFormat="1" ht="11.25">
      <c r="B181" s="219"/>
      <c r="C181" s="220"/>
      <c r="D181" s="209" t="s">
        <v>339</v>
      </c>
      <c r="E181" s="221" t="s">
        <v>1</v>
      </c>
      <c r="F181" s="222" t="s">
        <v>346</v>
      </c>
      <c r="G181" s="220"/>
      <c r="H181" s="223">
        <v>274.0446</v>
      </c>
      <c r="I181" s="224"/>
      <c r="J181" s="220"/>
      <c r="K181" s="220"/>
      <c r="L181" s="225"/>
      <c r="M181" s="226"/>
      <c r="N181" s="227"/>
      <c r="O181" s="227"/>
      <c r="P181" s="227"/>
      <c r="Q181" s="227"/>
      <c r="R181" s="227"/>
      <c r="S181" s="227"/>
      <c r="T181" s="228"/>
      <c r="AT181" s="229" t="s">
        <v>339</v>
      </c>
      <c r="AU181" s="229" t="s">
        <v>86</v>
      </c>
      <c r="AV181" s="14" t="s">
        <v>328</v>
      </c>
      <c r="AW181" s="14" t="s">
        <v>31</v>
      </c>
      <c r="AX181" s="14" t="s">
        <v>84</v>
      </c>
      <c r="AY181" s="229" t="s">
        <v>321</v>
      </c>
    </row>
    <row r="182" spans="1:65" s="2" customFormat="1" ht="33" customHeight="1">
      <c r="A182" s="35"/>
      <c r="B182" s="36"/>
      <c r="C182" s="194" t="s">
        <v>364</v>
      </c>
      <c r="D182" s="194" t="s">
        <v>323</v>
      </c>
      <c r="E182" s="195" t="s">
        <v>1652</v>
      </c>
      <c r="F182" s="196" t="s">
        <v>1653</v>
      </c>
      <c r="G182" s="197" t="s">
        <v>355</v>
      </c>
      <c r="H182" s="198">
        <v>30.449000000000002</v>
      </c>
      <c r="I182" s="199"/>
      <c r="J182" s="200">
        <f>ROUND(I182*H182,2)</f>
        <v>0</v>
      </c>
      <c r="K182" s="196" t="s">
        <v>350</v>
      </c>
      <c r="L182" s="40"/>
      <c r="M182" s="201" t="s">
        <v>1</v>
      </c>
      <c r="N182" s="202" t="s">
        <v>42</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328</v>
      </c>
      <c r="AT182" s="205" t="s">
        <v>323</v>
      </c>
      <c r="AU182" s="205" t="s">
        <v>86</v>
      </c>
      <c r="AY182" s="18" t="s">
        <v>321</v>
      </c>
      <c r="BE182" s="206">
        <f>IF(N182="základní",J182,0)</f>
        <v>0</v>
      </c>
      <c r="BF182" s="206">
        <f>IF(N182="snížená",J182,0)</f>
        <v>0</v>
      </c>
      <c r="BG182" s="206">
        <f>IF(N182="zákl. přenesená",J182,0)</f>
        <v>0</v>
      </c>
      <c r="BH182" s="206">
        <f>IF(N182="sníž. přenesená",J182,0)</f>
        <v>0</v>
      </c>
      <c r="BI182" s="206">
        <f>IF(N182="nulová",J182,0)</f>
        <v>0</v>
      </c>
      <c r="BJ182" s="18" t="s">
        <v>84</v>
      </c>
      <c r="BK182" s="206">
        <f>ROUND(I182*H182,2)</f>
        <v>0</v>
      </c>
      <c r="BL182" s="18" t="s">
        <v>328</v>
      </c>
      <c r="BM182" s="205" t="s">
        <v>1654</v>
      </c>
    </row>
    <row r="183" spans="1:65" s="13" customFormat="1" ht="11.25">
      <c r="B183" s="207"/>
      <c r="C183" s="208"/>
      <c r="D183" s="209" t="s">
        <v>339</v>
      </c>
      <c r="E183" s="210" t="s">
        <v>1</v>
      </c>
      <c r="F183" s="211" t="s">
        <v>1655</v>
      </c>
      <c r="G183" s="208"/>
      <c r="H183" s="212">
        <v>30.449400000000001</v>
      </c>
      <c r="I183" s="213"/>
      <c r="J183" s="208"/>
      <c r="K183" s="208"/>
      <c r="L183" s="214"/>
      <c r="M183" s="215"/>
      <c r="N183" s="216"/>
      <c r="O183" s="216"/>
      <c r="P183" s="216"/>
      <c r="Q183" s="216"/>
      <c r="R183" s="216"/>
      <c r="S183" s="216"/>
      <c r="T183" s="217"/>
      <c r="AT183" s="218" t="s">
        <v>339</v>
      </c>
      <c r="AU183" s="218" t="s">
        <v>86</v>
      </c>
      <c r="AV183" s="13" t="s">
        <v>86</v>
      </c>
      <c r="AW183" s="13" t="s">
        <v>31</v>
      </c>
      <c r="AX183" s="13" t="s">
        <v>84</v>
      </c>
      <c r="AY183" s="218" t="s">
        <v>321</v>
      </c>
    </row>
    <row r="184" spans="1:65" s="2" customFormat="1" ht="21.75" customHeight="1">
      <c r="A184" s="35"/>
      <c r="B184" s="36"/>
      <c r="C184" s="194" t="s">
        <v>407</v>
      </c>
      <c r="D184" s="194" t="s">
        <v>323</v>
      </c>
      <c r="E184" s="195" t="s">
        <v>1656</v>
      </c>
      <c r="F184" s="196" t="s">
        <v>1657</v>
      </c>
      <c r="G184" s="197" t="s">
        <v>337</v>
      </c>
      <c r="H184" s="198">
        <v>6.3019999999999996</v>
      </c>
      <c r="I184" s="199"/>
      <c r="J184" s="200">
        <f>ROUND(I184*H184,2)</f>
        <v>0</v>
      </c>
      <c r="K184" s="196" t="s">
        <v>350</v>
      </c>
      <c r="L184" s="40"/>
      <c r="M184" s="201" t="s">
        <v>1</v>
      </c>
      <c r="N184" s="202" t="s">
        <v>42</v>
      </c>
      <c r="O184" s="72"/>
      <c r="P184" s="203">
        <f>O184*H184</f>
        <v>0</v>
      </c>
      <c r="Q184" s="203">
        <v>8.4000000000000003E-4</v>
      </c>
      <c r="R184" s="203">
        <f>Q184*H184</f>
        <v>5.2936800000000003E-3</v>
      </c>
      <c r="S184" s="203">
        <v>0</v>
      </c>
      <c r="T184" s="204">
        <f>S184*H184</f>
        <v>0</v>
      </c>
      <c r="U184" s="35"/>
      <c r="V184" s="35"/>
      <c r="W184" s="35"/>
      <c r="X184" s="35"/>
      <c r="Y184" s="35"/>
      <c r="Z184" s="35"/>
      <c r="AA184" s="35"/>
      <c r="AB184" s="35"/>
      <c r="AC184" s="35"/>
      <c r="AD184" s="35"/>
      <c r="AE184" s="35"/>
      <c r="AR184" s="205" t="s">
        <v>328</v>
      </c>
      <c r="AT184" s="205" t="s">
        <v>323</v>
      </c>
      <c r="AU184" s="205" t="s">
        <v>86</v>
      </c>
      <c r="AY184" s="18" t="s">
        <v>321</v>
      </c>
      <c r="BE184" s="206">
        <f>IF(N184="základní",J184,0)</f>
        <v>0</v>
      </c>
      <c r="BF184" s="206">
        <f>IF(N184="snížená",J184,0)</f>
        <v>0</v>
      </c>
      <c r="BG184" s="206">
        <f>IF(N184="zákl. přenesená",J184,0)</f>
        <v>0</v>
      </c>
      <c r="BH184" s="206">
        <f>IF(N184="sníž. přenesená",J184,0)</f>
        <v>0</v>
      </c>
      <c r="BI184" s="206">
        <f>IF(N184="nulová",J184,0)</f>
        <v>0</v>
      </c>
      <c r="BJ184" s="18" t="s">
        <v>84</v>
      </c>
      <c r="BK184" s="206">
        <f>ROUND(I184*H184,2)</f>
        <v>0</v>
      </c>
      <c r="BL184" s="18" t="s">
        <v>328</v>
      </c>
      <c r="BM184" s="205" t="s">
        <v>1682</v>
      </c>
    </row>
    <row r="185" spans="1:65" s="15" customFormat="1" ht="11.25">
      <c r="B185" s="230"/>
      <c r="C185" s="231"/>
      <c r="D185" s="209" t="s">
        <v>339</v>
      </c>
      <c r="E185" s="232" t="s">
        <v>1</v>
      </c>
      <c r="F185" s="233" t="s">
        <v>2836</v>
      </c>
      <c r="G185" s="231"/>
      <c r="H185" s="232" t="s">
        <v>1</v>
      </c>
      <c r="I185" s="234"/>
      <c r="J185" s="231"/>
      <c r="K185" s="231"/>
      <c r="L185" s="235"/>
      <c r="M185" s="236"/>
      <c r="N185" s="237"/>
      <c r="O185" s="237"/>
      <c r="P185" s="237"/>
      <c r="Q185" s="237"/>
      <c r="R185" s="237"/>
      <c r="S185" s="237"/>
      <c r="T185" s="238"/>
      <c r="AT185" s="239" t="s">
        <v>339</v>
      </c>
      <c r="AU185" s="239" t="s">
        <v>86</v>
      </c>
      <c r="AV185" s="15" t="s">
        <v>84</v>
      </c>
      <c r="AW185" s="15" t="s">
        <v>31</v>
      </c>
      <c r="AX185" s="15" t="s">
        <v>77</v>
      </c>
      <c r="AY185" s="239" t="s">
        <v>321</v>
      </c>
    </row>
    <row r="186" spans="1:65" s="13" customFormat="1" ht="11.25">
      <c r="B186" s="207"/>
      <c r="C186" s="208"/>
      <c r="D186" s="209" t="s">
        <v>339</v>
      </c>
      <c r="E186" s="210" t="s">
        <v>1</v>
      </c>
      <c r="F186" s="211" t="s">
        <v>3970</v>
      </c>
      <c r="G186" s="208"/>
      <c r="H186" s="212">
        <v>6.3019999999999996</v>
      </c>
      <c r="I186" s="213"/>
      <c r="J186" s="208"/>
      <c r="K186" s="208"/>
      <c r="L186" s="214"/>
      <c r="M186" s="215"/>
      <c r="N186" s="216"/>
      <c r="O186" s="216"/>
      <c r="P186" s="216"/>
      <c r="Q186" s="216"/>
      <c r="R186" s="216"/>
      <c r="S186" s="216"/>
      <c r="T186" s="217"/>
      <c r="AT186" s="218" t="s">
        <v>339</v>
      </c>
      <c r="AU186" s="218" t="s">
        <v>86</v>
      </c>
      <c r="AV186" s="13" t="s">
        <v>86</v>
      </c>
      <c r="AW186" s="13" t="s">
        <v>31</v>
      </c>
      <c r="AX186" s="13" t="s">
        <v>77</v>
      </c>
      <c r="AY186" s="218" t="s">
        <v>321</v>
      </c>
    </row>
    <row r="187" spans="1:65" s="13" customFormat="1" ht="11.25">
      <c r="B187" s="207"/>
      <c r="C187" s="208"/>
      <c r="D187" s="209" t="s">
        <v>339</v>
      </c>
      <c r="E187" s="210" t="s">
        <v>1</v>
      </c>
      <c r="F187" s="211" t="s">
        <v>3971</v>
      </c>
      <c r="G187" s="208"/>
      <c r="H187" s="212">
        <v>0</v>
      </c>
      <c r="I187" s="213"/>
      <c r="J187" s="208"/>
      <c r="K187" s="208"/>
      <c r="L187" s="214"/>
      <c r="M187" s="215"/>
      <c r="N187" s="216"/>
      <c r="O187" s="216"/>
      <c r="P187" s="216"/>
      <c r="Q187" s="216"/>
      <c r="R187" s="216"/>
      <c r="S187" s="216"/>
      <c r="T187" s="217"/>
      <c r="AT187" s="218" t="s">
        <v>339</v>
      </c>
      <c r="AU187" s="218" t="s">
        <v>86</v>
      </c>
      <c r="AV187" s="13" t="s">
        <v>86</v>
      </c>
      <c r="AW187" s="13" t="s">
        <v>31</v>
      </c>
      <c r="AX187" s="13" t="s">
        <v>77</v>
      </c>
      <c r="AY187" s="218" t="s">
        <v>321</v>
      </c>
    </row>
    <row r="188" spans="1:65" s="14" customFormat="1" ht="11.25">
      <c r="B188" s="219"/>
      <c r="C188" s="220"/>
      <c r="D188" s="209" t="s">
        <v>339</v>
      </c>
      <c r="E188" s="221" t="s">
        <v>3959</v>
      </c>
      <c r="F188" s="222" t="s">
        <v>346</v>
      </c>
      <c r="G188" s="220"/>
      <c r="H188" s="223">
        <v>6.3019999999999996</v>
      </c>
      <c r="I188" s="224"/>
      <c r="J188" s="220"/>
      <c r="K188" s="220"/>
      <c r="L188" s="225"/>
      <c r="M188" s="226"/>
      <c r="N188" s="227"/>
      <c r="O188" s="227"/>
      <c r="P188" s="227"/>
      <c r="Q188" s="227"/>
      <c r="R188" s="227"/>
      <c r="S188" s="227"/>
      <c r="T188" s="228"/>
      <c r="AT188" s="229" t="s">
        <v>339</v>
      </c>
      <c r="AU188" s="229" t="s">
        <v>86</v>
      </c>
      <c r="AV188" s="14" t="s">
        <v>328</v>
      </c>
      <c r="AW188" s="14" t="s">
        <v>31</v>
      </c>
      <c r="AX188" s="14" t="s">
        <v>84</v>
      </c>
      <c r="AY188" s="229" t="s">
        <v>321</v>
      </c>
    </row>
    <row r="189" spans="1:65" s="2" customFormat="1" ht="24.2" customHeight="1">
      <c r="A189" s="35"/>
      <c r="B189" s="36"/>
      <c r="C189" s="194" t="s">
        <v>412</v>
      </c>
      <c r="D189" s="194" t="s">
        <v>323</v>
      </c>
      <c r="E189" s="195" t="s">
        <v>1677</v>
      </c>
      <c r="F189" s="196" t="s">
        <v>1678</v>
      </c>
      <c r="G189" s="197" t="s">
        <v>337</v>
      </c>
      <c r="H189" s="198">
        <v>6.3019999999999996</v>
      </c>
      <c r="I189" s="199"/>
      <c r="J189" s="200">
        <f>ROUND(I189*H189,2)</f>
        <v>0</v>
      </c>
      <c r="K189" s="196" t="s">
        <v>350</v>
      </c>
      <c r="L189" s="40"/>
      <c r="M189" s="201" t="s">
        <v>1</v>
      </c>
      <c r="N189" s="202" t="s">
        <v>42</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328</v>
      </c>
      <c r="AT189" s="205" t="s">
        <v>323</v>
      </c>
      <c r="AU189" s="205" t="s">
        <v>86</v>
      </c>
      <c r="AY189" s="18" t="s">
        <v>321</v>
      </c>
      <c r="BE189" s="206">
        <f>IF(N189="základní",J189,0)</f>
        <v>0</v>
      </c>
      <c r="BF189" s="206">
        <f>IF(N189="snížená",J189,0)</f>
        <v>0</v>
      </c>
      <c r="BG189" s="206">
        <f>IF(N189="zákl. přenesená",J189,0)</f>
        <v>0</v>
      </c>
      <c r="BH189" s="206">
        <f>IF(N189="sníž. přenesená",J189,0)</f>
        <v>0</v>
      </c>
      <c r="BI189" s="206">
        <f>IF(N189="nulová",J189,0)</f>
        <v>0</v>
      </c>
      <c r="BJ189" s="18" t="s">
        <v>84</v>
      </c>
      <c r="BK189" s="206">
        <f>ROUND(I189*H189,2)</f>
        <v>0</v>
      </c>
      <c r="BL189" s="18" t="s">
        <v>328</v>
      </c>
      <c r="BM189" s="205" t="s">
        <v>1687</v>
      </c>
    </row>
    <row r="190" spans="1:65" s="2" customFormat="1" ht="24.2" customHeight="1">
      <c r="A190" s="35"/>
      <c r="B190" s="36"/>
      <c r="C190" s="194" t="s">
        <v>424</v>
      </c>
      <c r="D190" s="194" t="s">
        <v>323</v>
      </c>
      <c r="E190" s="195" t="s">
        <v>1680</v>
      </c>
      <c r="F190" s="196" t="s">
        <v>1681</v>
      </c>
      <c r="G190" s="197" t="s">
        <v>337</v>
      </c>
      <c r="H190" s="198">
        <v>587.81799999999998</v>
      </c>
      <c r="I190" s="199"/>
      <c r="J190" s="200">
        <f>ROUND(I190*H190,2)</f>
        <v>0</v>
      </c>
      <c r="K190" s="196" t="s">
        <v>350</v>
      </c>
      <c r="L190" s="40"/>
      <c r="M190" s="201" t="s">
        <v>1</v>
      </c>
      <c r="N190" s="202" t="s">
        <v>42</v>
      </c>
      <c r="O190" s="72"/>
      <c r="P190" s="203">
        <f>O190*H190</f>
        <v>0</v>
      </c>
      <c r="Q190" s="203">
        <v>8.4999999999999995E-4</v>
      </c>
      <c r="R190" s="203">
        <f>Q190*H190</f>
        <v>0.49964529999999996</v>
      </c>
      <c r="S190" s="203">
        <v>0</v>
      </c>
      <c r="T190" s="204">
        <f>S190*H190</f>
        <v>0</v>
      </c>
      <c r="U190" s="35"/>
      <c r="V190" s="35"/>
      <c r="W190" s="35"/>
      <c r="X190" s="35"/>
      <c r="Y190" s="35"/>
      <c r="Z190" s="35"/>
      <c r="AA190" s="35"/>
      <c r="AB190" s="35"/>
      <c r="AC190" s="35"/>
      <c r="AD190" s="35"/>
      <c r="AE190" s="35"/>
      <c r="AR190" s="205" t="s">
        <v>328</v>
      </c>
      <c r="AT190" s="205" t="s">
        <v>323</v>
      </c>
      <c r="AU190" s="205" t="s">
        <v>86</v>
      </c>
      <c r="AY190" s="18" t="s">
        <v>321</v>
      </c>
      <c r="BE190" s="206">
        <f>IF(N190="základní",J190,0)</f>
        <v>0</v>
      </c>
      <c r="BF190" s="206">
        <f>IF(N190="snížená",J190,0)</f>
        <v>0</v>
      </c>
      <c r="BG190" s="206">
        <f>IF(N190="zákl. přenesená",J190,0)</f>
        <v>0</v>
      </c>
      <c r="BH190" s="206">
        <f>IF(N190="sníž. přenesená",J190,0)</f>
        <v>0</v>
      </c>
      <c r="BI190" s="206">
        <f>IF(N190="nulová",J190,0)</f>
        <v>0</v>
      </c>
      <c r="BJ190" s="18" t="s">
        <v>84</v>
      </c>
      <c r="BK190" s="206">
        <f>ROUND(I190*H190,2)</f>
        <v>0</v>
      </c>
      <c r="BL190" s="18" t="s">
        <v>328</v>
      </c>
      <c r="BM190" s="205" t="s">
        <v>3993</v>
      </c>
    </row>
    <row r="191" spans="1:65" s="15" customFormat="1" ht="11.25">
      <c r="B191" s="230"/>
      <c r="C191" s="231"/>
      <c r="D191" s="209" t="s">
        <v>339</v>
      </c>
      <c r="E191" s="232" t="s">
        <v>1</v>
      </c>
      <c r="F191" s="233" t="s">
        <v>2957</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1:65" s="13" customFormat="1" ht="11.25">
      <c r="B192" s="207"/>
      <c r="C192" s="208"/>
      <c r="D192" s="209" t="s">
        <v>339</v>
      </c>
      <c r="E192" s="210" t="s">
        <v>1</v>
      </c>
      <c r="F192" s="211" t="s">
        <v>2958</v>
      </c>
      <c r="G192" s="208"/>
      <c r="H192" s="212">
        <v>594.12</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1:65" s="15" customFormat="1" ht="11.25">
      <c r="B193" s="230"/>
      <c r="C193" s="231"/>
      <c r="D193" s="209" t="s">
        <v>339</v>
      </c>
      <c r="E193" s="232" t="s">
        <v>1</v>
      </c>
      <c r="F193" s="233" t="s">
        <v>3994</v>
      </c>
      <c r="G193" s="231"/>
      <c r="H193" s="232" t="s">
        <v>1</v>
      </c>
      <c r="I193" s="234"/>
      <c r="J193" s="231"/>
      <c r="K193" s="231"/>
      <c r="L193" s="235"/>
      <c r="M193" s="236"/>
      <c r="N193" s="237"/>
      <c r="O193" s="237"/>
      <c r="P193" s="237"/>
      <c r="Q193" s="237"/>
      <c r="R193" s="237"/>
      <c r="S193" s="237"/>
      <c r="T193" s="238"/>
      <c r="AT193" s="239" t="s">
        <v>339</v>
      </c>
      <c r="AU193" s="239" t="s">
        <v>86</v>
      </c>
      <c r="AV193" s="15" t="s">
        <v>84</v>
      </c>
      <c r="AW193" s="15" t="s">
        <v>31</v>
      </c>
      <c r="AX193" s="15" t="s">
        <v>77</v>
      </c>
      <c r="AY193" s="239" t="s">
        <v>321</v>
      </c>
    </row>
    <row r="194" spans="1:65" s="13" customFormat="1" ht="11.25">
      <c r="B194" s="207"/>
      <c r="C194" s="208"/>
      <c r="D194" s="209" t="s">
        <v>339</v>
      </c>
      <c r="E194" s="210" t="s">
        <v>1</v>
      </c>
      <c r="F194" s="211" t="s">
        <v>3995</v>
      </c>
      <c r="G194" s="208"/>
      <c r="H194" s="212">
        <v>-6.3019999999999996</v>
      </c>
      <c r="I194" s="213"/>
      <c r="J194" s="208"/>
      <c r="K194" s="208"/>
      <c r="L194" s="214"/>
      <c r="M194" s="215"/>
      <c r="N194" s="216"/>
      <c r="O194" s="216"/>
      <c r="P194" s="216"/>
      <c r="Q194" s="216"/>
      <c r="R194" s="216"/>
      <c r="S194" s="216"/>
      <c r="T194" s="217"/>
      <c r="AT194" s="218" t="s">
        <v>339</v>
      </c>
      <c r="AU194" s="218" t="s">
        <v>86</v>
      </c>
      <c r="AV194" s="13" t="s">
        <v>86</v>
      </c>
      <c r="AW194" s="13" t="s">
        <v>31</v>
      </c>
      <c r="AX194" s="13" t="s">
        <v>77</v>
      </c>
      <c r="AY194" s="218" t="s">
        <v>321</v>
      </c>
    </row>
    <row r="195" spans="1:65" s="14" customFormat="1" ht="11.25">
      <c r="B195" s="219"/>
      <c r="C195" s="220"/>
      <c r="D195" s="209" t="s">
        <v>339</v>
      </c>
      <c r="E195" s="221" t="s">
        <v>1</v>
      </c>
      <c r="F195" s="222" t="s">
        <v>346</v>
      </c>
      <c r="G195" s="220"/>
      <c r="H195" s="223">
        <v>587.81799999999998</v>
      </c>
      <c r="I195" s="224"/>
      <c r="J195" s="220"/>
      <c r="K195" s="220"/>
      <c r="L195" s="225"/>
      <c r="M195" s="226"/>
      <c r="N195" s="227"/>
      <c r="O195" s="227"/>
      <c r="P195" s="227"/>
      <c r="Q195" s="227"/>
      <c r="R195" s="227"/>
      <c r="S195" s="227"/>
      <c r="T195" s="228"/>
      <c r="AT195" s="229" t="s">
        <v>339</v>
      </c>
      <c r="AU195" s="229" t="s">
        <v>86</v>
      </c>
      <c r="AV195" s="14" t="s">
        <v>328</v>
      </c>
      <c r="AW195" s="14" t="s">
        <v>31</v>
      </c>
      <c r="AX195" s="14" t="s">
        <v>84</v>
      </c>
      <c r="AY195" s="229" t="s">
        <v>321</v>
      </c>
    </row>
    <row r="196" spans="1:65" s="2" customFormat="1" ht="24.2" customHeight="1">
      <c r="A196" s="35"/>
      <c r="B196" s="36"/>
      <c r="C196" s="194" t="s">
        <v>429</v>
      </c>
      <c r="D196" s="194" t="s">
        <v>323</v>
      </c>
      <c r="E196" s="195" t="s">
        <v>1685</v>
      </c>
      <c r="F196" s="196" t="s">
        <v>1686</v>
      </c>
      <c r="G196" s="197" t="s">
        <v>337</v>
      </c>
      <c r="H196" s="198">
        <v>587.81799999999998</v>
      </c>
      <c r="I196" s="199"/>
      <c r="J196" s="200">
        <f>ROUND(I196*H196,2)</f>
        <v>0</v>
      </c>
      <c r="K196" s="196" t="s">
        <v>350</v>
      </c>
      <c r="L196" s="40"/>
      <c r="M196" s="201" t="s">
        <v>1</v>
      </c>
      <c r="N196" s="202" t="s">
        <v>42</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328</v>
      </c>
      <c r="AT196" s="205" t="s">
        <v>323</v>
      </c>
      <c r="AU196" s="205" t="s">
        <v>86</v>
      </c>
      <c r="AY196" s="18" t="s">
        <v>321</v>
      </c>
      <c r="BE196" s="206">
        <f>IF(N196="základní",J196,0)</f>
        <v>0</v>
      </c>
      <c r="BF196" s="206">
        <f>IF(N196="snížená",J196,0)</f>
        <v>0</v>
      </c>
      <c r="BG196" s="206">
        <f>IF(N196="zákl. přenesená",J196,0)</f>
        <v>0</v>
      </c>
      <c r="BH196" s="206">
        <f>IF(N196="sníž. přenesená",J196,0)</f>
        <v>0</v>
      </c>
      <c r="BI196" s="206">
        <f>IF(N196="nulová",J196,0)</f>
        <v>0</v>
      </c>
      <c r="BJ196" s="18" t="s">
        <v>84</v>
      </c>
      <c r="BK196" s="206">
        <f>ROUND(I196*H196,2)</f>
        <v>0</v>
      </c>
      <c r="BL196" s="18" t="s">
        <v>328</v>
      </c>
      <c r="BM196" s="205" t="s">
        <v>3996</v>
      </c>
    </row>
    <row r="197" spans="1:65" s="2" customFormat="1" ht="37.9" customHeight="1">
      <c r="A197" s="35"/>
      <c r="B197" s="36"/>
      <c r="C197" s="194" t="s">
        <v>436</v>
      </c>
      <c r="D197" s="194" t="s">
        <v>323</v>
      </c>
      <c r="E197" s="195" t="s">
        <v>353</v>
      </c>
      <c r="F197" s="196" t="s">
        <v>354</v>
      </c>
      <c r="G197" s="197" t="s">
        <v>355</v>
      </c>
      <c r="H197" s="198">
        <v>275.59699999999998</v>
      </c>
      <c r="I197" s="199"/>
      <c r="J197" s="200">
        <f>ROUND(I197*H197,2)</f>
        <v>0</v>
      </c>
      <c r="K197" s="196" t="s">
        <v>350</v>
      </c>
      <c r="L197" s="40"/>
      <c r="M197" s="201" t="s">
        <v>1</v>
      </c>
      <c r="N197" s="202" t="s">
        <v>42</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328</v>
      </c>
      <c r="AT197" s="205" t="s">
        <v>323</v>
      </c>
      <c r="AU197" s="205" t="s">
        <v>86</v>
      </c>
      <c r="AY197" s="18" t="s">
        <v>321</v>
      </c>
      <c r="BE197" s="206">
        <f>IF(N197="základní",J197,0)</f>
        <v>0</v>
      </c>
      <c r="BF197" s="206">
        <f>IF(N197="snížená",J197,0)</f>
        <v>0</v>
      </c>
      <c r="BG197" s="206">
        <f>IF(N197="zákl. přenesená",J197,0)</f>
        <v>0</v>
      </c>
      <c r="BH197" s="206">
        <f>IF(N197="sníž. přenesená",J197,0)</f>
        <v>0</v>
      </c>
      <c r="BI197" s="206">
        <f>IF(N197="nulová",J197,0)</f>
        <v>0</v>
      </c>
      <c r="BJ197" s="18" t="s">
        <v>84</v>
      </c>
      <c r="BK197" s="206">
        <f>ROUND(I197*H197,2)</f>
        <v>0</v>
      </c>
      <c r="BL197" s="18" t="s">
        <v>328</v>
      </c>
      <c r="BM197" s="205" t="s">
        <v>3997</v>
      </c>
    </row>
    <row r="198" spans="1:65" s="15" customFormat="1" ht="11.25">
      <c r="B198" s="230"/>
      <c r="C198" s="231"/>
      <c r="D198" s="209" t="s">
        <v>339</v>
      </c>
      <c r="E198" s="232" t="s">
        <v>1</v>
      </c>
      <c r="F198" s="233" t="s">
        <v>1689</v>
      </c>
      <c r="G198" s="231"/>
      <c r="H198" s="232" t="s">
        <v>1</v>
      </c>
      <c r="I198" s="234"/>
      <c r="J198" s="231"/>
      <c r="K198" s="231"/>
      <c r="L198" s="235"/>
      <c r="M198" s="236"/>
      <c r="N198" s="237"/>
      <c r="O198" s="237"/>
      <c r="P198" s="237"/>
      <c r="Q198" s="237"/>
      <c r="R198" s="237"/>
      <c r="S198" s="237"/>
      <c r="T198" s="238"/>
      <c r="AT198" s="239" t="s">
        <v>339</v>
      </c>
      <c r="AU198" s="239" t="s">
        <v>86</v>
      </c>
      <c r="AV198" s="15" t="s">
        <v>84</v>
      </c>
      <c r="AW198" s="15" t="s">
        <v>31</v>
      </c>
      <c r="AX198" s="15" t="s">
        <v>77</v>
      </c>
      <c r="AY198" s="239" t="s">
        <v>321</v>
      </c>
    </row>
    <row r="199" spans="1:65" s="13" customFormat="1" ht="11.25">
      <c r="B199" s="207"/>
      <c r="C199" s="208"/>
      <c r="D199" s="209" t="s">
        <v>339</v>
      </c>
      <c r="E199" s="210" t="s">
        <v>1</v>
      </c>
      <c r="F199" s="211" t="s">
        <v>2964</v>
      </c>
      <c r="G199" s="208"/>
      <c r="H199" s="212">
        <v>275.59710000000001</v>
      </c>
      <c r="I199" s="213"/>
      <c r="J199" s="208"/>
      <c r="K199" s="208"/>
      <c r="L199" s="214"/>
      <c r="M199" s="215"/>
      <c r="N199" s="216"/>
      <c r="O199" s="216"/>
      <c r="P199" s="216"/>
      <c r="Q199" s="216"/>
      <c r="R199" s="216"/>
      <c r="S199" s="216"/>
      <c r="T199" s="217"/>
      <c r="AT199" s="218" t="s">
        <v>339</v>
      </c>
      <c r="AU199" s="218" t="s">
        <v>86</v>
      </c>
      <c r="AV199" s="13" t="s">
        <v>86</v>
      </c>
      <c r="AW199" s="13" t="s">
        <v>31</v>
      </c>
      <c r="AX199" s="13" t="s">
        <v>84</v>
      </c>
      <c r="AY199" s="218" t="s">
        <v>321</v>
      </c>
    </row>
    <row r="200" spans="1:65" s="2" customFormat="1" ht="16.5" customHeight="1">
      <c r="A200" s="35"/>
      <c r="B200" s="36"/>
      <c r="C200" s="194" t="s">
        <v>443</v>
      </c>
      <c r="D200" s="194" t="s">
        <v>323</v>
      </c>
      <c r="E200" s="195" t="s">
        <v>360</v>
      </c>
      <c r="F200" s="196" t="s">
        <v>361</v>
      </c>
      <c r="G200" s="197" t="s">
        <v>355</v>
      </c>
      <c r="H200" s="198">
        <v>275.59699999999998</v>
      </c>
      <c r="I200" s="199"/>
      <c r="J200" s="200">
        <f>ROUND(I200*H200,2)</f>
        <v>0</v>
      </c>
      <c r="K200" s="196" t="s">
        <v>350</v>
      </c>
      <c r="L200" s="40"/>
      <c r="M200" s="201" t="s">
        <v>1</v>
      </c>
      <c r="N200" s="202" t="s">
        <v>42</v>
      </c>
      <c r="O200" s="72"/>
      <c r="P200" s="203">
        <f>O200*H200</f>
        <v>0</v>
      </c>
      <c r="Q200" s="203">
        <v>0</v>
      </c>
      <c r="R200" s="203">
        <f>Q200*H200</f>
        <v>0</v>
      </c>
      <c r="S200" s="203">
        <v>0</v>
      </c>
      <c r="T200" s="204">
        <f>S200*H200</f>
        <v>0</v>
      </c>
      <c r="U200" s="35"/>
      <c r="V200" s="35"/>
      <c r="W200" s="35"/>
      <c r="X200" s="35"/>
      <c r="Y200" s="35"/>
      <c r="Z200" s="35"/>
      <c r="AA200" s="35"/>
      <c r="AB200" s="35"/>
      <c r="AC200" s="35"/>
      <c r="AD200" s="35"/>
      <c r="AE200" s="35"/>
      <c r="AR200" s="205" t="s">
        <v>328</v>
      </c>
      <c r="AT200" s="205" t="s">
        <v>323</v>
      </c>
      <c r="AU200" s="205" t="s">
        <v>86</v>
      </c>
      <c r="AY200" s="18" t="s">
        <v>321</v>
      </c>
      <c r="BE200" s="206">
        <f>IF(N200="základní",J200,0)</f>
        <v>0</v>
      </c>
      <c r="BF200" s="206">
        <f>IF(N200="snížená",J200,0)</f>
        <v>0</v>
      </c>
      <c r="BG200" s="206">
        <f>IF(N200="zákl. přenesená",J200,0)</f>
        <v>0</v>
      </c>
      <c r="BH200" s="206">
        <f>IF(N200="sníž. přenesená",J200,0)</f>
        <v>0</v>
      </c>
      <c r="BI200" s="206">
        <f>IF(N200="nulová",J200,0)</f>
        <v>0</v>
      </c>
      <c r="BJ200" s="18" t="s">
        <v>84</v>
      </c>
      <c r="BK200" s="206">
        <f>ROUND(I200*H200,2)</f>
        <v>0</v>
      </c>
      <c r="BL200" s="18" t="s">
        <v>328</v>
      </c>
      <c r="BM200" s="205" t="s">
        <v>3998</v>
      </c>
    </row>
    <row r="201" spans="1:65" s="2" customFormat="1" ht="37.9" customHeight="1">
      <c r="A201" s="35"/>
      <c r="B201" s="36"/>
      <c r="C201" s="194" t="s">
        <v>8</v>
      </c>
      <c r="D201" s="194" t="s">
        <v>323</v>
      </c>
      <c r="E201" s="195" t="s">
        <v>486</v>
      </c>
      <c r="F201" s="196" t="s">
        <v>487</v>
      </c>
      <c r="G201" s="197" t="s">
        <v>355</v>
      </c>
      <c r="H201" s="198">
        <v>11.8</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3999</v>
      </c>
    </row>
    <row r="202" spans="1:65" s="15" customFormat="1" ht="22.5">
      <c r="B202" s="230"/>
      <c r="C202" s="231"/>
      <c r="D202" s="209" t="s">
        <v>339</v>
      </c>
      <c r="E202" s="232" t="s">
        <v>1</v>
      </c>
      <c r="F202" s="233" t="s">
        <v>1693</v>
      </c>
      <c r="G202" s="231"/>
      <c r="H202" s="232" t="s">
        <v>1</v>
      </c>
      <c r="I202" s="234"/>
      <c r="J202" s="231"/>
      <c r="K202" s="231"/>
      <c r="L202" s="235"/>
      <c r="M202" s="236"/>
      <c r="N202" s="237"/>
      <c r="O202" s="237"/>
      <c r="P202" s="237"/>
      <c r="Q202" s="237"/>
      <c r="R202" s="237"/>
      <c r="S202" s="237"/>
      <c r="T202" s="238"/>
      <c r="AT202" s="239" t="s">
        <v>339</v>
      </c>
      <c r="AU202" s="239" t="s">
        <v>86</v>
      </c>
      <c r="AV202" s="15" t="s">
        <v>84</v>
      </c>
      <c r="AW202" s="15" t="s">
        <v>31</v>
      </c>
      <c r="AX202" s="15" t="s">
        <v>77</v>
      </c>
      <c r="AY202" s="239" t="s">
        <v>321</v>
      </c>
    </row>
    <row r="203" spans="1:65" s="13" customFormat="1" ht="11.25">
      <c r="B203" s="207"/>
      <c r="C203" s="208"/>
      <c r="D203" s="209" t="s">
        <v>339</v>
      </c>
      <c r="E203" s="210" t="s">
        <v>1</v>
      </c>
      <c r="F203" s="211" t="s">
        <v>1694</v>
      </c>
      <c r="G203" s="208"/>
      <c r="H203" s="212">
        <v>11.8</v>
      </c>
      <c r="I203" s="213"/>
      <c r="J203" s="208"/>
      <c r="K203" s="208"/>
      <c r="L203" s="214"/>
      <c r="M203" s="215"/>
      <c r="N203" s="216"/>
      <c r="O203" s="216"/>
      <c r="P203" s="216"/>
      <c r="Q203" s="216"/>
      <c r="R203" s="216"/>
      <c r="S203" s="216"/>
      <c r="T203" s="217"/>
      <c r="AT203" s="218" t="s">
        <v>339</v>
      </c>
      <c r="AU203" s="218" t="s">
        <v>86</v>
      </c>
      <c r="AV203" s="13" t="s">
        <v>86</v>
      </c>
      <c r="AW203" s="13" t="s">
        <v>31</v>
      </c>
      <c r="AX203" s="13" t="s">
        <v>84</v>
      </c>
      <c r="AY203" s="218" t="s">
        <v>321</v>
      </c>
    </row>
    <row r="204" spans="1:65" s="2" customFormat="1" ht="37.9" customHeight="1">
      <c r="A204" s="35"/>
      <c r="B204" s="36"/>
      <c r="C204" s="194" t="s">
        <v>453</v>
      </c>
      <c r="D204" s="194" t="s">
        <v>323</v>
      </c>
      <c r="E204" s="195" t="s">
        <v>516</v>
      </c>
      <c r="F204" s="196" t="s">
        <v>517</v>
      </c>
      <c r="G204" s="197" t="s">
        <v>355</v>
      </c>
      <c r="H204" s="198">
        <v>118</v>
      </c>
      <c r="I204" s="199"/>
      <c r="J204" s="200">
        <f>ROUND(I204*H204,2)</f>
        <v>0</v>
      </c>
      <c r="K204" s="196" t="s">
        <v>350</v>
      </c>
      <c r="L204" s="40"/>
      <c r="M204" s="201" t="s">
        <v>1</v>
      </c>
      <c r="N204" s="202" t="s">
        <v>42</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328</v>
      </c>
      <c r="AT204" s="205" t="s">
        <v>323</v>
      </c>
      <c r="AU204" s="205" t="s">
        <v>86</v>
      </c>
      <c r="AY204" s="18" t="s">
        <v>321</v>
      </c>
      <c r="BE204" s="206">
        <f>IF(N204="základní",J204,0)</f>
        <v>0</v>
      </c>
      <c r="BF204" s="206">
        <f>IF(N204="snížená",J204,0)</f>
        <v>0</v>
      </c>
      <c r="BG204" s="206">
        <f>IF(N204="zákl. přenesená",J204,0)</f>
        <v>0</v>
      </c>
      <c r="BH204" s="206">
        <f>IF(N204="sníž. přenesená",J204,0)</f>
        <v>0</v>
      </c>
      <c r="BI204" s="206">
        <f>IF(N204="nulová",J204,0)</f>
        <v>0</v>
      </c>
      <c r="BJ204" s="18" t="s">
        <v>84</v>
      </c>
      <c r="BK204" s="206">
        <f>ROUND(I204*H204,2)</f>
        <v>0</v>
      </c>
      <c r="BL204" s="18" t="s">
        <v>328</v>
      </c>
      <c r="BM204" s="205" t="s">
        <v>4000</v>
      </c>
    </row>
    <row r="205" spans="1:65" s="13" customFormat="1" ht="11.25">
      <c r="B205" s="207"/>
      <c r="C205" s="208"/>
      <c r="D205" s="209" t="s">
        <v>339</v>
      </c>
      <c r="E205" s="208"/>
      <c r="F205" s="211" t="s">
        <v>4001</v>
      </c>
      <c r="G205" s="208"/>
      <c r="H205" s="212">
        <v>118</v>
      </c>
      <c r="I205" s="213"/>
      <c r="J205" s="208"/>
      <c r="K205" s="208"/>
      <c r="L205" s="214"/>
      <c r="M205" s="215"/>
      <c r="N205" s="216"/>
      <c r="O205" s="216"/>
      <c r="P205" s="216"/>
      <c r="Q205" s="216"/>
      <c r="R205" s="216"/>
      <c r="S205" s="216"/>
      <c r="T205" s="217"/>
      <c r="AT205" s="218" t="s">
        <v>339</v>
      </c>
      <c r="AU205" s="218" t="s">
        <v>86</v>
      </c>
      <c r="AV205" s="13" t="s">
        <v>86</v>
      </c>
      <c r="AW205" s="13" t="s">
        <v>4</v>
      </c>
      <c r="AX205" s="13" t="s">
        <v>84</v>
      </c>
      <c r="AY205" s="218" t="s">
        <v>321</v>
      </c>
    </row>
    <row r="206" spans="1:65" s="2" customFormat="1" ht="37.9" customHeight="1">
      <c r="A206" s="35"/>
      <c r="B206" s="36"/>
      <c r="C206" s="194" t="s">
        <v>459</v>
      </c>
      <c r="D206" s="194" t="s">
        <v>323</v>
      </c>
      <c r="E206" s="195" t="s">
        <v>521</v>
      </c>
      <c r="F206" s="196" t="s">
        <v>522</v>
      </c>
      <c r="G206" s="197" t="s">
        <v>355</v>
      </c>
      <c r="H206" s="198">
        <v>30.622</v>
      </c>
      <c r="I206" s="199"/>
      <c r="J206" s="200">
        <f>ROUND(I206*H206,2)</f>
        <v>0</v>
      </c>
      <c r="K206" s="196" t="s">
        <v>350</v>
      </c>
      <c r="L206" s="40"/>
      <c r="M206" s="201" t="s">
        <v>1</v>
      </c>
      <c r="N206" s="202" t="s">
        <v>42</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328</v>
      </c>
      <c r="AT206" s="205" t="s">
        <v>323</v>
      </c>
      <c r="AU206" s="205" t="s">
        <v>86</v>
      </c>
      <c r="AY206" s="18" t="s">
        <v>321</v>
      </c>
      <c r="BE206" s="206">
        <f>IF(N206="základní",J206,0)</f>
        <v>0</v>
      </c>
      <c r="BF206" s="206">
        <f>IF(N206="snížená",J206,0)</f>
        <v>0</v>
      </c>
      <c r="BG206" s="206">
        <f>IF(N206="zákl. přenesená",J206,0)</f>
        <v>0</v>
      </c>
      <c r="BH206" s="206">
        <f>IF(N206="sníž. přenesená",J206,0)</f>
        <v>0</v>
      </c>
      <c r="BI206" s="206">
        <f>IF(N206="nulová",J206,0)</f>
        <v>0</v>
      </c>
      <c r="BJ206" s="18" t="s">
        <v>84</v>
      </c>
      <c r="BK206" s="206">
        <f>ROUND(I206*H206,2)</f>
        <v>0</v>
      </c>
      <c r="BL206" s="18" t="s">
        <v>328</v>
      </c>
      <c r="BM206" s="205" t="s">
        <v>4002</v>
      </c>
    </row>
    <row r="207" spans="1:65" s="15" customFormat="1" ht="22.5">
      <c r="B207" s="230"/>
      <c r="C207" s="231"/>
      <c r="D207" s="209" t="s">
        <v>339</v>
      </c>
      <c r="E207" s="232" t="s">
        <v>1</v>
      </c>
      <c r="F207" s="233" t="s">
        <v>1693</v>
      </c>
      <c r="G207" s="231"/>
      <c r="H207" s="232" t="s">
        <v>1</v>
      </c>
      <c r="I207" s="234"/>
      <c r="J207" s="231"/>
      <c r="K207" s="231"/>
      <c r="L207" s="235"/>
      <c r="M207" s="236"/>
      <c r="N207" s="237"/>
      <c r="O207" s="237"/>
      <c r="P207" s="237"/>
      <c r="Q207" s="237"/>
      <c r="R207" s="237"/>
      <c r="S207" s="237"/>
      <c r="T207" s="238"/>
      <c r="AT207" s="239" t="s">
        <v>339</v>
      </c>
      <c r="AU207" s="239" t="s">
        <v>86</v>
      </c>
      <c r="AV207" s="15" t="s">
        <v>84</v>
      </c>
      <c r="AW207" s="15" t="s">
        <v>31</v>
      </c>
      <c r="AX207" s="15" t="s">
        <v>77</v>
      </c>
      <c r="AY207" s="239" t="s">
        <v>321</v>
      </c>
    </row>
    <row r="208" spans="1:65" s="13" customFormat="1" ht="11.25">
      <c r="B208" s="207"/>
      <c r="C208" s="208"/>
      <c r="D208" s="209" t="s">
        <v>339</v>
      </c>
      <c r="E208" s="210" t="s">
        <v>1</v>
      </c>
      <c r="F208" s="211" t="s">
        <v>2970</v>
      </c>
      <c r="G208" s="208"/>
      <c r="H208" s="212">
        <v>30.6219</v>
      </c>
      <c r="I208" s="213"/>
      <c r="J208" s="208"/>
      <c r="K208" s="208"/>
      <c r="L208" s="214"/>
      <c r="M208" s="215"/>
      <c r="N208" s="216"/>
      <c r="O208" s="216"/>
      <c r="P208" s="216"/>
      <c r="Q208" s="216"/>
      <c r="R208" s="216"/>
      <c r="S208" s="216"/>
      <c r="T208" s="217"/>
      <c r="AT208" s="218" t="s">
        <v>339</v>
      </c>
      <c r="AU208" s="218" t="s">
        <v>86</v>
      </c>
      <c r="AV208" s="13" t="s">
        <v>86</v>
      </c>
      <c r="AW208" s="13" t="s">
        <v>31</v>
      </c>
      <c r="AX208" s="13" t="s">
        <v>84</v>
      </c>
      <c r="AY208" s="218" t="s">
        <v>321</v>
      </c>
    </row>
    <row r="209" spans="1:65" s="2" customFormat="1" ht="37.9" customHeight="1">
      <c r="A209" s="35"/>
      <c r="B209" s="36"/>
      <c r="C209" s="194" t="s">
        <v>466</v>
      </c>
      <c r="D209" s="194" t="s">
        <v>323</v>
      </c>
      <c r="E209" s="195" t="s">
        <v>529</v>
      </c>
      <c r="F209" s="196" t="s">
        <v>530</v>
      </c>
      <c r="G209" s="197" t="s">
        <v>355</v>
      </c>
      <c r="H209" s="198">
        <v>306.21899999999999</v>
      </c>
      <c r="I209" s="199"/>
      <c r="J209" s="200">
        <f>ROUND(I209*H209,2)</f>
        <v>0</v>
      </c>
      <c r="K209" s="196" t="s">
        <v>350</v>
      </c>
      <c r="L209" s="40"/>
      <c r="M209" s="201" t="s">
        <v>1</v>
      </c>
      <c r="N209" s="202" t="s">
        <v>42</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328</v>
      </c>
      <c r="AT209" s="205" t="s">
        <v>323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4003</v>
      </c>
    </row>
    <row r="210" spans="1:65" s="13" customFormat="1" ht="11.25">
      <c r="B210" s="207"/>
      <c r="C210" s="208"/>
      <c r="D210" s="209" t="s">
        <v>339</v>
      </c>
      <c r="E210" s="208"/>
      <c r="F210" s="211" t="s">
        <v>4004</v>
      </c>
      <c r="G210" s="208"/>
      <c r="H210" s="212">
        <v>306.21899999999999</v>
      </c>
      <c r="I210" s="213"/>
      <c r="J210" s="208"/>
      <c r="K210" s="208"/>
      <c r="L210" s="214"/>
      <c r="M210" s="215"/>
      <c r="N210" s="216"/>
      <c r="O210" s="216"/>
      <c r="P210" s="216"/>
      <c r="Q210" s="216"/>
      <c r="R210" s="216"/>
      <c r="S210" s="216"/>
      <c r="T210" s="217"/>
      <c r="AT210" s="218" t="s">
        <v>339</v>
      </c>
      <c r="AU210" s="218" t="s">
        <v>86</v>
      </c>
      <c r="AV210" s="13" t="s">
        <v>86</v>
      </c>
      <c r="AW210" s="13" t="s">
        <v>4</v>
      </c>
      <c r="AX210" s="13" t="s">
        <v>84</v>
      </c>
      <c r="AY210" s="218" t="s">
        <v>321</v>
      </c>
    </row>
    <row r="211" spans="1:65" s="2" customFormat="1" ht="16.5" customHeight="1">
      <c r="A211" s="35"/>
      <c r="B211" s="36"/>
      <c r="C211" s="194" t="s">
        <v>471</v>
      </c>
      <c r="D211" s="194" t="s">
        <v>323</v>
      </c>
      <c r="E211" s="195" t="s">
        <v>540</v>
      </c>
      <c r="F211" s="196" t="s">
        <v>541</v>
      </c>
      <c r="G211" s="197" t="s">
        <v>542</v>
      </c>
      <c r="H211" s="198">
        <v>72.117000000000004</v>
      </c>
      <c r="I211" s="199"/>
      <c r="J211" s="200">
        <f>ROUND(I211*H211,2)</f>
        <v>0</v>
      </c>
      <c r="K211" s="196" t="s">
        <v>327</v>
      </c>
      <c r="L211" s="40"/>
      <c r="M211" s="201" t="s">
        <v>1</v>
      </c>
      <c r="N211" s="202" t="s">
        <v>42</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328</v>
      </c>
      <c r="AT211" s="205" t="s">
        <v>323</v>
      </c>
      <c r="AU211" s="205" t="s">
        <v>86</v>
      </c>
      <c r="AY211" s="18" t="s">
        <v>321</v>
      </c>
      <c r="BE211" s="206">
        <f>IF(N211="základní",J211,0)</f>
        <v>0</v>
      </c>
      <c r="BF211" s="206">
        <f>IF(N211="snížená",J211,0)</f>
        <v>0</v>
      </c>
      <c r="BG211" s="206">
        <f>IF(N211="zákl. přenesená",J211,0)</f>
        <v>0</v>
      </c>
      <c r="BH211" s="206">
        <f>IF(N211="sníž. přenesená",J211,0)</f>
        <v>0</v>
      </c>
      <c r="BI211" s="206">
        <f>IF(N211="nulová",J211,0)</f>
        <v>0</v>
      </c>
      <c r="BJ211" s="18" t="s">
        <v>84</v>
      </c>
      <c r="BK211" s="206">
        <f>ROUND(I211*H211,2)</f>
        <v>0</v>
      </c>
      <c r="BL211" s="18" t="s">
        <v>328</v>
      </c>
      <c r="BM211" s="205" t="s">
        <v>4005</v>
      </c>
    </row>
    <row r="212" spans="1:65" s="13" customFormat="1" ht="11.25">
      <c r="B212" s="207"/>
      <c r="C212" s="208"/>
      <c r="D212" s="209" t="s">
        <v>339</v>
      </c>
      <c r="E212" s="210" t="s">
        <v>1</v>
      </c>
      <c r="F212" s="211" t="s">
        <v>2974</v>
      </c>
      <c r="G212" s="208"/>
      <c r="H212" s="212">
        <v>72.117230000000006</v>
      </c>
      <c r="I212" s="213"/>
      <c r="J212" s="208"/>
      <c r="K212" s="208"/>
      <c r="L212" s="214"/>
      <c r="M212" s="215"/>
      <c r="N212" s="216"/>
      <c r="O212" s="216"/>
      <c r="P212" s="216"/>
      <c r="Q212" s="216"/>
      <c r="R212" s="216"/>
      <c r="S212" s="216"/>
      <c r="T212" s="217"/>
      <c r="AT212" s="218" t="s">
        <v>339</v>
      </c>
      <c r="AU212" s="218" t="s">
        <v>86</v>
      </c>
      <c r="AV212" s="13" t="s">
        <v>86</v>
      </c>
      <c r="AW212" s="13" t="s">
        <v>31</v>
      </c>
      <c r="AX212" s="13" t="s">
        <v>84</v>
      </c>
      <c r="AY212" s="218" t="s">
        <v>321</v>
      </c>
    </row>
    <row r="213" spans="1:65" s="2" customFormat="1" ht="24.2" customHeight="1">
      <c r="A213" s="35"/>
      <c r="B213" s="36"/>
      <c r="C213" s="194" t="s">
        <v>476</v>
      </c>
      <c r="D213" s="194" t="s">
        <v>323</v>
      </c>
      <c r="E213" s="195" t="s">
        <v>1703</v>
      </c>
      <c r="F213" s="196" t="s">
        <v>560</v>
      </c>
      <c r="G213" s="197" t="s">
        <v>355</v>
      </c>
      <c r="H213" s="198">
        <v>227.749</v>
      </c>
      <c r="I213" s="199"/>
      <c r="J213" s="200">
        <f>ROUND(I213*H213,2)</f>
        <v>0</v>
      </c>
      <c r="K213" s="196" t="s">
        <v>350</v>
      </c>
      <c r="L213" s="40"/>
      <c r="M213" s="201" t="s">
        <v>1</v>
      </c>
      <c r="N213" s="202" t="s">
        <v>42</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328</v>
      </c>
      <c r="AT213" s="205" t="s">
        <v>323</v>
      </c>
      <c r="AU213" s="205" t="s">
        <v>86</v>
      </c>
      <c r="AY213" s="18" t="s">
        <v>321</v>
      </c>
      <c r="BE213" s="206">
        <f>IF(N213="základní",J213,0)</f>
        <v>0</v>
      </c>
      <c r="BF213" s="206">
        <f>IF(N213="snížená",J213,0)</f>
        <v>0</v>
      </c>
      <c r="BG213" s="206">
        <f>IF(N213="zákl. přenesená",J213,0)</f>
        <v>0</v>
      </c>
      <c r="BH213" s="206">
        <f>IF(N213="sníž. přenesená",J213,0)</f>
        <v>0</v>
      </c>
      <c r="BI213" s="206">
        <f>IF(N213="nulová",J213,0)</f>
        <v>0</v>
      </c>
      <c r="BJ213" s="18" t="s">
        <v>84</v>
      </c>
      <c r="BK213" s="206">
        <f>ROUND(I213*H213,2)</f>
        <v>0</v>
      </c>
      <c r="BL213" s="18" t="s">
        <v>328</v>
      </c>
      <c r="BM213" s="205" t="s">
        <v>1704</v>
      </c>
    </row>
    <row r="214" spans="1:65" s="13" customFormat="1" ht="11.25">
      <c r="B214" s="207"/>
      <c r="C214" s="208"/>
      <c r="D214" s="209" t="s">
        <v>339</v>
      </c>
      <c r="E214" s="210" t="s">
        <v>1</v>
      </c>
      <c r="F214" s="211" t="s">
        <v>1705</v>
      </c>
      <c r="G214" s="208"/>
      <c r="H214" s="212">
        <v>341.61900000000003</v>
      </c>
      <c r="I214" s="213"/>
      <c r="J214" s="208"/>
      <c r="K214" s="208"/>
      <c r="L214" s="214"/>
      <c r="M214" s="215"/>
      <c r="N214" s="216"/>
      <c r="O214" s="216"/>
      <c r="P214" s="216"/>
      <c r="Q214" s="216"/>
      <c r="R214" s="216"/>
      <c r="S214" s="216"/>
      <c r="T214" s="217"/>
      <c r="AT214" s="218" t="s">
        <v>339</v>
      </c>
      <c r="AU214" s="218" t="s">
        <v>86</v>
      </c>
      <c r="AV214" s="13" t="s">
        <v>86</v>
      </c>
      <c r="AW214" s="13" t="s">
        <v>31</v>
      </c>
      <c r="AX214" s="13" t="s">
        <v>77</v>
      </c>
      <c r="AY214" s="218" t="s">
        <v>321</v>
      </c>
    </row>
    <row r="215" spans="1:65" s="15" customFormat="1" ht="11.25">
      <c r="B215" s="230"/>
      <c r="C215" s="231"/>
      <c r="D215" s="209" t="s">
        <v>339</v>
      </c>
      <c r="E215" s="232" t="s">
        <v>1</v>
      </c>
      <c r="F215" s="233" t="s">
        <v>2975</v>
      </c>
      <c r="G215" s="231"/>
      <c r="H215" s="232" t="s">
        <v>1</v>
      </c>
      <c r="I215" s="234"/>
      <c r="J215" s="231"/>
      <c r="K215" s="231"/>
      <c r="L215" s="235"/>
      <c r="M215" s="236"/>
      <c r="N215" s="237"/>
      <c r="O215" s="237"/>
      <c r="P215" s="237"/>
      <c r="Q215" s="237"/>
      <c r="R215" s="237"/>
      <c r="S215" s="237"/>
      <c r="T215" s="238"/>
      <c r="AT215" s="239" t="s">
        <v>339</v>
      </c>
      <c r="AU215" s="239" t="s">
        <v>86</v>
      </c>
      <c r="AV215" s="15" t="s">
        <v>84</v>
      </c>
      <c r="AW215" s="15" t="s">
        <v>31</v>
      </c>
      <c r="AX215" s="15" t="s">
        <v>77</v>
      </c>
      <c r="AY215" s="239" t="s">
        <v>321</v>
      </c>
    </row>
    <row r="216" spans="1:65" s="13" customFormat="1" ht="11.25">
      <c r="B216" s="207"/>
      <c r="C216" s="208"/>
      <c r="D216" s="209" t="s">
        <v>339</v>
      </c>
      <c r="E216" s="210" t="s">
        <v>1</v>
      </c>
      <c r="F216" s="211" t="s">
        <v>4006</v>
      </c>
      <c r="G216" s="208"/>
      <c r="H216" s="212">
        <v>-84.37</v>
      </c>
      <c r="I216" s="213"/>
      <c r="J216" s="208"/>
      <c r="K216" s="208"/>
      <c r="L216" s="214"/>
      <c r="M216" s="215"/>
      <c r="N216" s="216"/>
      <c r="O216" s="216"/>
      <c r="P216" s="216"/>
      <c r="Q216" s="216"/>
      <c r="R216" s="216"/>
      <c r="S216" s="216"/>
      <c r="T216" s="217"/>
      <c r="AT216" s="218" t="s">
        <v>339</v>
      </c>
      <c r="AU216" s="218" t="s">
        <v>86</v>
      </c>
      <c r="AV216" s="13" t="s">
        <v>86</v>
      </c>
      <c r="AW216" s="13" t="s">
        <v>31</v>
      </c>
      <c r="AX216" s="13" t="s">
        <v>77</v>
      </c>
      <c r="AY216" s="218" t="s">
        <v>321</v>
      </c>
    </row>
    <row r="217" spans="1:65" s="13" customFormat="1" ht="11.25">
      <c r="B217" s="207"/>
      <c r="C217" s="208"/>
      <c r="D217" s="209" t="s">
        <v>339</v>
      </c>
      <c r="E217" s="210" t="s">
        <v>1</v>
      </c>
      <c r="F217" s="211" t="s">
        <v>1720</v>
      </c>
      <c r="G217" s="208"/>
      <c r="H217" s="212">
        <v>-29.5</v>
      </c>
      <c r="I217" s="213"/>
      <c r="J217" s="208"/>
      <c r="K217" s="208"/>
      <c r="L217" s="214"/>
      <c r="M217" s="215"/>
      <c r="N217" s="216"/>
      <c r="O217" s="216"/>
      <c r="P217" s="216"/>
      <c r="Q217" s="216"/>
      <c r="R217" s="216"/>
      <c r="S217" s="216"/>
      <c r="T217" s="217"/>
      <c r="AT217" s="218" t="s">
        <v>339</v>
      </c>
      <c r="AU217" s="218" t="s">
        <v>86</v>
      </c>
      <c r="AV217" s="13" t="s">
        <v>86</v>
      </c>
      <c r="AW217" s="13" t="s">
        <v>31</v>
      </c>
      <c r="AX217" s="13" t="s">
        <v>77</v>
      </c>
      <c r="AY217" s="218" t="s">
        <v>321</v>
      </c>
    </row>
    <row r="218" spans="1:65" s="14" customFormat="1" ht="11.25">
      <c r="B218" s="219"/>
      <c r="C218" s="220"/>
      <c r="D218" s="209" t="s">
        <v>339</v>
      </c>
      <c r="E218" s="221" t="s">
        <v>275</v>
      </c>
      <c r="F218" s="222" t="s">
        <v>346</v>
      </c>
      <c r="G218" s="220"/>
      <c r="H218" s="223">
        <v>227.749</v>
      </c>
      <c r="I218" s="224"/>
      <c r="J218" s="220"/>
      <c r="K218" s="220"/>
      <c r="L218" s="225"/>
      <c r="M218" s="226"/>
      <c r="N218" s="227"/>
      <c r="O218" s="227"/>
      <c r="P218" s="227"/>
      <c r="Q218" s="227"/>
      <c r="R218" s="227"/>
      <c r="S218" s="227"/>
      <c r="T218" s="228"/>
      <c r="AT218" s="229" t="s">
        <v>339</v>
      </c>
      <c r="AU218" s="229" t="s">
        <v>86</v>
      </c>
      <c r="AV218" s="14" t="s">
        <v>328</v>
      </c>
      <c r="AW218" s="14" t="s">
        <v>31</v>
      </c>
      <c r="AX218" s="14" t="s">
        <v>84</v>
      </c>
      <c r="AY218" s="229" t="s">
        <v>321</v>
      </c>
    </row>
    <row r="219" spans="1:65" s="2" customFormat="1" ht="24.2" customHeight="1">
      <c r="A219" s="35"/>
      <c r="B219" s="36"/>
      <c r="C219" s="194" t="s">
        <v>7</v>
      </c>
      <c r="D219" s="194" t="s">
        <v>323</v>
      </c>
      <c r="E219" s="195" t="s">
        <v>590</v>
      </c>
      <c r="F219" s="196" t="s">
        <v>591</v>
      </c>
      <c r="G219" s="197" t="s">
        <v>355</v>
      </c>
      <c r="H219" s="198">
        <v>227.749</v>
      </c>
      <c r="I219" s="199"/>
      <c r="J219" s="200">
        <f>ROUND(I219*H219,2)</f>
        <v>0</v>
      </c>
      <c r="K219" s="196" t="s">
        <v>350</v>
      </c>
      <c r="L219" s="40"/>
      <c r="M219" s="201" t="s">
        <v>1</v>
      </c>
      <c r="N219" s="202" t="s">
        <v>42</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328</v>
      </c>
      <c r="AT219" s="205" t="s">
        <v>323</v>
      </c>
      <c r="AU219" s="205" t="s">
        <v>86</v>
      </c>
      <c r="AY219" s="18" t="s">
        <v>321</v>
      </c>
      <c r="BE219" s="206">
        <f>IF(N219="základní",J219,0)</f>
        <v>0</v>
      </c>
      <c r="BF219" s="206">
        <f>IF(N219="snížená",J219,0)</f>
        <v>0</v>
      </c>
      <c r="BG219" s="206">
        <f>IF(N219="zákl. přenesená",J219,0)</f>
        <v>0</v>
      </c>
      <c r="BH219" s="206">
        <f>IF(N219="sníž. přenesená",J219,0)</f>
        <v>0</v>
      </c>
      <c r="BI219" s="206">
        <f>IF(N219="nulová",J219,0)</f>
        <v>0</v>
      </c>
      <c r="BJ219" s="18" t="s">
        <v>84</v>
      </c>
      <c r="BK219" s="206">
        <f>ROUND(I219*H219,2)</f>
        <v>0</v>
      </c>
      <c r="BL219" s="18" t="s">
        <v>328</v>
      </c>
      <c r="BM219" s="205" t="s">
        <v>4007</v>
      </c>
    </row>
    <row r="220" spans="1:65" s="13" customFormat="1" ht="11.25">
      <c r="B220" s="207"/>
      <c r="C220" s="208"/>
      <c r="D220" s="209" t="s">
        <v>339</v>
      </c>
      <c r="E220" s="210" t="s">
        <v>1</v>
      </c>
      <c r="F220" s="211" t="s">
        <v>1724</v>
      </c>
      <c r="G220" s="208"/>
      <c r="H220" s="212">
        <v>227.749</v>
      </c>
      <c r="I220" s="213"/>
      <c r="J220" s="208"/>
      <c r="K220" s="208"/>
      <c r="L220" s="214"/>
      <c r="M220" s="215"/>
      <c r="N220" s="216"/>
      <c r="O220" s="216"/>
      <c r="P220" s="216"/>
      <c r="Q220" s="216"/>
      <c r="R220" s="216"/>
      <c r="S220" s="216"/>
      <c r="T220" s="217"/>
      <c r="AT220" s="218" t="s">
        <v>339</v>
      </c>
      <c r="AU220" s="218" t="s">
        <v>86</v>
      </c>
      <c r="AV220" s="13" t="s">
        <v>86</v>
      </c>
      <c r="AW220" s="13" t="s">
        <v>31</v>
      </c>
      <c r="AX220" s="13" t="s">
        <v>84</v>
      </c>
      <c r="AY220" s="218" t="s">
        <v>321</v>
      </c>
    </row>
    <row r="221" spans="1:65" s="2" customFormat="1" ht="37.9" customHeight="1">
      <c r="A221" s="35"/>
      <c r="B221" s="36"/>
      <c r="C221" s="194" t="s">
        <v>485</v>
      </c>
      <c r="D221" s="194" t="s">
        <v>323</v>
      </c>
      <c r="E221" s="195" t="s">
        <v>353</v>
      </c>
      <c r="F221" s="196" t="s">
        <v>354</v>
      </c>
      <c r="G221" s="197" t="s">
        <v>355</v>
      </c>
      <c r="H221" s="198">
        <v>227.749</v>
      </c>
      <c r="I221" s="199"/>
      <c r="J221" s="200">
        <f>ROUND(I221*H221,2)</f>
        <v>0</v>
      </c>
      <c r="K221" s="196" t="s">
        <v>350</v>
      </c>
      <c r="L221" s="40"/>
      <c r="M221" s="201" t="s">
        <v>1</v>
      </c>
      <c r="N221" s="202" t="s">
        <v>42</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328</v>
      </c>
      <c r="AT221" s="205" t="s">
        <v>323</v>
      </c>
      <c r="AU221" s="205" t="s">
        <v>86</v>
      </c>
      <c r="AY221" s="18" t="s">
        <v>321</v>
      </c>
      <c r="BE221" s="206">
        <f>IF(N221="základní",J221,0)</f>
        <v>0</v>
      </c>
      <c r="BF221" s="206">
        <f>IF(N221="snížená",J221,0)</f>
        <v>0</v>
      </c>
      <c r="BG221" s="206">
        <f>IF(N221="zákl. přenesená",J221,0)</f>
        <v>0</v>
      </c>
      <c r="BH221" s="206">
        <f>IF(N221="sníž. přenesená",J221,0)</f>
        <v>0</v>
      </c>
      <c r="BI221" s="206">
        <f>IF(N221="nulová",J221,0)</f>
        <v>0</v>
      </c>
      <c r="BJ221" s="18" t="s">
        <v>84</v>
      </c>
      <c r="BK221" s="206">
        <f>ROUND(I221*H221,2)</f>
        <v>0</v>
      </c>
      <c r="BL221" s="18" t="s">
        <v>328</v>
      </c>
      <c r="BM221" s="205" t="s">
        <v>4008</v>
      </c>
    </row>
    <row r="222" spans="1:65" s="2" customFormat="1" ht="24.2" customHeight="1">
      <c r="A222" s="35"/>
      <c r="B222" s="36"/>
      <c r="C222" s="194" t="s">
        <v>515</v>
      </c>
      <c r="D222" s="194" t="s">
        <v>323</v>
      </c>
      <c r="E222" s="195" t="s">
        <v>1726</v>
      </c>
      <c r="F222" s="196" t="s">
        <v>1727</v>
      </c>
      <c r="G222" s="197" t="s">
        <v>355</v>
      </c>
      <c r="H222" s="198">
        <v>74.260000000000005</v>
      </c>
      <c r="I222" s="199"/>
      <c r="J222" s="200">
        <f>ROUND(I222*H222,2)</f>
        <v>0</v>
      </c>
      <c r="K222" s="196" t="s">
        <v>350</v>
      </c>
      <c r="L222" s="40"/>
      <c r="M222" s="201" t="s">
        <v>1</v>
      </c>
      <c r="N222" s="202" t="s">
        <v>42</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328</v>
      </c>
      <c r="AT222" s="205" t="s">
        <v>323</v>
      </c>
      <c r="AU222" s="205" t="s">
        <v>86</v>
      </c>
      <c r="AY222" s="18" t="s">
        <v>321</v>
      </c>
      <c r="BE222" s="206">
        <f>IF(N222="základní",J222,0)</f>
        <v>0</v>
      </c>
      <c r="BF222" s="206">
        <f>IF(N222="snížená",J222,0)</f>
        <v>0</v>
      </c>
      <c r="BG222" s="206">
        <f>IF(N222="zákl. přenesená",J222,0)</f>
        <v>0</v>
      </c>
      <c r="BH222" s="206">
        <f>IF(N222="sníž. přenesená",J222,0)</f>
        <v>0</v>
      </c>
      <c r="BI222" s="206">
        <f>IF(N222="nulová",J222,0)</f>
        <v>0</v>
      </c>
      <c r="BJ222" s="18" t="s">
        <v>84</v>
      </c>
      <c r="BK222" s="206">
        <f>ROUND(I222*H222,2)</f>
        <v>0</v>
      </c>
      <c r="BL222" s="18" t="s">
        <v>328</v>
      </c>
      <c r="BM222" s="205" t="s">
        <v>3033</v>
      </c>
    </row>
    <row r="223" spans="1:65" s="13" customFormat="1" ht="11.25">
      <c r="B223" s="207"/>
      <c r="C223" s="208"/>
      <c r="D223" s="209" t="s">
        <v>339</v>
      </c>
      <c r="E223" s="210" t="s">
        <v>1</v>
      </c>
      <c r="F223" s="211" t="s">
        <v>1729</v>
      </c>
      <c r="G223" s="208"/>
      <c r="H223" s="212">
        <v>83.455500000000001</v>
      </c>
      <c r="I223" s="213"/>
      <c r="J223" s="208"/>
      <c r="K223" s="208"/>
      <c r="L223" s="214"/>
      <c r="M223" s="215"/>
      <c r="N223" s="216"/>
      <c r="O223" s="216"/>
      <c r="P223" s="216"/>
      <c r="Q223" s="216"/>
      <c r="R223" s="216"/>
      <c r="S223" s="216"/>
      <c r="T223" s="217"/>
      <c r="AT223" s="218" t="s">
        <v>339</v>
      </c>
      <c r="AU223" s="218" t="s">
        <v>86</v>
      </c>
      <c r="AV223" s="13" t="s">
        <v>86</v>
      </c>
      <c r="AW223" s="13" t="s">
        <v>31</v>
      </c>
      <c r="AX223" s="13" t="s">
        <v>77</v>
      </c>
      <c r="AY223" s="218" t="s">
        <v>321</v>
      </c>
    </row>
    <row r="224" spans="1:65" s="16" customFormat="1" ht="11.25">
      <c r="B224" s="240"/>
      <c r="C224" s="241"/>
      <c r="D224" s="209" t="s">
        <v>339</v>
      </c>
      <c r="E224" s="242" t="s">
        <v>1730</v>
      </c>
      <c r="F224" s="243" t="s">
        <v>391</v>
      </c>
      <c r="G224" s="241"/>
      <c r="H224" s="244">
        <v>83.455500000000001</v>
      </c>
      <c r="I224" s="245"/>
      <c r="J224" s="241"/>
      <c r="K224" s="241"/>
      <c r="L224" s="246"/>
      <c r="M224" s="247"/>
      <c r="N224" s="248"/>
      <c r="O224" s="248"/>
      <c r="P224" s="248"/>
      <c r="Q224" s="248"/>
      <c r="R224" s="248"/>
      <c r="S224" s="248"/>
      <c r="T224" s="249"/>
      <c r="AT224" s="250" t="s">
        <v>339</v>
      </c>
      <c r="AU224" s="250" t="s">
        <v>86</v>
      </c>
      <c r="AV224" s="16" t="s">
        <v>334</v>
      </c>
      <c r="AW224" s="16" t="s">
        <v>31</v>
      </c>
      <c r="AX224" s="16" t="s">
        <v>77</v>
      </c>
      <c r="AY224" s="250" t="s">
        <v>321</v>
      </c>
    </row>
    <row r="225" spans="1:65" s="15" customFormat="1" ht="11.25">
      <c r="B225" s="230"/>
      <c r="C225" s="231"/>
      <c r="D225" s="209" t="s">
        <v>339</v>
      </c>
      <c r="E225" s="232" t="s">
        <v>1</v>
      </c>
      <c r="F225" s="233" t="s">
        <v>1731</v>
      </c>
      <c r="G225" s="231"/>
      <c r="H225" s="232" t="s">
        <v>1</v>
      </c>
      <c r="I225" s="234"/>
      <c r="J225" s="231"/>
      <c r="K225" s="231"/>
      <c r="L225" s="235"/>
      <c r="M225" s="236"/>
      <c r="N225" s="237"/>
      <c r="O225" s="237"/>
      <c r="P225" s="237"/>
      <c r="Q225" s="237"/>
      <c r="R225" s="237"/>
      <c r="S225" s="237"/>
      <c r="T225" s="238"/>
      <c r="AT225" s="239" t="s">
        <v>339</v>
      </c>
      <c r="AU225" s="239" t="s">
        <v>86</v>
      </c>
      <c r="AV225" s="15" t="s">
        <v>84</v>
      </c>
      <c r="AW225" s="15" t="s">
        <v>31</v>
      </c>
      <c r="AX225" s="15" t="s">
        <v>77</v>
      </c>
      <c r="AY225" s="239" t="s">
        <v>321</v>
      </c>
    </row>
    <row r="226" spans="1:65" s="13" customFormat="1" ht="11.25">
      <c r="B226" s="207"/>
      <c r="C226" s="208"/>
      <c r="D226" s="209" t="s">
        <v>339</v>
      </c>
      <c r="E226" s="210" t="s">
        <v>1</v>
      </c>
      <c r="F226" s="211" t="s">
        <v>1732</v>
      </c>
      <c r="G226" s="208"/>
      <c r="H226" s="212">
        <v>-9.1958736660478007</v>
      </c>
      <c r="I226" s="213"/>
      <c r="J226" s="208"/>
      <c r="K226" s="208"/>
      <c r="L226" s="214"/>
      <c r="M226" s="215"/>
      <c r="N226" s="216"/>
      <c r="O226" s="216"/>
      <c r="P226" s="216"/>
      <c r="Q226" s="216"/>
      <c r="R226" s="216"/>
      <c r="S226" s="216"/>
      <c r="T226" s="217"/>
      <c r="AT226" s="218" t="s">
        <v>339</v>
      </c>
      <c r="AU226" s="218" t="s">
        <v>86</v>
      </c>
      <c r="AV226" s="13" t="s">
        <v>86</v>
      </c>
      <c r="AW226" s="13" t="s">
        <v>31</v>
      </c>
      <c r="AX226" s="13" t="s">
        <v>77</v>
      </c>
      <c r="AY226" s="218" t="s">
        <v>321</v>
      </c>
    </row>
    <row r="227" spans="1:65" s="14" customFormat="1" ht="11.25">
      <c r="B227" s="219"/>
      <c r="C227" s="220"/>
      <c r="D227" s="209" t="s">
        <v>339</v>
      </c>
      <c r="E227" s="221" t="s">
        <v>1601</v>
      </c>
      <c r="F227" s="222" t="s">
        <v>346</v>
      </c>
      <c r="G227" s="220"/>
      <c r="H227" s="223">
        <v>74.259626333952198</v>
      </c>
      <c r="I227" s="224"/>
      <c r="J227" s="220"/>
      <c r="K227" s="220"/>
      <c r="L227" s="225"/>
      <c r="M227" s="226"/>
      <c r="N227" s="227"/>
      <c r="O227" s="227"/>
      <c r="P227" s="227"/>
      <c r="Q227" s="227"/>
      <c r="R227" s="227"/>
      <c r="S227" s="227"/>
      <c r="T227" s="228"/>
      <c r="AT227" s="229" t="s">
        <v>339</v>
      </c>
      <c r="AU227" s="229" t="s">
        <v>86</v>
      </c>
      <c r="AV227" s="14" t="s">
        <v>328</v>
      </c>
      <c r="AW227" s="14" t="s">
        <v>31</v>
      </c>
      <c r="AX227" s="14" t="s">
        <v>84</v>
      </c>
      <c r="AY227" s="229" t="s">
        <v>321</v>
      </c>
    </row>
    <row r="228" spans="1:65" s="2" customFormat="1" ht="16.5" customHeight="1">
      <c r="A228" s="35"/>
      <c r="B228" s="36"/>
      <c r="C228" s="251" t="s">
        <v>520</v>
      </c>
      <c r="D228" s="251" t="s">
        <v>583</v>
      </c>
      <c r="E228" s="252" t="s">
        <v>1733</v>
      </c>
      <c r="F228" s="253" t="s">
        <v>1734</v>
      </c>
      <c r="G228" s="254" t="s">
        <v>542</v>
      </c>
      <c r="H228" s="255">
        <v>140.87100000000001</v>
      </c>
      <c r="I228" s="256"/>
      <c r="J228" s="257">
        <f>ROUND(I228*H228,2)</f>
        <v>0</v>
      </c>
      <c r="K228" s="253" t="s">
        <v>327</v>
      </c>
      <c r="L228" s="258"/>
      <c r="M228" s="259" t="s">
        <v>1</v>
      </c>
      <c r="N228" s="260" t="s">
        <v>42</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364</v>
      </c>
      <c r="AT228" s="205" t="s">
        <v>583</v>
      </c>
      <c r="AU228" s="205" t="s">
        <v>86</v>
      </c>
      <c r="AY228" s="18" t="s">
        <v>321</v>
      </c>
      <c r="BE228" s="206">
        <f>IF(N228="základní",J228,0)</f>
        <v>0</v>
      </c>
      <c r="BF228" s="206">
        <f>IF(N228="snížená",J228,0)</f>
        <v>0</v>
      </c>
      <c r="BG228" s="206">
        <f>IF(N228="zákl. přenesená",J228,0)</f>
        <v>0</v>
      </c>
      <c r="BH228" s="206">
        <f>IF(N228="sníž. přenesená",J228,0)</f>
        <v>0</v>
      </c>
      <c r="BI228" s="206">
        <f>IF(N228="nulová",J228,0)</f>
        <v>0</v>
      </c>
      <c r="BJ228" s="18" t="s">
        <v>84</v>
      </c>
      <c r="BK228" s="206">
        <f>ROUND(I228*H228,2)</f>
        <v>0</v>
      </c>
      <c r="BL228" s="18" t="s">
        <v>328</v>
      </c>
      <c r="BM228" s="205" t="s">
        <v>3036</v>
      </c>
    </row>
    <row r="229" spans="1:65" s="13" customFormat="1" ht="11.25">
      <c r="B229" s="207"/>
      <c r="C229" s="208"/>
      <c r="D229" s="209" t="s">
        <v>339</v>
      </c>
      <c r="E229" s="210" t="s">
        <v>1</v>
      </c>
      <c r="F229" s="211" t="s">
        <v>1736</v>
      </c>
      <c r="G229" s="208"/>
      <c r="H229" s="212">
        <v>140.87051115550699</v>
      </c>
      <c r="I229" s="213"/>
      <c r="J229" s="208"/>
      <c r="K229" s="208"/>
      <c r="L229" s="214"/>
      <c r="M229" s="215"/>
      <c r="N229" s="216"/>
      <c r="O229" s="216"/>
      <c r="P229" s="216"/>
      <c r="Q229" s="216"/>
      <c r="R229" s="216"/>
      <c r="S229" s="216"/>
      <c r="T229" s="217"/>
      <c r="AT229" s="218" t="s">
        <v>339</v>
      </c>
      <c r="AU229" s="218" t="s">
        <v>86</v>
      </c>
      <c r="AV229" s="13" t="s">
        <v>86</v>
      </c>
      <c r="AW229" s="13" t="s">
        <v>31</v>
      </c>
      <c r="AX229" s="13" t="s">
        <v>84</v>
      </c>
      <c r="AY229" s="218" t="s">
        <v>321</v>
      </c>
    </row>
    <row r="230" spans="1:65" s="2" customFormat="1" ht="24.2" customHeight="1">
      <c r="A230" s="35"/>
      <c r="B230" s="36"/>
      <c r="C230" s="194" t="s">
        <v>528</v>
      </c>
      <c r="D230" s="194" t="s">
        <v>323</v>
      </c>
      <c r="E230" s="195" t="s">
        <v>1721</v>
      </c>
      <c r="F230" s="196" t="s">
        <v>1722</v>
      </c>
      <c r="G230" s="197" t="s">
        <v>355</v>
      </c>
      <c r="H230" s="198">
        <v>74.260000000000005</v>
      </c>
      <c r="I230" s="199"/>
      <c r="J230" s="200">
        <f>ROUND(I230*H230,2)</f>
        <v>0</v>
      </c>
      <c r="K230" s="196" t="s">
        <v>350</v>
      </c>
      <c r="L230" s="40"/>
      <c r="M230" s="201" t="s">
        <v>1</v>
      </c>
      <c r="N230" s="202" t="s">
        <v>42</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328</v>
      </c>
      <c r="AT230" s="205" t="s">
        <v>323</v>
      </c>
      <c r="AU230" s="205" t="s">
        <v>86</v>
      </c>
      <c r="AY230" s="18" t="s">
        <v>321</v>
      </c>
      <c r="BE230" s="206">
        <f>IF(N230="základní",J230,0)</f>
        <v>0</v>
      </c>
      <c r="BF230" s="206">
        <f>IF(N230="snížená",J230,0)</f>
        <v>0</v>
      </c>
      <c r="BG230" s="206">
        <f>IF(N230="zákl. přenesená",J230,0)</f>
        <v>0</v>
      </c>
      <c r="BH230" s="206">
        <f>IF(N230="sníž. přenesená",J230,0)</f>
        <v>0</v>
      </c>
      <c r="BI230" s="206">
        <f>IF(N230="nulová",J230,0)</f>
        <v>0</v>
      </c>
      <c r="BJ230" s="18" t="s">
        <v>84</v>
      </c>
      <c r="BK230" s="206">
        <f>ROUND(I230*H230,2)</f>
        <v>0</v>
      </c>
      <c r="BL230" s="18" t="s">
        <v>328</v>
      </c>
      <c r="BM230" s="205" t="s">
        <v>3037</v>
      </c>
    </row>
    <row r="231" spans="1:65" s="13" customFormat="1" ht="11.25">
      <c r="B231" s="207"/>
      <c r="C231" s="208"/>
      <c r="D231" s="209" t="s">
        <v>339</v>
      </c>
      <c r="E231" s="210" t="s">
        <v>1</v>
      </c>
      <c r="F231" s="211" t="s">
        <v>1738</v>
      </c>
      <c r="G231" s="208"/>
      <c r="H231" s="212">
        <v>74.259626333952198</v>
      </c>
      <c r="I231" s="213"/>
      <c r="J231" s="208"/>
      <c r="K231" s="208"/>
      <c r="L231" s="214"/>
      <c r="M231" s="215"/>
      <c r="N231" s="216"/>
      <c r="O231" s="216"/>
      <c r="P231" s="216"/>
      <c r="Q231" s="216"/>
      <c r="R231" s="216"/>
      <c r="S231" s="216"/>
      <c r="T231" s="217"/>
      <c r="AT231" s="218" t="s">
        <v>339</v>
      </c>
      <c r="AU231" s="218" t="s">
        <v>86</v>
      </c>
      <c r="AV231" s="13" t="s">
        <v>86</v>
      </c>
      <c r="AW231" s="13" t="s">
        <v>31</v>
      </c>
      <c r="AX231" s="13" t="s">
        <v>84</v>
      </c>
      <c r="AY231" s="218" t="s">
        <v>321</v>
      </c>
    </row>
    <row r="232" spans="1:65" s="2" customFormat="1" ht="37.9" customHeight="1">
      <c r="A232" s="35"/>
      <c r="B232" s="36"/>
      <c r="C232" s="194" t="s">
        <v>533</v>
      </c>
      <c r="D232" s="194" t="s">
        <v>323</v>
      </c>
      <c r="E232" s="195" t="s">
        <v>2961</v>
      </c>
      <c r="F232" s="196" t="s">
        <v>2962</v>
      </c>
      <c r="G232" s="197" t="s">
        <v>355</v>
      </c>
      <c r="H232" s="198">
        <v>74.260000000000005</v>
      </c>
      <c r="I232" s="199"/>
      <c r="J232" s="200">
        <f>ROUND(I232*H232,2)</f>
        <v>0</v>
      </c>
      <c r="K232" s="196" t="s">
        <v>350</v>
      </c>
      <c r="L232" s="40"/>
      <c r="M232" s="201" t="s">
        <v>1</v>
      </c>
      <c r="N232" s="202" t="s">
        <v>42</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328</v>
      </c>
      <c r="AT232" s="205" t="s">
        <v>323</v>
      </c>
      <c r="AU232" s="205" t="s">
        <v>86</v>
      </c>
      <c r="AY232" s="18" t="s">
        <v>321</v>
      </c>
      <c r="BE232" s="206">
        <f>IF(N232="základní",J232,0)</f>
        <v>0</v>
      </c>
      <c r="BF232" s="206">
        <f>IF(N232="snížená",J232,0)</f>
        <v>0</v>
      </c>
      <c r="BG232" s="206">
        <f>IF(N232="zákl. přenesená",J232,0)</f>
        <v>0</v>
      </c>
      <c r="BH232" s="206">
        <f>IF(N232="sníž. přenesená",J232,0)</f>
        <v>0</v>
      </c>
      <c r="BI232" s="206">
        <f>IF(N232="nulová",J232,0)</f>
        <v>0</v>
      </c>
      <c r="BJ232" s="18" t="s">
        <v>84</v>
      </c>
      <c r="BK232" s="206">
        <f>ROUND(I232*H232,2)</f>
        <v>0</v>
      </c>
      <c r="BL232" s="18" t="s">
        <v>328</v>
      </c>
      <c r="BM232" s="205" t="s">
        <v>3038</v>
      </c>
    </row>
    <row r="233" spans="1:65" s="2" customFormat="1" ht="33" customHeight="1">
      <c r="A233" s="35"/>
      <c r="B233" s="36"/>
      <c r="C233" s="194" t="s">
        <v>539</v>
      </c>
      <c r="D233" s="194" t="s">
        <v>323</v>
      </c>
      <c r="E233" s="195" t="s">
        <v>3039</v>
      </c>
      <c r="F233" s="196" t="s">
        <v>3040</v>
      </c>
      <c r="G233" s="197" t="s">
        <v>337</v>
      </c>
      <c r="H233" s="198">
        <v>118</v>
      </c>
      <c r="I233" s="199"/>
      <c r="J233" s="200">
        <f>ROUND(I233*H233,2)</f>
        <v>0</v>
      </c>
      <c r="K233" s="196" t="s">
        <v>350</v>
      </c>
      <c r="L233" s="40"/>
      <c r="M233" s="201" t="s">
        <v>1</v>
      </c>
      <c r="N233" s="202" t="s">
        <v>42</v>
      </c>
      <c r="O233" s="72"/>
      <c r="P233" s="203">
        <f>O233*H233</f>
        <v>0</v>
      </c>
      <c r="Q233" s="203">
        <v>0</v>
      </c>
      <c r="R233" s="203">
        <f>Q233*H233</f>
        <v>0</v>
      </c>
      <c r="S233" s="203">
        <v>0</v>
      </c>
      <c r="T233" s="204">
        <f>S233*H233</f>
        <v>0</v>
      </c>
      <c r="U233" s="35"/>
      <c r="V233" s="35"/>
      <c r="W233" s="35"/>
      <c r="X233" s="35"/>
      <c r="Y233" s="35"/>
      <c r="Z233" s="35"/>
      <c r="AA233" s="35"/>
      <c r="AB233" s="35"/>
      <c r="AC233" s="35"/>
      <c r="AD233" s="35"/>
      <c r="AE233" s="35"/>
      <c r="AR233" s="205" t="s">
        <v>328</v>
      </c>
      <c r="AT233" s="205" t="s">
        <v>323</v>
      </c>
      <c r="AU233" s="205" t="s">
        <v>86</v>
      </c>
      <c r="AY233" s="18" t="s">
        <v>321</v>
      </c>
      <c r="BE233" s="206">
        <f>IF(N233="základní",J233,0)</f>
        <v>0</v>
      </c>
      <c r="BF233" s="206">
        <f>IF(N233="snížená",J233,0)</f>
        <v>0</v>
      </c>
      <c r="BG233" s="206">
        <f>IF(N233="zákl. přenesená",J233,0)</f>
        <v>0</v>
      </c>
      <c r="BH233" s="206">
        <f>IF(N233="sníž. přenesená",J233,0)</f>
        <v>0</v>
      </c>
      <c r="BI233" s="206">
        <f>IF(N233="nulová",J233,0)</f>
        <v>0</v>
      </c>
      <c r="BJ233" s="18" t="s">
        <v>84</v>
      </c>
      <c r="BK233" s="206">
        <f>ROUND(I233*H233,2)</f>
        <v>0</v>
      </c>
      <c r="BL233" s="18" t="s">
        <v>328</v>
      </c>
      <c r="BM233" s="205" t="s">
        <v>1744</v>
      </c>
    </row>
    <row r="234" spans="1:65" s="13" customFormat="1" ht="11.25">
      <c r="B234" s="207"/>
      <c r="C234" s="208"/>
      <c r="D234" s="209" t="s">
        <v>339</v>
      </c>
      <c r="E234" s="210" t="s">
        <v>1</v>
      </c>
      <c r="F234" s="211" t="s">
        <v>227</v>
      </c>
      <c r="G234" s="208"/>
      <c r="H234" s="212">
        <v>118</v>
      </c>
      <c r="I234" s="213"/>
      <c r="J234" s="208"/>
      <c r="K234" s="208"/>
      <c r="L234" s="214"/>
      <c r="M234" s="215"/>
      <c r="N234" s="216"/>
      <c r="O234" s="216"/>
      <c r="P234" s="216"/>
      <c r="Q234" s="216"/>
      <c r="R234" s="216"/>
      <c r="S234" s="216"/>
      <c r="T234" s="217"/>
      <c r="AT234" s="218" t="s">
        <v>339</v>
      </c>
      <c r="AU234" s="218" t="s">
        <v>86</v>
      </c>
      <c r="AV234" s="13" t="s">
        <v>86</v>
      </c>
      <c r="AW234" s="13" t="s">
        <v>31</v>
      </c>
      <c r="AX234" s="13" t="s">
        <v>84</v>
      </c>
      <c r="AY234" s="218" t="s">
        <v>321</v>
      </c>
    </row>
    <row r="235" spans="1:65" s="2" customFormat="1" ht="37.9" customHeight="1">
      <c r="A235" s="35"/>
      <c r="B235" s="36"/>
      <c r="C235" s="194" t="s">
        <v>545</v>
      </c>
      <c r="D235" s="194" t="s">
        <v>323</v>
      </c>
      <c r="E235" s="195" t="s">
        <v>3044</v>
      </c>
      <c r="F235" s="196" t="s">
        <v>3045</v>
      </c>
      <c r="G235" s="197" t="s">
        <v>337</v>
      </c>
      <c r="H235" s="198">
        <v>177</v>
      </c>
      <c r="I235" s="199"/>
      <c r="J235" s="200">
        <f>ROUND(I235*H235,2)</f>
        <v>0</v>
      </c>
      <c r="K235" s="196" t="s">
        <v>350</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3046</v>
      </c>
    </row>
    <row r="236" spans="1:65" s="13" customFormat="1" ht="22.5">
      <c r="B236" s="207"/>
      <c r="C236" s="208"/>
      <c r="D236" s="209" t="s">
        <v>339</v>
      </c>
      <c r="E236" s="210" t="s">
        <v>1</v>
      </c>
      <c r="F236" s="211" t="s">
        <v>3629</v>
      </c>
      <c r="G236" s="208"/>
      <c r="H236" s="212">
        <v>177</v>
      </c>
      <c r="I236" s="213"/>
      <c r="J236" s="208"/>
      <c r="K236" s="208"/>
      <c r="L236" s="214"/>
      <c r="M236" s="215"/>
      <c r="N236" s="216"/>
      <c r="O236" s="216"/>
      <c r="P236" s="216"/>
      <c r="Q236" s="216"/>
      <c r="R236" s="216"/>
      <c r="S236" s="216"/>
      <c r="T236" s="217"/>
      <c r="AT236" s="218" t="s">
        <v>339</v>
      </c>
      <c r="AU236" s="218" t="s">
        <v>86</v>
      </c>
      <c r="AV236" s="13" t="s">
        <v>86</v>
      </c>
      <c r="AW236" s="13" t="s">
        <v>31</v>
      </c>
      <c r="AX236" s="13" t="s">
        <v>77</v>
      </c>
      <c r="AY236" s="218" t="s">
        <v>321</v>
      </c>
    </row>
    <row r="237" spans="1:65" s="14" customFormat="1" ht="11.25">
      <c r="B237" s="219"/>
      <c r="C237" s="220"/>
      <c r="D237" s="209" t="s">
        <v>339</v>
      </c>
      <c r="E237" s="221" t="s">
        <v>1609</v>
      </c>
      <c r="F237" s="222" t="s">
        <v>346</v>
      </c>
      <c r="G237" s="220"/>
      <c r="H237" s="223">
        <v>177</v>
      </c>
      <c r="I237" s="224"/>
      <c r="J237" s="220"/>
      <c r="K237" s="220"/>
      <c r="L237" s="225"/>
      <c r="M237" s="226"/>
      <c r="N237" s="227"/>
      <c r="O237" s="227"/>
      <c r="P237" s="227"/>
      <c r="Q237" s="227"/>
      <c r="R237" s="227"/>
      <c r="S237" s="227"/>
      <c r="T237" s="228"/>
      <c r="AT237" s="229" t="s">
        <v>339</v>
      </c>
      <c r="AU237" s="229" t="s">
        <v>86</v>
      </c>
      <c r="AV237" s="14" t="s">
        <v>328</v>
      </c>
      <c r="AW237" s="14" t="s">
        <v>31</v>
      </c>
      <c r="AX237" s="14" t="s">
        <v>84</v>
      </c>
      <c r="AY237" s="229" t="s">
        <v>321</v>
      </c>
    </row>
    <row r="238" spans="1:65" s="2" customFormat="1" ht="33" customHeight="1">
      <c r="A238" s="35"/>
      <c r="B238" s="36"/>
      <c r="C238" s="194" t="s">
        <v>558</v>
      </c>
      <c r="D238" s="194" t="s">
        <v>323</v>
      </c>
      <c r="E238" s="195" t="s">
        <v>1750</v>
      </c>
      <c r="F238" s="196" t="s">
        <v>1751</v>
      </c>
      <c r="G238" s="197" t="s">
        <v>337</v>
      </c>
      <c r="H238" s="198">
        <v>177</v>
      </c>
      <c r="I238" s="199"/>
      <c r="J238" s="200">
        <f>ROUND(I238*H238,2)</f>
        <v>0</v>
      </c>
      <c r="K238" s="196" t="s">
        <v>327</v>
      </c>
      <c r="L238" s="40"/>
      <c r="M238" s="201" t="s">
        <v>1</v>
      </c>
      <c r="N238" s="202" t="s">
        <v>42</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1752</v>
      </c>
    </row>
    <row r="239" spans="1:65" s="13" customFormat="1" ht="11.25">
      <c r="B239" s="207"/>
      <c r="C239" s="208"/>
      <c r="D239" s="209" t="s">
        <v>339</v>
      </c>
      <c r="E239" s="210" t="s">
        <v>1</v>
      </c>
      <c r="F239" s="211" t="s">
        <v>1609</v>
      </c>
      <c r="G239" s="208"/>
      <c r="H239" s="212">
        <v>177</v>
      </c>
      <c r="I239" s="213"/>
      <c r="J239" s="208"/>
      <c r="K239" s="208"/>
      <c r="L239" s="214"/>
      <c r="M239" s="215"/>
      <c r="N239" s="216"/>
      <c r="O239" s="216"/>
      <c r="P239" s="216"/>
      <c r="Q239" s="216"/>
      <c r="R239" s="216"/>
      <c r="S239" s="216"/>
      <c r="T239" s="217"/>
      <c r="AT239" s="218" t="s">
        <v>339</v>
      </c>
      <c r="AU239" s="218" t="s">
        <v>86</v>
      </c>
      <c r="AV239" s="13" t="s">
        <v>86</v>
      </c>
      <c r="AW239" s="13" t="s">
        <v>31</v>
      </c>
      <c r="AX239" s="13" t="s">
        <v>84</v>
      </c>
      <c r="AY239" s="218" t="s">
        <v>321</v>
      </c>
    </row>
    <row r="240" spans="1:65" s="12" customFormat="1" ht="22.9" customHeight="1">
      <c r="B240" s="178"/>
      <c r="C240" s="179"/>
      <c r="D240" s="180" t="s">
        <v>76</v>
      </c>
      <c r="E240" s="192" t="s">
        <v>334</v>
      </c>
      <c r="F240" s="192" t="s">
        <v>705</v>
      </c>
      <c r="G240" s="179"/>
      <c r="H240" s="179"/>
      <c r="I240" s="182"/>
      <c r="J240" s="193">
        <f>BK240</f>
        <v>0</v>
      </c>
      <c r="K240" s="179"/>
      <c r="L240" s="184"/>
      <c r="M240" s="185"/>
      <c r="N240" s="186"/>
      <c r="O240" s="186"/>
      <c r="P240" s="187">
        <f>SUM(P241:P242)</f>
        <v>0</v>
      </c>
      <c r="Q240" s="186"/>
      <c r="R240" s="187">
        <f>SUM(R241:R242)</f>
        <v>0.46977999999999998</v>
      </c>
      <c r="S240" s="186"/>
      <c r="T240" s="188">
        <f>SUM(T241:T242)</f>
        <v>0</v>
      </c>
      <c r="AR240" s="189" t="s">
        <v>84</v>
      </c>
      <c r="AT240" s="190" t="s">
        <v>76</v>
      </c>
      <c r="AU240" s="190" t="s">
        <v>84</v>
      </c>
      <c r="AY240" s="189" t="s">
        <v>321</v>
      </c>
      <c r="BK240" s="191">
        <f>SUM(BK241:BK242)</f>
        <v>0</v>
      </c>
    </row>
    <row r="241" spans="1:65" s="2" customFormat="1" ht="24.2" customHeight="1">
      <c r="A241" s="35"/>
      <c r="B241" s="36"/>
      <c r="C241" s="194" t="s">
        <v>582</v>
      </c>
      <c r="D241" s="194" t="s">
        <v>323</v>
      </c>
      <c r="E241" s="195" t="s">
        <v>3049</v>
      </c>
      <c r="F241" s="196" t="s">
        <v>3050</v>
      </c>
      <c r="G241" s="197" t="s">
        <v>692</v>
      </c>
      <c r="H241" s="198">
        <v>2</v>
      </c>
      <c r="I241" s="199"/>
      <c r="J241" s="200">
        <f>ROUND(I241*H241,2)</f>
        <v>0</v>
      </c>
      <c r="K241" s="196" t="s">
        <v>327</v>
      </c>
      <c r="L241" s="40"/>
      <c r="M241" s="201" t="s">
        <v>1</v>
      </c>
      <c r="N241" s="202" t="s">
        <v>42</v>
      </c>
      <c r="O241" s="72"/>
      <c r="P241" s="203">
        <f>O241*H241</f>
        <v>0</v>
      </c>
      <c r="Q241" s="203">
        <v>0.17488999999999999</v>
      </c>
      <c r="R241" s="203">
        <f>Q241*H241</f>
        <v>0.34977999999999998</v>
      </c>
      <c r="S241" s="203">
        <v>0</v>
      </c>
      <c r="T241" s="204">
        <f>S241*H241</f>
        <v>0</v>
      </c>
      <c r="U241" s="35"/>
      <c r="V241" s="35"/>
      <c r="W241" s="35"/>
      <c r="X241" s="35"/>
      <c r="Y241" s="35"/>
      <c r="Z241" s="35"/>
      <c r="AA241" s="35"/>
      <c r="AB241" s="35"/>
      <c r="AC241" s="35"/>
      <c r="AD241" s="35"/>
      <c r="AE241" s="35"/>
      <c r="AR241" s="205" t="s">
        <v>328</v>
      </c>
      <c r="AT241" s="205" t="s">
        <v>323</v>
      </c>
      <c r="AU241" s="205" t="s">
        <v>86</v>
      </c>
      <c r="AY241" s="18" t="s">
        <v>321</v>
      </c>
      <c r="BE241" s="206">
        <f>IF(N241="základní",J241,0)</f>
        <v>0</v>
      </c>
      <c r="BF241" s="206">
        <f>IF(N241="snížená",J241,0)</f>
        <v>0</v>
      </c>
      <c r="BG241" s="206">
        <f>IF(N241="zákl. přenesená",J241,0)</f>
        <v>0</v>
      </c>
      <c r="BH241" s="206">
        <f>IF(N241="sníž. přenesená",J241,0)</f>
        <v>0</v>
      </c>
      <c r="BI241" s="206">
        <f>IF(N241="nulová",J241,0)</f>
        <v>0</v>
      </c>
      <c r="BJ241" s="18" t="s">
        <v>84</v>
      </c>
      <c r="BK241" s="206">
        <f>ROUND(I241*H241,2)</f>
        <v>0</v>
      </c>
      <c r="BL241" s="18" t="s">
        <v>328</v>
      </c>
      <c r="BM241" s="205" t="s">
        <v>3833</v>
      </c>
    </row>
    <row r="242" spans="1:65" s="2" customFormat="1" ht="24.2" customHeight="1">
      <c r="A242" s="35"/>
      <c r="B242" s="36"/>
      <c r="C242" s="251" t="s">
        <v>589</v>
      </c>
      <c r="D242" s="251" t="s">
        <v>583</v>
      </c>
      <c r="E242" s="252" t="s">
        <v>3054</v>
      </c>
      <c r="F242" s="253" t="s">
        <v>3055</v>
      </c>
      <c r="G242" s="254" t="s">
        <v>692</v>
      </c>
      <c r="H242" s="255">
        <v>2</v>
      </c>
      <c r="I242" s="256"/>
      <c r="J242" s="257">
        <f>ROUND(I242*H242,2)</f>
        <v>0</v>
      </c>
      <c r="K242" s="253" t="s">
        <v>327</v>
      </c>
      <c r="L242" s="258"/>
      <c r="M242" s="259" t="s">
        <v>1</v>
      </c>
      <c r="N242" s="260" t="s">
        <v>42</v>
      </c>
      <c r="O242" s="72"/>
      <c r="P242" s="203">
        <f>O242*H242</f>
        <v>0</v>
      </c>
      <c r="Q242" s="203">
        <v>0.06</v>
      </c>
      <c r="R242" s="203">
        <f>Q242*H242</f>
        <v>0.12</v>
      </c>
      <c r="S242" s="203">
        <v>0</v>
      </c>
      <c r="T242" s="204">
        <f>S242*H242</f>
        <v>0</v>
      </c>
      <c r="U242" s="35"/>
      <c r="V242" s="35"/>
      <c r="W242" s="35"/>
      <c r="X242" s="35"/>
      <c r="Y242" s="35"/>
      <c r="Z242" s="35"/>
      <c r="AA242" s="35"/>
      <c r="AB242" s="35"/>
      <c r="AC242" s="35"/>
      <c r="AD242" s="35"/>
      <c r="AE242" s="35"/>
      <c r="AR242" s="205" t="s">
        <v>364</v>
      </c>
      <c r="AT242" s="205" t="s">
        <v>583</v>
      </c>
      <c r="AU242" s="205" t="s">
        <v>86</v>
      </c>
      <c r="AY242" s="18" t="s">
        <v>321</v>
      </c>
      <c r="BE242" s="206">
        <f>IF(N242="základní",J242,0)</f>
        <v>0</v>
      </c>
      <c r="BF242" s="206">
        <f>IF(N242="snížená",J242,0)</f>
        <v>0</v>
      </c>
      <c r="BG242" s="206">
        <f>IF(N242="zákl. přenesená",J242,0)</f>
        <v>0</v>
      </c>
      <c r="BH242" s="206">
        <f>IF(N242="sníž. přenesená",J242,0)</f>
        <v>0</v>
      </c>
      <c r="BI242" s="206">
        <f>IF(N242="nulová",J242,0)</f>
        <v>0</v>
      </c>
      <c r="BJ242" s="18" t="s">
        <v>84</v>
      </c>
      <c r="BK242" s="206">
        <f>ROUND(I242*H242,2)</f>
        <v>0</v>
      </c>
      <c r="BL242" s="18" t="s">
        <v>328</v>
      </c>
      <c r="BM242" s="205" t="s">
        <v>3834</v>
      </c>
    </row>
    <row r="243" spans="1:65" s="12" customFormat="1" ht="22.9" customHeight="1">
      <c r="B243" s="178"/>
      <c r="C243" s="179"/>
      <c r="D243" s="180" t="s">
        <v>76</v>
      </c>
      <c r="E243" s="192" t="s">
        <v>328</v>
      </c>
      <c r="F243" s="192" t="s">
        <v>1785</v>
      </c>
      <c r="G243" s="179"/>
      <c r="H243" s="179"/>
      <c r="I243" s="182"/>
      <c r="J243" s="193">
        <f>BK243</f>
        <v>0</v>
      </c>
      <c r="K243" s="179"/>
      <c r="L243" s="184"/>
      <c r="M243" s="185"/>
      <c r="N243" s="186"/>
      <c r="O243" s="186"/>
      <c r="P243" s="187">
        <f>SUM(P244:P250)</f>
        <v>0</v>
      </c>
      <c r="Q243" s="186"/>
      <c r="R243" s="187">
        <f>SUM(R244:R250)</f>
        <v>0.04</v>
      </c>
      <c r="S243" s="186"/>
      <c r="T243" s="188">
        <f>SUM(T244:T250)</f>
        <v>0</v>
      </c>
      <c r="AR243" s="189" t="s">
        <v>84</v>
      </c>
      <c r="AT243" s="190" t="s">
        <v>76</v>
      </c>
      <c r="AU243" s="190" t="s">
        <v>84</v>
      </c>
      <c r="AY243" s="189" t="s">
        <v>321</v>
      </c>
      <c r="BK243" s="191">
        <f>SUM(BK244:BK250)</f>
        <v>0</v>
      </c>
    </row>
    <row r="244" spans="1:65" s="2" customFormat="1" ht="16.5" customHeight="1">
      <c r="A244" s="35"/>
      <c r="B244" s="36"/>
      <c r="C244" s="194" t="s">
        <v>595</v>
      </c>
      <c r="D244" s="194" t="s">
        <v>323</v>
      </c>
      <c r="E244" s="195" t="s">
        <v>1786</v>
      </c>
      <c r="F244" s="196" t="s">
        <v>1787</v>
      </c>
      <c r="G244" s="197" t="s">
        <v>355</v>
      </c>
      <c r="H244" s="198">
        <v>13.57</v>
      </c>
      <c r="I244" s="199"/>
      <c r="J244" s="200">
        <f>ROUND(I244*H244,2)</f>
        <v>0</v>
      </c>
      <c r="K244" s="196" t="s">
        <v>350</v>
      </c>
      <c r="L244" s="40"/>
      <c r="M244" s="201" t="s">
        <v>1</v>
      </c>
      <c r="N244" s="202" t="s">
        <v>42</v>
      </c>
      <c r="O244" s="72"/>
      <c r="P244" s="203">
        <f>O244*H244</f>
        <v>0</v>
      </c>
      <c r="Q244" s="203">
        <v>0</v>
      </c>
      <c r="R244" s="203">
        <f>Q244*H244</f>
        <v>0</v>
      </c>
      <c r="S244" s="203">
        <v>0</v>
      </c>
      <c r="T244" s="204">
        <f>S244*H244</f>
        <v>0</v>
      </c>
      <c r="U244" s="35"/>
      <c r="V244" s="35"/>
      <c r="W244" s="35"/>
      <c r="X244" s="35"/>
      <c r="Y244" s="35"/>
      <c r="Z244" s="35"/>
      <c r="AA244" s="35"/>
      <c r="AB244" s="35"/>
      <c r="AC244" s="35"/>
      <c r="AD244" s="35"/>
      <c r="AE244" s="35"/>
      <c r="AR244" s="205" t="s">
        <v>328</v>
      </c>
      <c r="AT244" s="205" t="s">
        <v>323</v>
      </c>
      <c r="AU244" s="205" t="s">
        <v>86</v>
      </c>
      <c r="AY244" s="18" t="s">
        <v>321</v>
      </c>
      <c r="BE244" s="206">
        <f>IF(N244="základní",J244,0)</f>
        <v>0</v>
      </c>
      <c r="BF244" s="206">
        <f>IF(N244="snížená",J244,0)</f>
        <v>0</v>
      </c>
      <c r="BG244" s="206">
        <f>IF(N244="zákl. přenesená",J244,0)</f>
        <v>0</v>
      </c>
      <c r="BH244" s="206">
        <f>IF(N244="sníž. přenesená",J244,0)</f>
        <v>0</v>
      </c>
      <c r="BI244" s="206">
        <f>IF(N244="nulová",J244,0)</f>
        <v>0</v>
      </c>
      <c r="BJ244" s="18" t="s">
        <v>84</v>
      </c>
      <c r="BK244" s="206">
        <f>ROUND(I244*H244,2)</f>
        <v>0</v>
      </c>
      <c r="BL244" s="18" t="s">
        <v>328</v>
      </c>
      <c r="BM244" s="205" t="s">
        <v>1788</v>
      </c>
    </row>
    <row r="245" spans="1:65" s="13" customFormat="1" ht="11.25">
      <c r="B245" s="207"/>
      <c r="C245" s="208"/>
      <c r="D245" s="209" t="s">
        <v>339</v>
      </c>
      <c r="E245" s="210" t="s">
        <v>1</v>
      </c>
      <c r="F245" s="211" t="s">
        <v>4009</v>
      </c>
      <c r="G245" s="208"/>
      <c r="H245" s="212">
        <v>13.57</v>
      </c>
      <c r="I245" s="213"/>
      <c r="J245" s="208"/>
      <c r="K245" s="208"/>
      <c r="L245" s="214"/>
      <c r="M245" s="215"/>
      <c r="N245" s="216"/>
      <c r="O245" s="216"/>
      <c r="P245" s="216"/>
      <c r="Q245" s="216"/>
      <c r="R245" s="216"/>
      <c r="S245" s="216"/>
      <c r="T245" s="217"/>
      <c r="AT245" s="218" t="s">
        <v>339</v>
      </c>
      <c r="AU245" s="218" t="s">
        <v>86</v>
      </c>
      <c r="AV245" s="13" t="s">
        <v>86</v>
      </c>
      <c r="AW245" s="13" t="s">
        <v>31</v>
      </c>
      <c r="AX245" s="13" t="s">
        <v>77</v>
      </c>
      <c r="AY245" s="218" t="s">
        <v>321</v>
      </c>
    </row>
    <row r="246" spans="1:65" s="14" customFormat="1" ht="11.25">
      <c r="B246" s="219"/>
      <c r="C246" s="220"/>
      <c r="D246" s="209" t="s">
        <v>339</v>
      </c>
      <c r="E246" s="221" t="s">
        <v>1599</v>
      </c>
      <c r="F246" s="222" t="s">
        <v>346</v>
      </c>
      <c r="G246" s="220"/>
      <c r="H246" s="223">
        <v>13.57</v>
      </c>
      <c r="I246" s="224"/>
      <c r="J246" s="220"/>
      <c r="K246" s="220"/>
      <c r="L246" s="225"/>
      <c r="M246" s="226"/>
      <c r="N246" s="227"/>
      <c r="O246" s="227"/>
      <c r="P246" s="227"/>
      <c r="Q246" s="227"/>
      <c r="R246" s="227"/>
      <c r="S246" s="227"/>
      <c r="T246" s="228"/>
      <c r="AT246" s="229" t="s">
        <v>339</v>
      </c>
      <c r="AU246" s="229" t="s">
        <v>86</v>
      </c>
      <c r="AV246" s="14" t="s">
        <v>328</v>
      </c>
      <c r="AW246" s="14" t="s">
        <v>31</v>
      </c>
      <c r="AX246" s="14" t="s">
        <v>84</v>
      </c>
      <c r="AY246" s="229" t="s">
        <v>321</v>
      </c>
    </row>
    <row r="247" spans="1:65" s="2" customFormat="1" ht="24.2" customHeight="1">
      <c r="A247" s="35"/>
      <c r="B247" s="36"/>
      <c r="C247" s="194" t="s">
        <v>597</v>
      </c>
      <c r="D247" s="194" t="s">
        <v>323</v>
      </c>
      <c r="E247" s="195" t="s">
        <v>1721</v>
      </c>
      <c r="F247" s="196" t="s">
        <v>1722</v>
      </c>
      <c r="G247" s="197" t="s">
        <v>355</v>
      </c>
      <c r="H247" s="198">
        <v>13.57</v>
      </c>
      <c r="I247" s="199"/>
      <c r="J247" s="200">
        <f>ROUND(I247*H247,2)</f>
        <v>0</v>
      </c>
      <c r="K247" s="196" t="s">
        <v>350</v>
      </c>
      <c r="L247" s="40"/>
      <c r="M247" s="201" t="s">
        <v>1</v>
      </c>
      <c r="N247" s="202" t="s">
        <v>42</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328</v>
      </c>
      <c r="AT247" s="205" t="s">
        <v>323</v>
      </c>
      <c r="AU247" s="205" t="s">
        <v>86</v>
      </c>
      <c r="AY247" s="18" t="s">
        <v>321</v>
      </c>
      <c r="BE247" s="206">
        <f>IF(N247="základní",J247,0)</f>
        <v>0</v>
      </c>
      <c r="BF247" s="206">
        <f>IF(N247="snížená",J247,0)</f>
        <v>0</v>
      </c>
      <c r="BG247" s="206">
        <f>IF(N247="zákl. přenesená",J247,0)</f>
        <v>0</v>
      </c>
      <c r="BH247" s="206">
        <f>IF(N247="sníž. přenesená",J247,0)</f>
        <v>0</v>
      </c>
      <c r="BI247" s="206">
        <f>IF(N247="nulová",J247,0)</f>
        <v>0</v>
      </c>
      <c r="BJ247" s="18" t="s">
        <v>84</v>
      </c>
      <c r="BK247" s="206">
        <f>ROUND(I247*H247,2)</f>
        <v>0</v>
      </c>
      <c r="BL247" s="18" t="s">
        <v>328</v>
      </c>
      <c r="BM247" s="205" t="s">
        <v>1791</v>
      </c>
    </row>
    <row r="248" spans="1:65" s="13" customFormat="1" ht="11.25">
      <c r="B248" s="207"/>
      <c r="C248" s="208"/>
      <c r="D248" s="209" t="s">
        <v>339</v>
      </c>
      <c r="E248" s="210" t="s">
        <v>1</v>
      </c>
      <c r="F248" s="211" t="s">
        <v>1792</v>
      </c>
      <c r="G248" s="208"/>
      <c r="H248" s="212">
        <v>13.57</v>
      </c>
      <c r="I248" s="213"/>
      <c r="J248" s="208"/>
      <c r="K248" s="208"/>
      <c r="L248" s="214"/>
      <c r="M248" s="215"/>
      <c r="N248" s="216"/>
      <c r="O248" s="216"/>
      <c r="P248" s="216"/>
      <c r="Q248" s="216"/>
      <c r="R248" s="216"/>
      <c r="S248" s="216"/>
      <c r="T248" s="217"/>
      <c r="AT248" s="218" t="s">
        <v>339</v>
      </c>
      <c r="AU248" s="218" t="s">
        <v>86</v>
      </c>
      <c r="AV248" s="13" t="s">
        <v>86</v>
      </c>
      <c r="AW248" s="13" t="s">
        <v>31</v>
      </c>
      <c r="AX248" s="13" t="s">
        <v>84</v>
      </c>
      <c r="AY248" s="218" t="s">
        <v>321</v>
      </c>
    </row>
    <row r="249" spans="1:65" s="2" customFormat="1" ht="37.9" customHeight="1">
      <c r="A249" s="35"/>
      <c r="B249" s="36"/>
      <c r="C249" s="194" t="s">
        <v>603</v>
      </c>
      <c r="D249" s="194" t="s">
        <v>323</v>
      </c>
      <c r="E249" s="195" t="s">
        <v>353</v>
      </c>
      <c r="F249" s="196" t="s">
        <v>354</v>
      </c>
      <c r="G249" s="197" t="s">
        <v>355</v>
      </c>
      <c r="H249" s="198">
        <v>13.57</v>
      </c>
      <c r="I249" s="199"/>
      <c r="J249" s="200">
        <f>ROUND(I249*H249,2)</f>
        <v>0</v>
      </c>
      <c r="K249" s="196" t="s">
        <v>350</v>
      </c>
      <c r="L249" s="40"/>
      <c r="M249" s="201" t="s">
        <v>1</v>
      </c>
      <c r="N249" s="202" t="s">
        <v>42</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328</v>
      </c>
      <c r="AT249" s="205" t="s">
        <v>323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1793</v>
      </c>
    </row>
    <row r="250" spans="1:65" s="2" customFormat="1" ht="24.2" customHeight="1">
      <c r="A250" s="35"/>
      <c r="B250" s="36"/>
      <c r="C250" s="194" t="s">
        <v>609</v>
      </c>
      <c r="D250" s="194" t="s">
        <v>323</v>
      </c>
      <c r="E250" s="195" t="s">
        <v>3061</v>
      </c>
      <c r="F250" s="196" t="s">
        <v>3062</v>
      </c>
      <c r="G250" s="197" t="s">
        <v>692</v>
      </c>
      <c r="H250" s="198">
        <v>1</v>
      </c>
      <c r="I250" s="199"/>
      <c r="J250" s="200">
        <f>ROUND(I250*H250,2)</f>
        <v>0</v>
      </c>
      <c r="K250" s="196" t="s">
        <v>327</v>
      </c>
      <c r="L250" s="40"/>
      <c r="M250" s="201" t="s">
        <v>1</v>
      </c>
      <c r="N250" s="202" t="s">
        <v>42</v>
      </c>
      <c r="O250" s="72"/>
      <c r="P250" s="203">
        <f>O250*H250</f>
        <v>0</v>
      </c>
      <c r="Q250" s="203">
        <v>0.04</v>
      </c>
      <c r="R250" s="203">
        <f>Q250*H250</f>
        <v>0.04</v>
      </c>
      <c r="S250" s="203">
        <v>0</v>
      </c>
      <c r="T250" s="204">
        <f>S250*H250</f>
        <v>0</v>
      </c>
      <c r="U250" s="35"/>
      <c r="V250" s="35"/>
      <c r="W250" s="35"/>
      <c r="X250" s="35"/>
      <c r="Y250" s="35"/>
      <c r="Z250" s="35"/>
      <c r="AA250" s="35"/>
      <c r="AB250" s="35"/>
      <c r="AC250" s="35"/>
      <c r="AD250" s="35"/>
      <c r="AE250" s="35"/>
      <c r="AR250" s="205" t="s">
        <v>328</v>
      </c>
      <c r="AT250" s="205" t="s">
        <v>323</v>
      </c>
      <c r="AU250" s="205" t="s">
        <v>86</v>
      </c>
      <c r="AY250" s="18" t="s">
        <v>321</v>
      </c>
      <c r="BE250" s="206">
        <f>IF(N250="základní",J250,0)</f>
        <v>0</v>
      </c>
      <c r="BF250" s="206">
        <f>IF(N250="snížená",J250,0)</f>
        <v>0</v>
      </c>
      <c r="BG250" s="206">
        <f>IF(N250="zákl. přenesená",J250,0)</f>
        <v>0</v>
      </c>
      <c r="BH250" s="206">
        <f>IF(N250="sníž. přenesená",J250,0)</f>
        <v>0</v>
      </c>
      <c r="BI250" s="206">
        <f>IF(N250="nulová",J250,0)</f>
        <v>0</v>
      </c>
      <c r="BJ250" s="18" t="s">
        <v>84</v>
      </c>
      <c r="BK250" s="206">
        <f>ROUND(I250*H250,2)</f>
        <v>0</v>
      </c>
      <c r="BL250" s="18" t="s">
        <v>328</v>
      </c>
      <c r="BM250" s="205" t="s">
        <v>3837</v>
      </c>
    </row>
    <row r="251" spans="1:65" s="12" customFormat="1" ht="22.9" customHeight="1">
      <c r="B251" s="178"/>
      <c r="C251" s="179"/>
      <c r="D251" s="180" t="s">
        <v>76</v>
      </c>
      <c r="E251" s="192" t="s">
        <v>364</v>
      </c>
      <c r="F251" s="192" t="s">
        <v>1807</v>
      </c>
      <c r="G251" s="179"/>
      <c r="H251" s="179"/>
      <c r="I251" s="182"/>
      <c r="J251" s="193">
        <f>BK251</f>
        <v>0</v>
      </c>
      <c r="K251" s="179"/>
      <c r="L251" s="184"/>
      <c r="M251" s="185"/>
      <c r="N251" s="186"/>
      <c r="O251" s="186"/>
      <c r="P251" s="187">
        <f>SUM(P252:P313)</f>
        <v>0</v>
      </c>
      <c r="Q251" s="186"/>
      <c r="R251" s="187">
        <f>SUM(R252:R313)</f>
        <v>5.0692502999999993</v>
      </c>
      <c r="S251" s="186"/>
      <c r="T251" s="188">
        <f>SUM(T252:T313)</f>
        <v>0.12567</v>
      </c>
      <c r="AR251" s="189" t="s">
        <v>84</v>
      </c>
      <c r="AT251" s="190" t="s">
        <v>76</v>
      </c>
      <c r="AU251" s="190" t="s">
        <v>84</v>
      </c>
      <c r="AY251" s="189" t="s">
        <v>321</v>
      </c>
      <c r="BK251" s="191">
        <f>SUM(BK252:BK313)</f>
        <v>0</v>
      </c>
    </row>
    <row r="252" spans="1:65" s="2" customFormat="1" ht="24.2" customHeight="1">
      <c r="A252" s="35"/>
      <c r="B252" s="36"/>
      <c r="C252" s="194" t="s">
        <v>620</v>
      </c>
      <c r="D252" s="194" t="s">
        <v>323</v>
      </c>
      <c r="E252" s="195" t="s">
        <v>1808</v>
      </c>
      <c r="F252" s="196" t="s">
        <v>1809</v>
      </c>
      <c r="G252" s="197" t="s">
        <v>628</v>
      </c>
      <c r="H252" s="198">
        <v>118</v>
      </c>
      <c r="I252" s="199"/>
      <c r="J252" s="200">
        <f>ROUND(I252*H252,2)</f>
        <v>0</v>
      </c>
      <c r="K252" s="196" t="s">
        <v>350</v>
      </c>
      <c r="L252" s="40"/>
      <c r="M252" s="201" t="s">
        <v>1</v>
      </c>
      <c r="N252" s="202" t="s">
        <v>42</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328</v>
      </c>
      <c r="AT252" s="205" t="s">
        <v>323</v>
      </c>
      <c r="AU252" s="205" t="s">
        <v>86</v>
      </c>
      <c r="AY252" s="18" t="s">
        <v>321</v>
      </c>
      <c r="BE252" s="206">
        <f>IF(N252="základní",J252,0)</f>
        <v>0</v>
      </c>
      <c r="BF252" s="206">
        <f>IF(N252="snížená",J252,0)</f>
        <v>0</v>
      </c>
      <c r="BG252" s="206">
        <f>IF(N252="zákl. přenesená",J252,0)</f>
        <v>0</v>
      </c>
      <c r="BH252" s="206">
        <f>IF(N252="sníž. přenesená",J252,0)</f>
        <v>0</v>
      </c>
      <c r="BI252" s="206">
        <f>IF(N252="nulová",J252,0)</f>
        <v>0</v>
      </c>
      <c r="BJ252" s="18" t="s">
        <v>84</v>
      </c>
      <c r="BK252" s="206">
        <f>ROUND(I252*H252,2)</f>
        <v>0</v>
      </c>
      <c r="BL252" s="18" t="s">
        <v>328</v>
      </c>
      <c r="BM252" s="205" t="s">
        <v>3841</v>
      </c>
    </row>
    <row r="253" spans="1:65" s="13" customFormat="1" ht="11.25">
      <c r="B253" s="207"/>
      <c r="C253" s="208"/>
      <c r="D253" s="209" t="s">
        <v>339</v>
      </c>
      <c r="E253" s="210" t="s">
        <v>1</v>
      </c>
      <c r="F253" s="211" t="s">
        <v>4010</v>
      </c>
      <c r="G253" s="208"/>
      <c r="H253" s="212">
        <v>118</v>
      </c>
      <c r="I253" s="213"/>
      <c r="J253" s="208"/>
      <c r="K253" s="208"/>
      <c r="L253" s="214"/>
      <c r="M253" s="215"/>
      <c r="N253" s="216"/>
      <c r="O253" s="216"/>
      <c r="P253" s="216"/>
      <c r="Q253" s="216"/>
      <c r="R253" s="216"/>
      <c r="S253" s="216"/>
      <c r="T253" s="217"/>
      <c r="AT253" s="218" t="s">
        <v>339</v>
      </c>
      <c r="AU253" s="218" t="s">
        <v>86</v>
      </c>
      <c r="AV253" s="13" t="s">
        <v>86</v>
      </c>
      <c r="AW253" s="13" t="s">
        <v>31</v>
      </c>
      <c r="AX253" s="13" t="s">
        <v>77</v>
      </c>
      <c r="AY253" s="218" t="s">
        <v>321</v>
      </c>
    </row>
    <row r="254" spans="1:65" s="14" customFormat="1" ht="11.25">
      <c r="B254" s="219"/>
      <c r="C254" s="220"/>
      <c r="D254" s="209" t="s">
        <v>339</v>
      </c>
      <c r="E254" s="221" t="s">
        <v>1605</v>
      </c>
      <c r="F254" s="222" t="s">
        <v>346</v>
      </c>
      <c r="G254" s="220"/>
      <c r="H254" s="223">
        <v>118</v>
      </c>
      <c r="I254" s="224"/>
      <c r="J254" s="220"/>
      <c r="K254" s="220"/>
      <c r="L254" s="225"/>
      <c r="M254" s="226"/>
      <c r="N254" s="227"/>
      <c r="O254" s="227"/>
      <c r="P254" s="227"/>
      <c r="Q254" s="227"/>
      <c r="R254" s="227"/>
      <c r="S254" s="227"/>
      <c r="T254" s="228"/>
      <c r="AT254" s="229" t="s">
        <v>339</v>
      </c>
      <c r="AU254" s="229" t="s">
        <v>86</v>
      </c>
      <c r="AV254" s="14" t="s">
        <v>328</v>
      </c>
      <c r="AW254" s="14" t="s">
        <v>31</v>
      </c>
      <c r="AX254" s="14" t="s">
        <v>84</v>
      </c>
      <c r="AY254" s="229" t="s">
        <v>321</v>
      </c>
    </row>
    <row r="255" spans="1:65" s="2" customFormat="1" ht="21.75" customHeight="1">
      <c r="A255" s="35"/>
      <c r="B255" s="36"/>
      <c r="C255" s="251" t="s">
        <v>625</v>
      </c>
      <c r="D255" s="251" t="s">
        <v>583</v>
      </c>
      <c r="E255" s="252" t="s">
        <v>4011</v>
      </c>
      <c r="F255" s="253" t="s">
        <v>4012</v>
      </c>
      <c r="G255" s="254" t="s">
        <v>628</v>
      </c>
      <c r="H255" s="255">
        <v>119.77</v>
      </c>
      <c r="I255" s="256"/>
      <c r="J255" s="257">
        <f>ROUND(I255*H255,2)</f>
        <v>0</v>
      </c>
      <c r="K255" s="253" t="s">
        <v>350</v>
      </c>
      <c r="L255" s="258"/>
      <c r="M255" s="259" t="s">
        <v>1</v>
      </c>
      <c r="N255" s="260" t="s">
        <v>42</v>
      </c>
      <c r="O255" s="72"/>
      <c r="P255" s="203">
        <f>O255*H255</f>
        <v>0</v>
      </c>
      <c r="Q255" s="203">
        <v>1.7590000000000001E-2</v>
      </c>
      <c r="R255" s="203">
        <f>Q255*H255</f>
        <v>2.1067543</v>
      </c>
      <c r="S255" s="203">
        <v>0</v>
      </c>
      <c r="T255" s="204">
        <f>S255*H255</f>
        <v>0</v>
      </c>
      <c r="U255" s="35"/>
      <c r="V255" s="35"/>
      <c r="W255" s="35"/>
      <c r="X255" s="35"/>
      <c r="Y255" s="35"/>
      <c r="Z255" s="35"/>
      <c r="AA255" s="35"/>
      <c r="AB255" s="35"/>
      <c r="AC255" s="35"/>
      <c r="AD255" s="35"/>
      <c r="AE255" s="35"/>
      <c r="AR255" s="205" t="s">
        <v>364</v>
      </c>
      <c r="AT255" s="205" t="s">
        <v>583</v>
      </c>
      <c r="AU255" s="205" t="s">
        <v>86</v>
      </c>
      <c r="AY255" s="18" t="s">
        <v>321</v>
      </c>
      <c r="BE255" s="206">
        <f>IF(N255="základní",J255,0)</f>
        <v>0</v>
      </c>
      <c r="BF255" s="206">
        <f>IF(N255="snížená",J255,0)</f>
        <v>0</v>
      </c>
      <c r="BG255" s="206">
        <f>IF(N255="zákl. přenesená",J255,0)</f>
        <v>0</v>
      </c>
      <c r="BH255" s="206">
        <f>IF(N255="sníž. přenesená",J255,0)</f>
        <v>0</v>
      </c>
      <c r="BI255" s="206">
        <f>IF(N255="nulová",J255,0)</f>
        <v>0</v>
      </c>
      <c r="BJ255" s="18" t="s">
        <v>84</v>
      </c>
      <c r="BK255" s="206">
        <f>ROUND(I255*H255,2)</f>
        <v>0</v>
      </c>
      <c r="BL255" s="18" t="s">
        <v>328</v>
      </c>
      <c r="BM255" s="205" t="s">
        <v>3846</v>
      </c>
    </row>
    <row r="256" spans="1:65" s="13" customFormat="1" ht="11.25">
      <c r="B256" s="207"/>
      <c r="C256" s="208"/>
      <c r="D256" s="209" t="s">
        <v>339</v>
      </c>
      <c r="E256" s="210" t="s">
        <v>1</v>
      </c>
      <c r="F256" s="211" t="s">
        <v>4013</v>
      </c>
      <c r="G256" s="208"/>
      <c r="H256" s="212">
        <v>119.77</v>
      </c>
      <c r="I256" s="213"/>
      <c r="J256" s="208"/>
      <c r="K256" s="208"/>
      <c r="L256" s="214"/>
      <c r="M256" s="215"/>
      <c r="N256" s="216"/>
      <c r="O256" s="216"/>
      <c r="P256" s="216"/>
      <c r="Q256" s="216"/>
      <c r="R256" s="216"/>
      <c r="S256" s="216"/>
      <c r="T256" s="217"/>
      <c r="AT256" s="218" t="s">
        <v>339</v>
      </c>
      <c r="AU256" s="218" t="s">
        <v>86</v>
      </c>
      <c r="AV256" s="13" t="s">
        <v>86</v>
      </c>
      <c r="AW256" s="13" t="s">
        <v>31</v>
      </c>
      <c r="AX256" s="13" t="s">
        <v>84</v>
      </c>
      <c r="AY256" s="218" t="s">
        <v>321</v>
      </c>
    </row>
    <row r="257" spans="1:65" s="2" customFormat="1" ht="16.5" customHeight="1">
      <c r="A257" s="35"/>
      <c r="B257" s="36"/>
      <c r="C257" s="251" t="s">
        <v>632</v>
      </c>
      <c r="D257" s="251" t="s">
        <v>583</v>
      </c>
      <c r="E257" s="252" t="s">
        <v>1818</v>
      </c>
      <c r="F257" s="253" t="s">
        <v>1819</v>
      </c>
      <c r="G257" s="254" t="s">
        <v>692</v>
      </c>
      <c r="H257" s="255">
        <v>10.199999999999999</v>
      </c>
      <c r="I257" s="256"/>
      <c r="J257" s="257">
        <f>ROUND(I257*H257,2)</f>
        <v>0</v>
      </c>
      <c r="K257" s="253" t="s">
        <v>350</v>
      </c>
      <c r="L257" s="258"/>
      <c r="M257" s="259" t="s">
        <v>1</v>
      </c>
      <c r="N257" s="260" t="s">
        <v>42</v>
      </c>
      <c r="O257" s="72"/>
      <c r="P257" s="203">
        <f>O257*H257</f>
        <v>0</v>
      </c>
      <c r="Q257" s="203">
        <v>7.1999999999999998E-3</v>
      </c>
      <c r="R257" s="203">
        <f>Q257*H257</f>
        <v>7.3439999999999991E-2</v>
      </c>
      <c r="S257" s="203">
        <v>0</v>
      </c>
      <c r="T257" s="204">
        <f>S257*H257</f>
        <v>0</v>
      </c>
      <c r="U257" s="35"/>
      <c r="V257" s="35"/>
      <c r="W257" s="35"/>
      <c r="X257" s="35"/>
      <c r="Y257" s="35"/>
      <c r="Z257" s="35"/>
      <c r="AA257" s="35"/>
      <c r="AB257" s="35"/>
      <c r="AC257" s="35"/>
      <c r="AD257" s="35"/>
      <c r="AE257" s="35"/>
      <c r="AR257" s="205" t="s">
        <v>364</v>
      </c>
      <c r="AT257" s="205" t="s">
        <v>583</v>
      </c>
      <c r="AU257" s="205" t="s">
        <v>86</v>
      </c>
      <c r="AY257" s="18" t="s">
        <v>321</v>
      </c>
      <c r="BE257" s="206">
        <f>IF(N257="základní",J257,0)</f>
        <v>0</v>
      </c>
      <c r="BF257" s="206">
        <f>IF(N257="snížená",J257,0)</f>
        <v>0</v>
      </c>
      <c r="BG257" s="206">
        <f>IF(N257="zákl. přenesená",J257,0)</f>
        <v>0</v>
      </c>
      <c r="BH257" s="206">
        <f>IF(N257="sníž. přenesená",J257,0)</f>
        <v>0</v>
      </c>
      <c r="BI257" s="206">
        <f>IF(N257="nulová",J257,0)</f>
        <v>0</v>
      </c>
      <c r="BJ257" s="18" t="s">
        <v>84</v>
      </c>
      <c r="BK257" s="206">
        <f>ROUND(I257*H257,2)</f>
        <v>0</v>
      </c>
      <c r="BL257" s="18" t="s">
        <v>328</v>
      </c>
      <c r="BM257" s="205" t="s">
        <v>4014</v>
      </c>
    </row>
    <row r="258" spans="1:65" s="13" customFormat="1" ht="11.25">
      <c r="B258" s="207"/>
      <c r="C258" s="208"/>
      <c r="D258" s="209" t="s">
        <v>339</v>
      </c>
      <c r="E258" s="208"/>
      <c r="F258" s="211" t="s">
        <v>4015</v>
      </c>
      <c r="G258" s="208"/>
      <c r="H258" s="212">
        <v>10.199999999999999</v>
      </c>
      <c r="I258" s="213"/>
      <c r="J258" s="208"/>
      <c r="K258" s="208"/>
      <c r="L258" s="214"/>
      <c r="M258" s="215"/>
      <c r="N258" s="216"/>
      <c r="O258" s="216"/>
      <c r="P258" s="216"/>
      <c r="Q258" s="216"/>
      <c r="R258" s="216"/>
      <c r="S258" s="216"/>
      <c r="T258" s="217"/>
      <c r="AT258" s="218" t="s">
        <v>339</v>
      </c>
      <c r="AU258" s="218" t="s">
        <v>86</v>
      </c>
      <c r="AV258" s="13" t="s">
        <v>86</v>
      </c>
      <c r="AW258" s="13" t="s">
        <v>4</v>
      </c>
      <c r="AX258" s="13" t="s">
        <v>84</v>
      </c>
      <c r="AY258" s="218" t="s">
        <v>321</v>
      </c>
    </row>
    <row r="259" spans="1:65" s="2" customFormat="1" ht="24.2" customHeight="1">
      <c r="A259" s="35"/>
      <c r="B259" s="36"/>
      <c r="C259" s="194" t="s">
        <v>639</v>
      </c>
      <c r="D259" s="194" t="s">
        <v>323</v>
      </c>
      <c r="E259" s="195" t="s">
        <v>1821</v>
      </c>
      <c r="F259" s="196" t="s">
        <v>1822</v>
      </c>
      <c r="G259" s="197" t="s">
        <v>628</v>
      </c>
      <c r="H259" s="198">
        <v>112</v>
      </c>
      <c r="I259" s="199"/>
      <c r="J259" s="200">
        <f>ROUND(I259*H259,2)</f>
        <v>0</v>
      </c>
      <c r="K259" s="196" t="s">
        <v>350</v>
      </c>
      <c r="L259" s="40"/>
      <c r="M259" s="201" t="s">
        <v>1</v>
      </c>
      <c r="N259" s="202" t="s">
        <v>42</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328</v>
      </c>
      <c r="AT259" s="205" t="s">
        <v>323</v>
      </c>
      <c r="AU259" s="205" t="s">
        <v>86</v>
      </c>
      <c r="AY259" s="18" t="s">
        <v>321</v>
      </c>
      <c r="BE259" s="206">
        <f>IF(N259="základní",J259,0)</f>
        <v>0</v>
      </c>
      <c r="BF259" s="206">
        <f>IF(N259="snížená",J259,0)</f>
        <v>0</v>
      </c>
      <c r="BG259" s="206">
        <f>IF(N259="zákl. přenesená",J259,0)</f>
        <v>0</v>
      </c>
      <c r="BH259" s="206">
        <f>IF(N259="sníž. přenesená",J259,0)</f>
        <v>0</v>
      </c>
      <c r="BI259" s="206">
        <f>IF(N259="nulová",J259,0)</f>
        <v>0</v>
      </c>
      <c r="BJ259" s="18" t="s">
        <v>84</v>
      </c>
      <c r="BK259" s="206">
        <f>ROUND(I259*H259,2)</f>
        <v>0</v>
      </c>
      <c r="BL259" s="18" t="s">
        <v>328</v>
      </c>
      <c r="BM259" s="205" t="s">
        <v>3638</v>
      </c>
    </row>
    <row r="260" spans="1:65" s="13" customFormat="1" ht="11.25">
      <c r="B260" s="207"/>
      <c r="C260" s="208"/>
      <c r="D260" s="209" t="s">
        <v>339</v>
      </c>
      <c r="E260" s="210" t="s">
        <v>1</v>
      </c>
      <c r="F260" s="211" t="s">
        <v>4016</v>
      </c>
      <c r="G260" s="208"/>
      <c r="H260" s="212">
        <v>112</v>
      </c>
      <c r="I260" s="213"/>
      <c r="J260" s="208"/>
      <c r="K260" s="208"/>
      <c r="L260" s="214"/>
      <c r="M260" s="215"/>
      <c r="N260" s="216"/>
      <c r="O260" s="216"/>
      <c r="P260" s="216"/>
      <c r="Q260" s="216"/>
      <c r="R260" s="216"/>
      <c r="S260" s="216"/>
      <c r="T260" s="217"/>
      <c r="AT260" s="218" t="s">
        <v>339</v>
      </c>
      <c r="AU260" s="218" t="s">
        <v>86</v>
      </c>
      <c r="AV260" s="13" t="s">
        <v>86</v>
      </c>
      <c r="AW260" s="13" t="s">
        <v>31</v>
      </c>
      <c r="AX260" s="13" t="s">
        <v>84</v>
      </c>
      <c r="AY260" s="218" t="s">
        <v>321</v>
      </c>
    </row>
    <row r="261" spans="1:65" s="2" customFormat="1" ht="24.2" customHeight="1">
      <c r="A261" s="35"/>
      <c r="B261" s="36"/>
      <c r="C261" s="194" t="s">
        <v>644</v>
      </c>
      <c r="D261" s="194" t="s">
        <v>323</v>
      </c>
      <c r="E261" s="195" t="s">
        <v>4017</v>
      </c>
      <c r="F261" s="196" t="s">
        <v>4018</v>
      </c>
      <c r="G261" s="197" t="s">
        <v>692</v>
      </c>
      <c r="H261" s="198">
        <v>1</v>
      </c>
      <c r="I261" s="199"/>
      <c r="J261" s="200">
        <f t="shared" ref="J261:J290" si="0">ROUND(I261*H261,2)</f>
        <v>0</v>
      </c>
      <c r="K261" s="196" t="s">
        <v>350</v>
      </c>
      <c r="L261" s="40"/>
      <c r="M261" s="201" t="s">
        <v>1</v>
      </c>
      <c r="N261" s="202" t="s">
        <v>42</v>
      </c>
      <c r="O261" s="72"/>
      <c r="P261" s="203">
        <f t="shared" ref="P261:P290" si="1">O261*H261</f>
        <v>0</v>
      </c>
      <c r="Q261" s="203">
        <v>0</v>
      </c>
      <c r="R261" s="203">
        <f t="shared" ref="R261:R290" si="2">Q261*H261</f>
        <v>0</v>
      </c>
      <c r="S261" s="203">
        <v>0</v>
      </c>
      <c r="T261" s="204">
        <f t="shared" ref="T261:T290" si="3">S261*H261</f>
        <v>0</v>
      </c>
      <c r="U261" s="35"/>
      <c r="V261" s="35"/>
      <c r="W261" s="35"/>
      <c r="X261" s="35"/>
      <c r="Y261" s="35"/>
      <c r="Z261" s="35"/>
      <c r="AA261" s="35"/>
      <c r="AB261" s="35"/>
      <c r="AC261" s="35"/>
      <c r="AD261" s="35"/>
      <c r="AE261" s="35"/>
      <c r="AR261" s="205" t="s">
        <v>328</v>
      </c>
      <c r="AT261" s="205" t="s">
        <v>323</v>
      </c>
      <c r="AU261" s="205" t="s">
        <v>86</v>
      </c>
      <c r="AY261" s="18" t="s">
        <v>321</v>
      </c>
      <c r="BE261" s="206">
        <f t="shared" ref="BE261:BE290" si="4">IF(N261="základní",J261,0)</f>
        <v>0</v>
      </c>
      <c r="BF261" s="206">
        <f t="shared" ref="BF261:BF290" si="5">IF(N261="snížená",J261,0)</f>
        <v>0</v>
      </c>
      <c r="BG261" s="206">
        <f t="shared" ref="BG261:BG290" si="6">IF(N261="zákl. přenesená",J261,0)</f>
        <v>0</v>
      </c>
      <c r="BH261" s="206">
        <f t="shared" ref="BH261:BH290" si="7">IF(N261="sníž. přenesená",J261,0)</f>
        <v>0</v>
      </c>
      <c r="BI261" s="206">
        <f t="shared" ref="BI261:BI290" si="8">IF(N261="nulová",J261,0)</f>
        <v>0</v>
      </c>
      <c r="BJ261" s="18" t="s">
        <v>84</v>
      </c>
      <c r="BK261" s="206">
        <f t="shared" ref="BK261:BK290" si="9">ROUND(I261*H261,2)</f>
        <v>0</v>
      </c>
      <c r="BL261" s="18" t="s">
        <v>328</v>
      </c>
      <c r="BM261" s="205" t="s">
        <v>4019</v>
      </c>
    </row>
    <row r="262" spans="1:65" s="2" customFormat="1" ht="16.5" customHeight="1">
      <c r="A262" s="35"/>
      <c r="B262" s="36"/>
      <c r="C262" s="251" t="s">
        <v>647</v>
      </c>
      <c r="D262" s="251" t="s">
        <v>583</v>
      </c>
      <c r="E262" s="252" t="s">
        <v>4020</v>
      </c>
      <c r="F262" s="253" t="s">
        <v>4021</v>
      </c>
      <c r="G262" s="254" t="s">
        <v>692</v>
      </c>
      <c r="H262" s="255">
        <v>1</v>
      </c>
      <c r="I262" s="256"/>
      <c r="J262" s="257">
        <f t="shared" si="0"/>
        <v>0</v>
      </c>
      <c r="K262" s="253" t="s">
        <v>350</v>
      </c>
      <c r="L262" s="258"/>
      <c r="M262" s="259" t="s">
        <v>1</v>
      </c>
      <c r="N262" s="260" t="s">
        <v>42</v>
      </c>
      <c r="O262" s="72"/>
      <c r="P262" s="203">
        <f t="shared" si="1"/>
        <v>0</v>
      </c>
      <c r="Q262" s="203">
        <v>4.1200000000000004E-3</v>
      </c>
      <c r="R262" s="203">
        <f t="shared" si="2"/>
        <v>4.1200000000000004E-3</v>
      </c>
      <c r="S262" s="203">
        <v>0</v>
      </c>
      <c r="T262" s="204">
        <f t="shared" si="3"/>
        <v>0</v>
      </c>
      <c r="U262" s="35"/>
      <c r="V262" s="35"/>
      <c r="W262" s="35"/>
      <c r="X262" s="35"/>
      <c r="Y262" s="35"/>
      <c r="Z262" s="35"/>
      <c r="AA262" s="35"/>
      <c r="AB262" s="35"/>
      <c r="AC262" s="35"/>
      <c r="AD262" s="35"/>
      <c r="AE262" s="35"/>
      <c r="AR262" s="205" t="s">
        <v>364</v>
      </c>
      <c r="AT262" s="205" t="s">
        <v>583</v>
      </c>
      <c r="AU262" s="205" t="s">
        <v>86</v>
      </c>
      <c r="AY262" s="18" t="s">
        <v>321</v>
      </c>
      <c r="BE262" s="206">
        <f t="shared" si="4"/>
        <v>0</v>
      </c>
      <c r="BF262" s="206">
        <f t="shared" si="5"/>
        <v>0</v>
      </c>
      <c r="BG262" s="206">
        <f t="shared" si="6"/>
        <v>0</v>
      </c>
      <c r="BH262" s="206">
        <f t="shared" si="7"/>
        <v>0</v>
      </c>
      <c r="BI262" s="206">
        <f t="shared" si="8"/>
        <v>0</v>
      </c>
      <c r="BJ262" s="18" t="s">
        <v>84</v>
      </c>
      <c r="BK262" s="206">
        <f t="shared" si="9"/>
        <v>0</v>
      </c>
      <c r="BL262" s="18" t="s">
        <v>328</v>
      </c>
      <c r="BM262" s="205" t="s">
        <v>4022</v>
      </c>
    </row>
    <row r="263" spans="1:65" s="2" customFormat="1" ht="24.2" customHeight="1">
      <c r="A263" s="35"/>
      <c r="B263" s="36"/>
      <c r="C263" s="194" t="s">
        <v>652</v>
      </c>
      <c r="D263" s="194" t="s">
        <v>323</v>
      </c>
      <c r="E263" s="195" t="s">
        <v>4023</v>
      </c>
      <c r="F263" s="196" t="s">
        <v>4024</v>
      </c>
      <c r="G263" s="197" t="s">
        <v>692</v>
      </c>
      <c r="H263" s="198">
        <v>1</v>
      </c>
      <c r="I263" s="199"/>
      <c r="J263" s="200">
        <f t="shared" si="0"/>
        <v>0</v>
      </c>
      <c r="K263" s="196" t="s">
        <v>327</v>
      </c>
      <c r="L263" s="40"/>
      <c r="M263" s="201" t="s">
        <v>1</v>
      </c>
      <c r="N263" s="202" t="s">
        <v>42</v>
      </c>
      <c r="O263" s="72"/>
      <c r="P263" s="203">
        <f t="shared" si="1"/>
        <v>0</v>
      </c>
      <c r="Q263" s="203">
        <v>0</v>
      </c>
      <c r="R263" s="203">
        <f t="shared" si="2"/>
        <v>0</v>
      </c>
      <c r="S263" s="203">
        <v>0</v>
      </c>
      <c r="T263" s="204">
        <f t="shared" si="3"/>
        <v>0</v>
      </c>
      <c r="U263" s="35"/>
      <c r="V263" s="35"/>
      <c r="W263" s="35"/>
      <c r="X263" s="35"/>
      <c r="Y263" s="35"/>
      <c r="Z263" s="35"/>
      <c r="AA263" s="35"/>
      <c r="AB263" s="35"/>
      <c r="AC263" s="35"/>
      <c r="AD263" s="35"/>
      <c r="AE263" s="35"/>
      <c r="AR263" s="205" t="s">
        <v>328</v>
      </c>
      <c r="AT263" s="205" t="s">
        <v>323</v>
      </c>
      <c r="AU263" s="205" t="s">
        <v>86</v>
      </c>
      <c r="AY263" s="18" t="s">
        <v>321</v>
      </c>
      <c r="BE263" s="206">
        <f t="shared" si="4"/>
        <v>0</v>
      </c>
      <c r="BF263" s="206">
        <f t="shared" si="5"/>
        <v>0</v>
      </c>
      <c r="BG263" s="206">
        <f t="shared" si="6"/>
        <v>0</v>
      </c>
      <c r="BH263" s="206">
        <f t="shared" si="7"/>
        <v>0</v>
      </c>
      <c r="BI263" s="206">
        <f t="shared" si="8"/>
        <v>0</v>
      </c>
      <c r="BJ263" s="18" t="s">
        <v>84</v>
      </c>
      <c r="BK263" s="206">
        <f t="shared" si="9"/>
        <v>0</v>
      </c>
      <c r="BL263" s="18" t="s">
        <v>328</v>
      </c>
      <c r="BM263" s="205" t="s">
        <v>4025</v>
      </c>
    </row>
    <row r="264" spans="1:65" s="2" customFormat="1" ht="16.5" customHeight="1">
      <c r="A264" s="35"/>
      <c r="B264" s="36"/>
      <c r="C264" s="251" t="s">
        <v>657</v>
      </c>
      <c r="D264" s="251" t="s">
        <v>583</v>
      </c>
      <c r="E264" s="252" t="s">
        <v>4026</v>
      </c>
      <c r="F264" s="253" t="s">
        <v>4027</v>
      </c>
      <c r="G264" s="254" t="s">
        <v>692</v>
      </c>
      <c r="H264" s="255">
        <v>1</v>
      </c>
      <c r="I264" s="256"/>
      <c r="J264" s="257">
        <f t="shared" si="0"/>
        <v>0</v>
      </c>
      <c r="K264" s="253" t="s">
        <v>327</v>
      </c>
      <c r="L264" s="258"/>
      <c r="M264" s="259" t="s">
        <v>1</v>
      </c>
      <c r="N264" s="260" t="s">
        <v>42</v>
      </c>
      <c r="O264" s="72"/>
      <c r="P264" s="203">
        <f t="shared" si="1"/>
        <v>0</v>
      </c>
      <c r="Q264" s="203">
        <v>1.5299999999999999E-2</v>
      </c>
      <c r="R264" s="203">
        <f t="shared" si="2"/>
        <v>1.5299999999999999E-2</v>
      </c>
      <c r="S264" s="203">
        <v>0</v>
      </c>
      <c r="T264" s="204">
        <f t="shared" si="3"/>
        <v>0</v>
      </c>
      <c r="U264" s="35"/>
      <c r="V264" s="35"/>
      <c r="W264" s="35"/>
      <c r="X264" s="35"/>
      <c r="Y264" s="35"/>
      <c r="Z264" s="35"/>
      <c r="AA264" s="35"/>
      <c r="AB264" s="35"/>
      <c r="AC264" s="35"/>
      <c r="AD264" s="35"/>
      <c r="AE264" s="35"/>
      <c r="AR264" s="205" t="s">
        <v>364</v>
      </c>
      <c r="AT264" s="205" t="s">
        <v>583</v>
      </c>
      <c r="AU264" s="205" t="s">
        <v>86</v>
      </c>
      <c r="AY264" s="18" t="s">
        <v>321</v>
      </c>
      <c r="BE264" s="206">
        <f t="shared" si="4"/>
        <v>0</v>
      </c>
      <c r="BF264" s="206">
        <f t="shared" si="5"/>
        <v>0</v>
      </c>
      <c r="BG264" s="206">
        <f t="shared" si="6"/>
        <v>0</v>
      </c>
      <c r="BH264" s="206">
        <f t="shared" si="7"/>
        <v>0</v>
      </c>
      <c r="BI264" s="206">
        <f t="shared" si="8"/>
        <v>0</v>
      </c>
      <c r="BJ264" s="18" t="s">
        <v>84</v>
      </c>
      <c r="BK264" s="206">
        <f t="shared" si="9"/>
        <v>0</v>
      </c>
      <c r="BL264" s="18" t="s">
        <v>328</v>
      </c>
      <c r="BM264" s="205" t="s">
        <v>4028</v>
      </c>
    </row>
    <row r="265" spans="1:65" s="2" customFormat="1" ht="16.5" customHeight="1">
      <c r="A265" s="35"/>
      <c r="B265" s="36"/>
      <c r="C265" s="251" t="s">
        <v>664</v>
      </c>
      <c r="D265" s="251" t="s">
        <v>583</v>
      </c>
      <c r="E265" s="252" t="s">
        <v>1818</v>
      </c>
      <c r="F265" s="253" t="s">
        <v>1819</v>
      </c>
      <c r="G265" s="254" t="s">
        <v>692</v>
      </c>
      <c r="H265" s="255">
        <v>1</v>
      </c>
      <c r="I265" s="256"/>
      <c r="J265" s="257">
        <f t="shared" si="0"/>
        <v>0</v>
      </c>
      <c r="K265" s="253" t="s">
        <v>350</v>
      </c>
      <c r="L265" s="258"/>
      <c r="M265" s="259" t="s">
        <v>1</v>
      </c>
      <c r="N265" s="260" t="s">
        <v>42</v>
      </c>
      <c r="O265" s="72"/>
      <c r="P265" s="203">
        <f t="shared" si="1"/>
        <v>0</v>
      </c>
      <c r="Q265" s="203">
        <v>7.1999999999999998E-3</v>
      </c>
      <c r="R265" s="203">
        <f t="shared" si="2"/>
        <v>7.1999999999999998E-3</v>
      </c>
      <c r="S265" s="203">
        <v>0</v>
      </c>
      <c r="T265" s="204">
        <f t="shared" si="3"/>
        <v>0</v>
      </c>
      <c r="U265" s="35"/>
      <c r="V265" s="35"/>
      <c r="W265" s="35"/>
      <c r="X265" s="35"/>
      <c r="Y265" s="35"/>
      <c r="Z265" s="35"/>
      <c r="AA265" s="35"/>
      <c r="AB265" s="35"/>
      <c r="AC265" s="35"/>
      <c r="AD265" s="35"/>
      <c r="AE265" s="35"/>
      <c r="AR265" s="205" t="s">
        <v>364</v>
      </c>
      <c r="AT265" s="205" t="s">
        <v>583</v>
      </c>
      <c r="AU265" s="205" t="s">
        <v>86</v>
      </c>
      <c r="AY265" s="18" t="s">
        <v>321</v>
      </c>
      <c r="BE265" s="206">
        <f t="shared" si="4"/>
        <v>0</v>
      </c>
      <c r="BF265" s="206">
        <f t="shared" si="5"/>
        <v>0</v>
      </c>
      <c r="BG265" s="206">
        <f t="shared" si="6"/>
        <v>0</v>
      </c>
      <c r="BH265" s="206">
        <f t="shared" si="7"/>
        <v>0</v>
      </c>
      <c r="BI265" s="206">
        <f t="shared" si="8"/>
        <v>0</v>
      </c>
      <c r="BJ265" s="18" t="s">
        <v>84</v>
      </c>
      <c r="BK265" s="206">
        <f t="shared" si="9"/>
        <v>0</v>
      </c>
      <c r="BL265" s="18" t="s">
        <v>328</v>
      </c>
      <c r="BM265" s="205" t="s">
        <v>4029</v>
      </c>
    </row>
    <row r="266" spans="1:65" s="2" customFormat="1" ht="24.2" customHeight="1">
      <c r="A266" s="35"/>
      <c r="B266" s="36"/>
      <c r="C266" s="194" t="s">
        <v>669</v>
      </c>
      <c r="D266" s="194" t="s">
        <v>323</v>
      </c>
      <c r="E266" s="195" t="s">
        <v>1824</v>
      </c>
      <c r="F266" s="196" t="s">
        <v>1825</v>
      </c>
      <c r="G266" s="197" t="s">
        <v>692</v>
      </c>
      <c r="H266" s="198">
        <v>8</v>
      </c>
      <c r="I266" s="199"/>
      <c r="J266" s="200">
        <f t="shared" si="0"/>
        <v>0</v>
      </c>
      <c r="K266" s="196" t="s">
        <v>350</v>
      </c>
      <c r="L266" s="40"/>
      <c r="M266" s="201" t="s">
        <v>1</v>
      </c>
      <c r="N266" s="202" t="s">
        <v>42</v>
      </c>
      <c r="O266" s="72"/>
      <c r="P266" s="203">
        <f t="shared" si="1"/>
        <v>0</v>
      </c>
      <c r="Q266" s="203">
        <v>0</v>
      </c>
      <c r="R266" s="203">
        <f t="shared" si="2"/>
        <v>0</v>
      </c>
      <c r="S266" s="203">
        <v>0</v>
      </c>
      <c r="T266" s="204">
        <f t="shared" si="3"/>
        <v>0</v>
      </c>
      <c r="U266" s="35"/>
      <c r="V266" s="35"/>
      <c r="W266" s="35"/>
      <c r="X266" s="35"/>
      <c r="Y266" s="35"/>
      <c r="Z266" s="35"/>
      <c r="AA266" s="35"/>
      <c r="AB266" s="35"/>
      <c r="AC266" s="35"/>
      <c r="AD266" s="35"/>
      <c r="AE266" s="35"/>
      <c r="AR266" s="205" t="s">
        <v>328</v>
      </c>
      <c r="AT266" s="205" t="s">
        <v>323</v>
      </c>
      <c r="AU266" s="205" t="s">
        <v>86</v>
      </c>
      <c r="AY266" s="18" t="s">
        <v>321</v>
      </c>
      <c r="BE266" s="206">
        <f t="shared" si="4"/>
        <v>0</v>
      </c>
      <c r="BF266" s="206">
        <f t="shared" si="5"/>
        <v>0</v>
      </c>
      <c r="BG266" s="206">
        <f t="shared" si="6"/>
        <v>0</v>
      </c>
      <c r="BH266" s="206">
        <f t="shared" si="7"/>
        <v>0</v>
      </c>
      <c r="BI266" s="206">
        <f t="shared" si="8"/>
        <v>0</v>
      </c>
      <c r="BJ266" s="18" t="s">
        <v>84</v>
      </c>
      <c r="BK266" s="206">
        <f t="shared" si="9"/>
        <v>0</v>
      </c>
      <c r="BL266" s="18" t="s">
        <v>328</v>
      </c>
      <c r="BM266" s="205" t="s">
        <v>3850</v>
      </c>
    </row>
    <row r="267" spans="1:65" s="2" customFormat="1" ht="16.5" customHeight="1">
      <c r="A267" s="35"/>
      <c r="B267" s="36"/>
      <c r="C267" s="251" t="s">
        <v>674</v>
      </c>
      <c r="D267" s="251" t="s">
        <v>583</v>
      </c>
      <c r="E267" s="252" t="s">
        <v>4030</v>
      </c>
      <c r="F267" s="253" t="s">
        <v>4031</v>
      </c>
      <c r="G267" s="254" t="s">
        <v>692</v>
      </c>
      <c r="H267" s="255">
        <v>2</v>
      </c>
      <c r="I267" s="256"/>
      <c r="J267" s="257">
        <f t="shared" si="0"/>
        <v>0</v>
      </c>
      <c r="K267" s="253" t="s">
        <v>327</v>
      </c>
      <c r="L267" s="258"/>
      <c r="M267" s="259" t="s">
        <v>1</v>
      </c>
      <c r="N267" s="260" t="s">
        <v>42</v>
      </c>
      <c r="O267" s="72"/>
      <c r="P267" s="203">
        <f t="shared" si="1"/>
        <v>0</v>
      </c>
      <c r="Q267" s="203">
        <v>3.2599999999999997E-2</v>
      </c>
      <c r="R267" s="203">
        <f t="shared" si="2"/>
        <v>6.5199999999999994E-2</v>
      </c>
      <c r="S267" s="203">
        <v>0</v>
      </c>
      <c r="T267" s="204">
        <f t="shared" si="3"/>
        <v>0</v>
      </c>
      <c r="U267" s="35"/>
      <c r="V267" s="35"/>
      <c r="W267" s="35"/>
      <c r="X267" s="35"/>
      <c r="Y267" s="35"/>
      <c r="Z267" s="35"/>
      <c r="AA267" s="35"/>
      <c r="AB267" s="35"/>
      <c r="AC267" s="35"/>
      <c r="AD267" s="35"/>
      <c r="AE267" s="35"/>
      <c r="AR267" s="205" t="s">
        <v>364</v>
      </c>
      <c r="AT267" s="205" t="s">
        <v>583</v>
      </c>
      <c r="AU267" s="205" t="s">
        <v>86</v>
      </c>
      <c r="AY267" s="18" t="s">
        <v>321</v>
      </c>
      <c r="BE267" s="206">
        <f t="shared" si="4"/>
        <v>0</v>
      </c>
      <c r="BF267" s="206">
        <f t="shared" si="5"/>
        <v>0</v>
      </c>
      <c r="BG267" s="206">
        <f t="shared" si="6"/>
        <v>0</v>
      </c>
      <c r="BH267" s="206">
        <f t="shared" si="7"/>
        <v>0</v>
      </c>
      <c r="BI267" s="206">
        <f t="shared" si="8"/>
        <v>0</v>
      </c>
      <c r="BJ267" s="18" t="s">
        <v>84</v>
      </c>
      <c r="BK267" s="206">
        <f t="shared" si="9"/>
        <v>0</v>
      </c>
      <c r="BL267" s="18" t="s">
        <v>328</v>
      </c>
      <c r="BM267" s="205" t="s">
        <v>4032</v>
      </c>
    </row>
    <row r="268" spans="1:65" s="2" customFormat="1" ht="16.5" customHeight="1">
      <c r="A268" s="35"/>
      <c r="B268" s="36"/>
      <c r="C268" s="251" t="s">
        <v>680</v>
      </c>
      <c r="D268" s="251" t="s">
        <v>583</v>
      </c>
      <c r="E268" s="252" t="s">
        <v>4033</v>
      </c>
      <c r="F268" s="253" t="s">
        <v>4034</v>
      </c>
      <c r="G268" s="254" t="s">
        <v>692</v>
      </c>
      <c r="H268" s="255">
        <v>1</v>
      </c>
      <c r="I268" s="256"/>
      <c r="J268" s="257">
        <f t="shared" si="0"/>
        <v>0</v>
      </c>
      <c r="K268" s="253" t="s">
        <v>327</v>
      </c>
      <c r="L268" s="258"/>
      <c r="M268" s="259" t="s">
        <v>1</v>
      </c>
      <c r="N268" s="260" t="s">
        <v>42</v>
      </c>
      <c r="O268" s="72"/>
      <c r="P268" s="203">
        <f t="shared" si="1"/>
        <v>0</v>
      </c>
      <c r="Q268" s="203">
        <v>2.1850000000000001E-2</v>
      </c>
      <c r="R268" s="203">
        <f t="shared" si="2"/>
        <v>2.1850000000000001E-2</v>
      </c>
      <c r="S268" s="203">
        <v>0</v>
      </c>
      <c r="T268" s="204">
        <f t="shared" si="3"/>
        <v>0</v>
      </c>
      <c r="U268" s="35"/>
      <c r="V268" s="35"/>
      <c r="W268" s="35"/>
      <c r="X268" s="35"/>
      <c r="Y268" s="35"/>
      <c r="Z268" s="35"/>
      <c r="AA268" s="35"/>
      <c r="AB268" s="35"/>
      <c r="AC268" s="35"/>
      <c r="AD268" s="35"/>
      <c r="AE268" s="35"/>
      <c r="AR268" s="205" t="s">
        <v>364</v>
      </c>
      <c r="AT268" s="205" t="s">
        <v>583</v>
      </c>
      <c r="AU268" s="205" t="s">
        <v>86</v>
      </c>
      <c r="AY268" s="18" t="s">
        <v>321</v>
      </c>
      <c r="BE268" s="206">
        <f t="shared" si="4"/>
        <v>0</v>
      </c>
      <c r="BF268" s="206">
        <f t="shared" si="5"/>
        <v>0</v>
      </c>
      <c r="BG268" s="206">
        <f t="shared" si="6"/>
        <v>0</v>
      </c>
      <c r="BH268" s="206">
        <f t="shared" si="7"/>
        <v>0</v>
      </c>
      <c r="BI268" s="206">
        <f t="shared" si="8"/>
        <v>0</v>
      </c>
      <c r="BJ268" s="18" t="s">
        <v>84</v>
      </c>
      <c r="BK268" s="206">
        <f t="shared" si="9"/>
        <v>0</v>
      </c>
      <c r="BL268" s="18" t="s">
        <v>328</v>
      </c>
      <c r="BM268" s="205" t="s">
        <v>4035</v>
      </c>
    </row>
    <row r="269" spans="1:65" s="2" customFormat="1" ht="16.5" customHeight="1">
      <c r="A269" s="35"/>
      <c r="B269" s="36"/>
      <c r="C269" s="251" t="s">
        <v>685</v>
      </c>
      <c r="D269" s="251" t="s">
        <v>583</v>
      </c>
      <c r="E269" s="252" t="s">
        <v>4036</v>
      </c>
      <c r="F269" s="253" t="s">
        <v>4037</v>
      </c>
      <c r="G269" s="254" t="s">
        <v>692</v>
      </c>
      <c r="H269" s="255">
        <v>1</v>
      </c>
      <c r="I269" s="256"/>
      <c r="J269" s="257">
        <f t="shared" si="0"/>
        <v>0</v>
      </c>
      <c r="K269" s="253" t="s">
        <v>327</v>
      </c>
      <c r="L269" s="258"/>
      <c r="M269" s="259" t="s">
        <v>1</v>
      </c>
      <c r="N269" s="260" t="s">
        <v>42</v>
      </c>
      <c r="O269" s="72"/>
      <c r="P269" s="203">
        <f t="shared" si="1"/>
        <v>0</v>
      </c>
      <c r="Q269" s="203">
        <v>2.1850000000000001E-2</v>
      </c>
      <c r="R269" s="203">
        <f t="shared" si="2"/>
        <v>2.1850000000000001E-2</v>
      </c>
      <c r="S269" s="203">
        <v>0</v>
      </c>
      <c r="T269" s="204">
        <f t="shared" si="3"/>
        <v>0</v>
      </c>
      <c r="U269" s="35"/>
      <c r="V269" s="35"/>
      <c r="W269" s="35"/>
      <c r="X269" s="35"/>
      <c r="Y269" s="35"/>
      <c r="Z269" s="35"/>
      <c r="AA269" s="35"/>
      <c r="AB269" s="35"/>
      <c r="AC269" s="35"/>
      <c r="AD269" s="35"/>
      <c r="AE269" s="35"/>
      <c r="AR269" s="205" t="s">
        <v>364</v>
      </c>
      <c r="AT269" s="205" t="s">
        <v>583</v>
      </c>
      <c r="AU269" s="205" t="s">
        <v>86</v>
      </c>
      <c r="AY269" s="18" t="s">
        <v>321</v>
      </c>
      <c r="BE269" s="206">
        <f t="shared" si="4"/>
        <v>0</v>
      </c>
      <c r="BF269" s="206">
        <f t="shared" si="5"/>
        <v>0</v>
      </c>
      <c r="BG269" s="206">
        <f t="shared" si="6"/>
        <v>0</v>
      </c>
      <c r="BH269" s="206">
        <f t="shared" si="7"/>
        <v>0</v>
      </c>
      <c r="BI269" s="206">
        <f t="shared" si="8"/>
        <v>0</v>
      </c>
      <c r="BJ269" s="18" t="s">
        <v>84</v>
      </c>
      <c r="BK269" s="206">
        <f t="shared" si="9"/>
        <v>0</v>
      </c>
      <c r="BL269" s="18" t="s">
        <v>328</v>
      </c>
      <c r="BM269" s="205" t="s">
        <v>4038</v>
      </c>
    </row>
    <row r="270" spans="1:65" s="2" customFormat="1" ht="16.5" customHeight="1">
      <c r="A270" s="35"/>
      <c r="B270" s="36"/>
      <c r="C270" s="251" t="s">
        <v>689</v>
      </c>
      <c r="D270" s="251" t="s">
        <v>583</v>
      </c>
      <c r="E270" s="252" t="s">
        <v>1818</v>
      </c>
      <c r="F270" s="253" t="s">
        <v>1819</v>
      </c>
      <c r="G270" s="254" t="s">
        <v>692</v>
      </c>
      <c r="H270" s="255">
        <v>8</v>
      </c>
      <c r="I270" s="256"/>
      <c r="J270" s="257">
        <f t="shared" si="0"/>
        <v>0</v>
      </c>
      <c r="K270" s="253" t="s">
        <v>350</v>
      </c>
      <c r="L270" s="258"/>
      <c r="M270" s="259" t="s">
        <v>1</v>
      </c>
      <c r="N270" s="260" t="s">
        <v>42</v>
      </c>
      <c r="O270" s="72"/>
      <c r="P270" s="203">
        <f t="shared" si="1"/>
        <v>0</v>
      </c>
      <c r="Q270" s="203">
        <v>7.1999999999999998E-3</v>
      </c>
      <c r="R270" s="203">
        <f t="shared" si="2"/>
        <v>5.7599999999999998E-2</v>
      </c>
      <c r="S270" s="203">
        <v>0</v>
      </c>
      <c r="T270" s="204">
        <f t="shared" si="3"/>
        <v>0</v>
      </c>
      <c r="U270" s="35"/>
      <c r="V270" s="35"/>
      <c r="W270" s="35"/>
      <c r="X270" s="35"/>
      <c r="Y270" s="35"/>
      <c r="Z270" s="35"/>
      <c r="AA270" s="35"/>
      <c r="AB270" s="35"/>
      <c r="AC270" s="35"/>
      <c r="AD270" s="35"/>
      <c r="AE270" s="35"/>
      <c r="AR270" s="205" t="s">
        <v>364</v>
      </c>
      <c r="AT270" s="205" t="s">
        <v>583</v>
      </c>
      <c r="AU270" s="205" t="s">
        <v>86</v>
      </c>
      <c r="AY270" s="18" t="s">
        <v>321</v>
      </c>
      <c r="BE270" s="206">
        <f t="shared" si="4"/>
        <v>0</v>
      </c>
      <c r="BF270" s="206">
        <f t="shared" si="5"/>
        <v>0</v>
      </c>
      <c r="BG270" s="206">
        <f t="shared" si="6"/>
        <v>0</v>
      </c>
      <c r="BH270" s="206">
        <f t="shared" si="7"/>
        <v>0</v>
      </c>
      <c r="BI270" s="206">
        <f t="shared" si="8"/>
        <v>0</v>
      </c>
      <c r="BJ270" s="18" t="s">
        <v>84</v>
      </c>
      <c r="BK270" s="206">
        <f t="shared" si="9"/>
        <v>0</v>
      </c>
      <c r="BL270" s="18" t="s">
        <v>328</v>
      </c>
      <c r="BM270" s="205" t="s">
        <v>4039</v>
      </c>
    </row>
    <row r="271" spans="1:65" s="2" customFormat="1" ht="24.2" customHeight="1">
      <c r="A271" s="35"/>
      <c r="B271" s="36"/>
      <c r="C271" s="194" t="s">
        <v>694</v>
      </c>
      <c r="D271" s="194" t="s">
        <v>323</v>
      </c>
      <c r="E271" s="195" t="s">
        <v>4040</v>
      </c>
      <c r="F271" s="196" t="s">
        <v>4041</v>
      </c>
      <c r="G271" s="197" t="s">
        <v>692</v>
      </c>
      <c r="H271" s="198">
        <v>1</v>
      </c>
      <c r="I271" s="199"/>
      <c r="J271" s="200">
        <f t="shared" si="0"/>
        <v>0</v>
      </c>
      <c r="K271" s="196" t="s">
        <v>350</v>
      </c>
      <c r="L271" s="40"/>
      <c r="M271" s="201" t="s">
        <v>1</v>
      </c>
      <c r="N271" s="202" t="s">
        <v>42</v>
      </c>
      <c r="O271" s="72"/>
      <c r="P271" s="203">
        <f t="shared" si="1"/>
        <v>0</v>
      </c>
      <c r="Q271" s="203">
        <v>0</v>
      </c>
      <c r="R271" s="203">
        <f t="shared" si="2"/>
        <v>0</v>
      </c>
      <c r="S271" s="203">
        <v>0</v>
      </c>
      <c r="T271" s="204">
        <f t="shared" si="3"/>
        <v>0</v>
      </c>
      <c r="U271" s="35"/>
      <c r="V271" s="35"/>
      <c r="W271" s="35"/>
      <c r="X271" s="35"/>
      <c r="Y271" s="35"/>
      <c r="Z271" s="35"/>
      <c r="AA271" s="35"/>
      <c r="AB271" s="35"/>
      <c r="AC271" s="35"/>
      <c r="AD271" s="35"/>
      <c r="AE271" s="35"/>
      <c r="AR271" s="205" t="s">
        <v>328</v>
      </c>
      <c r="AT271" s="205" t="s">
        <v>323</v>
      </c>
      <c r="AU271" s="205" t="s">
        <v>86</v>
      </c>
      <c r="AY271" s="18" t="s">
        <v>321</v>
      </c>
      <c r="BE271" s="206">
        <f t="shared" si="4"/>
        <v>0</v>
      </c>
      <c r="BF271" s="206">
        <f t="shared" si="5"/>
        <v>0</v>
      </c>
      <c r="BG271" s="206">
        <f t="shared" si="6"/>
        <v>0</v>
      </c>
      <c r="BH271" s="206">
        <f t="shared" si="7"/>
        <v>0</v>
      </c>
      <c r="BI271" s="206">
        <f t="shared" si="8"/>
        <v>0</v>
      </c>
      <c r="BJ271" s="18" t="s">
        <v>84</v>
      </c>
      <c r="BK271" s="206">
        <f t="shared" si="9"/>
        <v>0</v>
      </c>
      <c r="BL271" s="18" t="s">
        <v>328</v>
      </c>
      <c r="BM271" s="205" t="s">
        <v>4042</v>
      </c>
    </row>
    <row r="272" spans="1:65" s="2" customFormat="1" ht="16.5" customHeight="1">
      <c r="A272" s="35"/>
      <c r="B272" s="36"/>
      <c r="C272" s="251" t="s">
        <v>699</v>
      </c>
      <c r="D272" s="251" t="s">
        <v>583</v>
      </c>
      <c r="E272" s="252" t="s">
        <v>4043</v>
      </c>
      <c r="F272" s="253" t="s">
        <v>4044</v>
      </c>
      <c r="G272" s="254" t="s">
        <v>692</v>
      </c>
      <c r="H272" s="255">
        <v>1</v>
      </c>
      <c r="I272" s="256"/>
      <c r="J272" s="257">
        <f t="shared" si="0"/>
        <v>0</v>
      </c>
      <c r="K272" s="253" t="s">
        <v>327</v>
      </c>
      <c r="L272" s="258"/>
      <c r="M272" s="259" t="s">
        <v>1</v>
      </c>
      <c r="N272" s="260" t="s">
        <v>42</v>
      </c>
      <c r="O272" s="72"/>
      <c r="P272" s="203">
        <f t="shared" si="1"/>
        <v>0</v>
      </c>
      <c r="Q272" s="203">
        <v>1.064E-2</v>
      </c>
      <c r="R272" s="203">
        <f t="shared" si="2"/>
        <v>1.064E-2</v>
      </c>
      <c r="S272" s="203">
        <v>0</v>
      </c>
      <c r="T272" s="204">
        <f t="shared" si="3"/>
        <v>0</v>
      </c>
      <c r="U272" s="35"/>
      <c r="V272" s="35"/>
      <c r="W272" s="35"/>
      <c r="X272" s="35"/>
      <c r="Y272" s="35"/>
      <c r="Z272" s="35"/>
      <c r="AA272" s="35"/>
      <c r="AB272" s="35"/>
      <c r="AC272" s="35"/>
      <c r="AD272" s="35"/>
      <c r="AE272" s="35"/>
      <c r="AR272" s="205" t="s">
        <v>364</v>
      </c>
      <c r="AT272" s="205" t="s">
        <v>583</v>
      </c>
      <c r="AU272" s="205" t="s">
        <v>86</v>
      </c>
      <c r="AY272" s="18" t="s">
        <v>321</v>
      </c>
      <c r="BE272" s="206">
        <f t="shared" si="4"/>
        <v>0</v>
      </c>
      <c r="BF272" s="206">
        <f t="shared" si="5"/>
        <v>0</v>
      </c>
      <c r="BG272" s="206">
        <f t="shared" si="6"/>
        <v>0</v>
      </c>
      <c r="BH272" s="206">
        <f t="shared" si="7"/>
        <v>0</v>
      </c>
      <c r="BI272" s="206">
        <f t="shared" si="8"/>
        <v>0</v>
      </c>
      <c r="BJ272" s="18" t="s">
        <v>84</v>
      </c>
      <c r="BK272" s="206">
        <f t="shared" si="9"/>
        <v>0</v>
      </c>
      <c r="BL272" s="18" t="s">
        <v>328</v>
      </c>
      <c r="BM272" s="205" t="s">
        <v>4045</v>
      </c>
    </row>
    <row r="273" spans="1:65" s="2" customFormat="1" ht="16.5" customHeight="1">
      <c r="A273" s="35"/>
      <c r="B273" s="36"/>
      <c r="C273" s="251" t="s">
        <v>706</v>
      </c>
      <c r="D273" s="251" t="s">
        <v>583</v>
      </c>
      <c r="E273" s="252" t="s">
        <v>4046</v>
      </c>
      <c r="F273" s="253" t="s">
        <v>4047</v>
      </c>
      <c r="G273" s="254" t="s">
        <v>692</v>
      </c>
      <c r="H273" s="255">
        <v>1</v>
      </c>
      <c r="I273" s="256"/>
      <c r="J273" s="257">
        <f t="shared" si="0"/>
        <v>0</v>
      </c>
      <c r="K273" s="253" t="s">
        <v>350</v>
      </c>
      <c r="L273" s="258"/>
      <c r="M273" s="259" t="s">
        <v>1</v>
      </c>
      <c r="N273" s="260" t="s">
        <v>42</v>
      </c>
      <c r="O273" s="72"/>
      <c r="P273" s="203">
        <f t="shared" si="1"/>
        <v>0</v>
      </c>
      <c r="Q273" s="203">
        <v>1.3599999999999999E-2</v>
      </c>
      <c r="R273" s="203">
        <f t="shared" si="2"/>
        <v>1.3599999999999999E-2</v>
      </c>
      <c r="S273" s="203">
        <v>0</v>
      </c>
      <c r="T273" s="204">
        <f t="shared" si="3"/>
        <v>0</v>
      </c>
      <c r="U273" s="35"/>
      <c r="V273" s="35"/>
      <c r="W273" s="35"/>
      <c r="X273" s="35"/>
      <c r="Y273" s="35"/>
      <c r="Z273" s="35"/>
      <c r="AA273" s="35"/>
      <c r="AB273" s="35"/>
      <c r="AC273" s="35"/>
      <c r="AD273" s="35"/>
      <c r="AE273" s="35"/>
      <c r="AR273" s="205" t="s">
        <v>364</v>
      </c>
      <c r="AT273" s="205" t="s">
        <v>583</v>
      </c>
      <c r="AU273" s="205" t="s">
        <v>86</v>
      </c>
      <c r="AY273" s="18" t="s">
        <v>321</v>
      </c>
      <c r="BE273" s="206">
        <f t="shared" si="4"/>
        <v>0</v>
      </c>
      <c r="BF273" s="206">
        <f t="shared" si="5"/>
        <v>0</v>
      </c>
      <c r="BG273" s="206">
        <f t="shared" si="6"/>
        <v>0</v>
      </c>
      <c r="BH273" s="206">
        <f t="shared" si="7"/>
        <v>0</v>
      </c>
      <c r="BI273" s="206">
        <f t="shared" si="8"/>
        <v>0</v>
      </c>
      <c r="BJ273" s="18" t="s">
        <v>84</v>
      </c>
      <c r="BK273" s="206">
        <f t="shared" si="9"/>
        <v>0</v>
      </c>
      <c r="BL273" s="18" t="s">
        <v>328</v>
      </c>
      <c r="BM273" s="205" t="s">
        <v>4048</v>
      </c>
    </row>
    <row r="274" spans="1:65" s="2" customFormat="1" ht="16.5" customHeight="1">
      <c r="A274" s="35"/>
      <c r="B274" s="36"/>
      <c r="C274" s="251" t="s">
        <v>718</v>
      </c>
      <c r="D274" s="251" t="s">
        <v>583</v>
      </c>
      <c r="E274" s="252" t="s">
        <v>1818</v>
      </c>
      <c r="F274" s="253" t="s">
        <v>1819</v>
      </c>
      <c r="G274" s="254" t="s">
        <v>692</v>
      </c>
      <c r="H274" s="255">
        <v>1</v>
      </c>
      <c r="I274" s="256"/>
      <c r="J274" s="257">
        <f t="shared" si="0"/>
        <v>0</v>
      </c>
      <c r="K274" s="253" t="s">
        <v>350</v>
      </c>
      <c r="L274" s="258"/>
      <c r="M274" s="259" t="s">
        <v>1</v>
      </c>
      <c r="N274" s="260" t="s">
        <v>42</v>
      </c>
      <c r="O274" s="72"/>
      <c r="P274" s="203">
        <f t="shared" si="1"/>
        <v>0</v>
      </c>
      <c r="Q274" s="203">
        <v>7.1999999999999998E-3</v>
      </c>
      <c r="R274" s="203">
        <f t="shared" si="2"/>
        <v>7.1999999999999998E-3</v>
      </c>
      <c r="S274" s="203">
        <v>0</v>
      </c>
      <c r="T274" s="204">
        <f t="shared" si="3"/>
        <v>0</v>
      </c>
      <c r="U274" s="35"/>
      <c r="V274" s="35"/>
      <c r="W274" s="35"/>
      <c r="X274" s="35"/>
      <c r="Y274" s="35"/>
      <c r="Z274" s="35"/>
      <c r="AA274" s="35"/>
      <c r="AB274" s="35"/>
      <c r="AC274" s="35"/>
      <c r="AD274" s="35"/>
      <c r="AE274" s="35"/>
      <c r="AR274" s="205" t="s">
        <v>364</v>
      </c>
      <c r="AT274" s="205" t="s">
        <v>583</v>
      </c>
      <c r="AU274" s="205" t="s">
        <v>86</v>
      </c>
      <c r="AY274" s="18" t="s">
        <v>321</v>
      </c>
      <c r="BE274" s="206">
        <f t="shared" si="4"/>
        <v>0</v>
      </c>
      <c r="BF274" s="206">
        <f t="shared" si="5"/>
        <v>0</v>
      </c>
      <c r="BG274" s="206">
        <f t="shared" si="6"/>
        <v>0</v>
      </c>
      <c r="BH274" s="206">
        <f t="shared" si="7"/>
        <v>0</v>
      </c>
      <c r="BI274" s="206">
        <f t="shared" si="8"/>
        <v>0</v>
      </c>
      <c r="BJ274" s="18" t="s">
        <v>84</v>
      </c>
      <c r="BK274" s="206">
        <f t="shared" si="9"/>
        <v>0</v>
      </c>
      <c r="BL274" s="18" t="s">
        <v>328</v>
      </c>
      <c r="BM274" s="205" t="s">
        <v>4049</v>
      </c>
    </row>
    <row r="275" spans="1:65" s="2" customFormat="1" ht="33" customHeight="1">
      <c r="A275" s="35"/>
      <c r="B275" s="36"/>
      <c r="C275" s="194" t="s">
        <v>727</v>
      </c>
      <c r="D275" s="194" t="s">
        <v>323</v>
      </c>
      <c r="E275" s="195" t="s">
        <v>4050</v>
      </c>
      <c r="F275" s="196" t="s">
        <v>4051</v>
      </c>
      <c r="G275" s="197" t="s">
        <v>692</v>
      </c>
      <c r="H275" s="198">
        <v>1</v>
      </c>
      <c r="I275" s="199"/>
      <c r="J275" s="200">
        <f t="shared" si="0"/>
        <v>0</v>
      </c>
      <c r="K275" s="196" t="s">
        <v>327</v>
      </c>
      <c r="L275" s="40"/>
      <c r="M275" s="201" t="s">
        <v>1</v>
      </c>
      <c r="N275" s="202" t="s">
        <v>42</v>
      </c>
      <c r="O275" s="72"/>
      <c r="P275" s="203">
        <f t="shared" si="1"/>
        <v>0</v>
      </c>
      <c r="Q275" s="203">
        <v>0</v>
      </c>
      <c r="R275" s="203">
        <f t="shared" si="2"/>
        <v>0</v>
      </c>
      <c r="S275" s="203">
        <v>0.115</v>
      </c>
      <c r="T275" s="204">
        <f t="shared" si="3"/>
        <v>0.115</v>
      </c>
      <c r="U275" s="35"/>
      <c r="V275" s="35"/>
      <c r="W275" s="35"/>
      <c r="X275" s="35"/>
      <c r="Y275" s="35"/>
      <c r="Z275" s="35"/>
      <c r="AA275" s="35"/>
      <c r="AB275" s="35"/>
      <c r="AC275" s="35"/>
      <c r="AD275" s="35"/>
      <c r="AE275" s="35"/>
      <c r="AR275" s="205" t="s">
        <v>328</v>
      </c>
      <c r="AT275" s="205" t="s">
        <v>323</v>
      </c>
      <c r="AU275" s="205" t="s">
        <v>86</v>
      </c>
      <c r="AY275" s="18" t="s">
        <v>321</v>
      </c>
      <c r="BE275" s="206">
        <f t="shared" si="4"/>
        <v>0</v>
      </c>
      <c r="BF275" s="206">
        <f t="shared" si="5"/>
        <v>0</v>
      </c>
      <c r="BG275" s="206">
        <f t="shared" si="6"/>
        <v>0</v>
      </c>
      <c r="BH275" s="206">
        <f t="shared" si="7"/>
        <v>0</v>
      </c>
      <c r="BI275" s="206">
        <f t="shared" si="8"/>
        <v>0</v>
      </c>
      <c r="BJ275" s="18" t="s">
        <v>84</v>
      </c>
      <c r="BK275" s="206">
        <f t="shared" si="9"/>
        <v>0</v>
      </c>
      <c r="BL275" s="18" t="s">
        <v>328</v>
      </c>
      <c r="BM275" s="205" t="s">
        <v>4052</v>
      </c>
    </row>
    <row r="276" spans="1:65" s="2" customFormat="1" ht="24.2" customHeight="1">
      <c r="A276" s="35"/>
      <c r="B276" s="36"/>
      <c r="C276" s="251" t="s">
        <v>741</v>
      </c>
      <c r="D276" s="251" t="s">
        <v>583</v>
      </c>
      <c r="E276" s="252" t="s">
        <v>4053</v>
      </c>
      <c r="F276" s="253" t="s">
        <v>4054</v>
      </c>
      <c r="G276" s="254" t="s">
        <v>692</v>
      </c>
      <c r="H276" s="255">
        <v>1</v>
      </c>
      <c r="I276" s="256"/>
      <c r="J276" s="257">
        <f t="shared" si="0"/>
        <v>0</v>
      </c>
      <c r="K276" s="253" t="s">
        <v>327</v>
      </c>
      <c r="L276" s="258"/>
      <c r="M276" s="259" t="s">
        <v>1</v>
      </c>
      <c r="N276" s="260" t="s">
        <v>42</v>
      </c>
      <c r="O276" s="72"/>
      <c r="P276" s="203">
        <f t="shared" si="1"/>
        <v>0</v>
      </c>
      <c r="Q276" s="203">
        <v>0.08</v>
      </c>
      <c r="R276" s="203">
        <f t="shared" si="2"/>
        <v>0.08</v>
      </c>
      <c r="S276" s="203">
        <v>0</v>
      </c>
      <c r="T276" s="204">
        <f t="shared" si="3"/>
        <v>0</v>
      </c>
      <c r="U276" s="35"/>
      <c r="V276" s="35"/>
      <c r="W276" s="35"/>
      <c r="X276" s="35"/>
      <c r="Y276" s="35"/>
      <c r="Z276" s="35"/>
      <c r="AA276" s="35"/>
      <c r="AB276" s="35"/>
      <c r="AC276" s="35"/>
      <c r="AD276" s="35"/>
      <c r="AE276" s="35"/>
      <c r="AR276" s="205" t="s">
        <v>364</v>
      </c>
      <c r="AT276" s="205" t="s">
        <v>583</v>
      </c>
      <c r="AU276" s="205" t="s">
        <v>86</v>
      </c>
      <c r="AY276" s="18" t="s">
        <v>321</v>
      </c>
      <c r="BE276" s="206">
        <f t="shared" si="4"/>
        <v>0</v>
      </c>
      <c r="BF276" s="206">
        <f t="shared" si="5"/>
        <v>0</v>
      </c>
      <c r="BG276" s="206">
        <f t="shared" si="6"/>
        <v>0</v>
      </c>
      <c r="BH276" s="206">
        <f t="shared" si="7"/>
        <v>0</v>
      </c>
      <c r="BI276" s="206">
        <f t="shared" si="8"/>
        <v>0</v>
      </c>
      <c r="BJ276" s="18" t="s">
        <v>84</v>
      </c>
      <c r="BK276" s="206">
        <f t="shared" si="9"/>
        <v>0</v>
      </c>
      <c r="BL276" s="18" t="s">
        <v>328</v>
      </c>
      <c r="BM276" s="205" t="s">
        <v>4055</v>
      </c>
    </row>
    <row r="277" spans="1:65" s="2" customFormat="1" ht="24.2" customHeight="1">
      <c r="A277" s="35"/>
      <c r="B277" s="36"/>
      <c r="C277" s="194" t="s">
        <v>757</v>
      </c>
      <c r="D277" s="194" t="s">
        <v>323</v>
      </c>
      <c r="E277" s="195" t="s">
        <v>3180</v>
      </c>
      <c r="F277" s="196" t="s">
        <v>3181</v>
      </c>
      <c r="G277" s="197" t="s">
        <v>692</v>
      </c>
      <c r="H277" s="198">
        <v>1</v>
      </c>
      <c r="I277" s="199"/>
      <c r="J277" s="200">
        <f t="shared" si="0"/>
        <v>0</v>
      </c>
      <c r="K277" s="196" t="s">
        <v>327</v>
      </c>
      <c r="L277" s="40"/>
      <c r="M277" s="201" t="s">
        <v>1</v>
      </c>
      <c r="N277" s="202" t="s">
        <v>42</v>
      </c>
      <c r="O277" s="72"/>
      <c r="P277" s="203">
        <f t="shared" si="1"/>
        <v>0</v>
      </c>
      <c r="Q277" s="203">
        <v>1.6199999999999999E-3</v>
      </c>
      <c r="R277" s="203">
        <f t="shared" si="2"/>
        <v>1.6199999999999999E-3</v>
      </c>
      <c r="S277" s="203">
        <v>0</v>
      </c>
      <c r="T277" s="204">
        <f t="shared" si="3"/>
        <v>0</v>
      </c>
      <c r="U277" s="35"/>
      <c r="V277" s="35"/>
      <c r="W277" s="35"/>
      <c r="X277" s="35"/>
      <c r="Y277" s="35"/>
      <c r="Z277" s="35"/>
      <c r="AA277" s="35"/>
      <c r="AB277" s="35"/>
      <c r="AC277" s="35"/>
      <c r="AD277" s="35"/>
      <c r="AE277" s="35"/>
      <c r="AR277" s="205" t="s">
        <v>328</v>
      </c>
      <c r="AT277" s="205" t="s">
        <v>323</v>
      </c>
      <c r="AU277" s="205" t="s">
        <v>86</v>
      </c>
      <c r="AY277" s="18" t="s">
        <v>321</v>
      </c>
      <c r="BE277" s="206">
        <f t="shared" si="4"/>
        <v>0</v>
      </c>
      <c r="BF277" s="206">
        <f t="shared" si="5"/>
        <v>0</v>
      </c>
      <c r="BG277" s="206">
        <f t="shared" si="6"/>
        <v>0</v>
      </c>
      <c r="BH277" s="206">
        <f t="shared" si="7"/>
        <v>0</v>
      </c>
      <c r="BI277" s="206">
        <f t="shared" si="8"/>
        <v>0</v>
      </c>
      <c r="BJ277" s="18" t="s">
        <v>84</v>
      </c>
      <c r="BK277" s="206">
        <f t="shared" si="9"/>
        <v>0</v>
      </c>
      <c r="BL277" s="18" t="s">
        <v>328</v>
      </c>
      <c r="BM277" s="205" t="s">
        <v>3917</v>
      </c>
    </row>
    <row r="278" spans="1:65" s="2" customFormat="1" ht="24.2" customHeight="1">
      <c r="A278" s="35"/>
      <c r="B278" s="36"/>
      <c r="C278" s="251" t="s">
        <v>761</v>
      </c>
      <c r="D278" s="251" t="s">
        <v>583</v>
      </c>
      <c r="E278" s="252" t="s">
        <v>3183</v>
      </c>
      <c r="F278" s="253" t="s">
        <v>3184</v>
      </c>
      <c r="G278" s="254" t="s">
        <v>692</v>
      </c>
      <c r="H278" s="255">
        <v>1</v>
      </c>
      <c r="I278" s="256"/>
      <c r="J278" s="257">
        <f t="shared" si="0"/>
        <v>0</v>
      </c>
      <c r="K278" s="253" t="s">
        <v>327</v>
      </c>
      <c r="L278" s="258"/>
      <c r="M278" s="259" t="s">
        <v>1</v>
      </c>
      <c r="N278" s="260" t="s">
        <v>42</v>
      </c>
      <c r="O278" s="72"/>
      <c r="P278" s="203">
        <f t="shared" si="1"/>
        <v>0</v>
      </c>
      <c r="Q278" s="203">
        <v>1.7999999999999999E-2</v>
      </c>
      <c r="R278" s="203">
        <f t="shared" si="2"/>
        <v>1.7999999999999999E-2</v>
      </c>
      <c r="S278" s="203">
        <v>0</v>
      </c>
      <c r="T278" s="204">
        <f t="shared" si="3"/>
        <v>0</v>
      </c>
      <c r="U278" s="35"/>
      <c r="V278" s="35"/>
      <c r="W278" s="35"/>
      <c r="X278" s="35"/>
      <c r="Y278" s="35"/>
      <c r="Z278" s="35"/>
      <c r="AA278" s="35"/>
      <c r="AB278" s="35"/>
      <c r="AC278" s="35"/>
      <c r="AD278" s="35"/>
      <c r="AE278" s="35"/>
      <c r="AR278" s="205" t="s">
        <v>364</v>
      </c>
      <c r="AT278" s="205" t="s">
        <v>583</v>
      </c>
      <c r="AU278" s="205" t="s">
        <v>86</v>
      </c>
      <c r="AY278" s="18" t="s">
        <v>321</v>
      </c>
      <c r="BE278" s="206">
        <f t="shared" si="4"/>
        <v>0</v>
      </c>
      <c r="BF278" s="206">
        <f t="shared" si="5"/>
        <v>0</v>
      </c>
      <c r="BG278" s="206">
        <f t="shared" si="6"/>
        <v>0</v>
      </c>
      <c r="BH278" s="206">
        <f t="shared" si="7"/>
        <v>0</v>
      </c>
      <c r="BI278" s="206">
        <f t="shared" si="8"/>
        <v>0</v>
      </c>
      <c r="BJ278" s="18" t="s">
        <v>84</v>
      </c>
      <c r="BK278" s="206">
        <f t="shared" si="9"/>
        <v>0</v>
      </c>
      <c r="BL278" s="18" t="s">
        <v>328</v>
      </c>
      <c r="BM278" s="205" t="s">
        <v>3918</v>
      </c>
    </row>
    <row r="279" spans="1:65" s="2" customFormat="1" ht="24.2" customHeight="1">
      <c r="A279" s="35"/>
      <c r="B279" s="36"/>
      <c r="C279" s="194" t="s">
        <v>774</v>
      </c>
      <c r="D279" s="194" t="s">
        <v>323</v>
      </c>
      <c r="E279" s="195" t="s">
        <v>3198</v>
      </c>
      <c r="F279" s="196" t="s">
        <v>3199</v>
      </c>
      <c r="G279" s="197" t="s">
        <v>692</v>
      </c>
      <c r="H279" s="198">
        <v>1</v>
      </c>
      <c r="I279" s="199"/>
      <c r="J279" s="200">
        <f t="shared" si="0"/>
        <v>0</v>
      </c>
      <c r="K279" s="196" t="s">
        <v>327</v>
      </c>
      <c r="L279" s="40"/>
      <c r="M279" s="201" t="s">
        <v>1</v>
      </c>
      <c r="N279" s="202" t="s">
        <v>42</v>
      </c>
      <c r="O279" s="72"/>
      <c r="P279" s="203">
        <f t="shared" si="1"/>
        <v>0</v>
      </c>
      <c r="Q279" s="203">
        <v>1.3600000000000001E-3</v>
      </c>
      <c r="R279" s="203">
        <f t="shared" si="2"/>
        <v>1.3600000000000001E-3</v>
      </c>
      <c r="S279" s="203">
        <v>0</v>
      </c>
      <c r="T279" s="204">
        <f t="shared" si="3"/>
        <v>0</v>
      </c>
      <c r="U279" s="35"/>
      <c r="V279" s="35"/>
      <c r="W279" s="35"/>
      <c r="X279" s="35"/>
      <c r="Y279" s="35"/>
      <c r="Z279" s="35"/>
      <c r="AA279" s="35"/>
      <c r="AB279" s="35"/>
      <c r="AC279" s="35"/>
      <c r="AD279" s="35"/>
      <c r="AE279" s="35"/>
      <c r="AR279" s="205" t="s">
        <v>328</v>
      </c>
      <c r="AT279" s="205" t="s">
        <v>323</v>
      </c>
      <c r="AU279" s="205" t="s">
        <v>86</v>
      </c>
      <c r="AY279" s="18" t="s">
        <v>321</v>
      </c>
      <c r="BE279" s="206">
        <f t="shared" si="4"/>
        <v>0</v>
      </c>
      <c r="BF279" s="206">
        <f t="shared" si="5"/>
        <v>0</v>
      </c>
      <c r="BG279" s="206">
        <f t="shared" si="6"/>
        <v>0</v>
      </c>
      <c r="BH279" s="206">
        <f t="shared" si="7"/>
        <v>0</v>
      </c>
      <c r="BI279" s="206">
        <f t="shared" si="8"/>
        <v>0</v>
      </c>
      <c r="BJ279" s="18" t="s">
        <v>84</v>
      </c>
      <c r="BK279" s="206">
        <f t="shared" si="9"/>
        <v>0</v>
      </c>
      <c r="BL279" s="18" t="s">
        <v>328</v>
      </c>
      <c r="BM279" s="205" t="s">
        <v>3919</v>
      </c>
    </row>
    <row r="280" spans="1:65" s="2" customFormat="1" ht="16.5" customHeight="1">
      <c r="A280" s="35"/>
      <c r="B280" s="36"/>
      <c r="C280" s="251" t="s">
        <v>778</v>
      </c>
      <c r="D280" s="251" t="s">
        <v>583</v>
      </c>
      <c r="E280" s="252" t="s">
        <v>3201</v>
      </c>
      <c r="F280" s="253" t="s">
        <v>3202</v>
      </c>
      <c r="G280" s="254" t="s">
        <v>692</v>
      </c>
      <c r="H280" s="255">
        <v>1</v>
      </c>
      <c r="I280" s="256"/>
      <c r="J280" s="257">
        <f t="shared" si="0"/>
        <v>0</v>
      </c>
      <c r="K280" s="253" t="s">
        <v>327</v>
      </c>
      <c r="L280" s="258"/>
      <c r="M280" s="259" t="s">
        <v>1</v>
      </c>
      <c r="N280" s="260" t="s">
        <v>42</v>
      </c>
      <c r="O280" s="72"/>
      <c r="P280" s="203">
        <f t="shared" si="1"/>
        <v>0</v>
      </c>
      <c r="Q280" s="203">
        <v>4.8000000000000001E-2</v>
      </c>
      <c r="R280" s="203">
        <f t="shared" si="2"/>
        <v>4.8000000000000001E-2</v>
      </c>
      <c r="S280" s="203">
        <v>0</v>
      </c>
      <c r="T280" s="204">
        <f t="shared" si="3"/>
        <v>0</v>
      </c>
      <c r="U280" s="35"/>
      <c r="V280" s="35"/>
      <c r="W280" s="35"/>
      <c r="X280" s="35"/>
      <c r="Y280" s="35"/>
      <c r="Z280" s="35"/>
      <c r="AA280" s="35"/>
      <c r="AB280" s="35"/>
      <c r="AC280" s="35"/>
      <c r="AD280" s="35"/>
      <c r="AE280" s="35"/>
      <c r="AR280" s="205" t="s">
        <v>364</v>
      </c>
      <c r="AT280" s="205" t="s">
        <v>583</v>
      </c>
      <c r="AU280" s="205" t="s">
        <v>86</v>
      </c>
      <c r="AY280" s="18" t="s">
        <v>321</v>
      </c>
      <c r="BE280" s="206">
        <f t="shared" si="4"/>
        <v>0</v>
      </c>
      <c r="BF280" s="206">
        <f t="shared" si="5"/>
        <v>0</v>
      </c>
      <c r="BG280" s="206">
        <f t="shared" si="6"/>
        <v>0</v>
      </c>
      <c r="BH280" s="206">
        <f t="shared" si="7"/>
        <v>0</v>
      </c>
      <c r="BI280" s="206">
        <f t="shared" si="8"/>
        <v>0</v>
      </c>
      <c r="BJ280" s="18" t="s">
        <v>84</v>
      </c>
      <c r="BK280" s="206">
        <f t="shared" si="9"/>
        <v>0</v>
      </c>
      <c r="BL280" s="18" t="s">
        <v>328</v>
      </c>
      <c r="BM280" s="205" t="s">
        <v>3920</v>
      </c>
    </row>
    <row r="281" spans="1:65" s="2" customFormat="1" ht="16.5" customHeight="1">
      <c r="A281" s="35"/>
      <c r="B281" s="36"/>
      <c r="C281" s="251" t="s">
        <v>783</v>
      </c>
      <c r="D281" s="251" t="s">
        <v>583</v>
      </c>
      <c r="E281" s="252" t="s">
        <v>3204</v>
      </c>
      <c r="F281" s="253" t="s">
        <v>3205</v>
      </c>
      <c r="G281" s="254" t="s">
        <v>692</v>
      </c>
      <c r="H281" s="255">
        <v>1</v>
      </c>
      <c r="I281" s="256"/>
      <c r="J281" s="257">
        <f t="shared" si="0"/>
        <v>0</v>
      </c>
      <c r="K281" s="253" t="s">
        <v>327</v>
      </c>
      <c r="L281" s="258"/>
      <c r="M281" s="259" t="s">
        <v>1</v>
      </c>
      <c r="N281" s="260" t="s">
        <v>42</v>
      </c>
      <c r="O281" s="72"/>
      <c r="P281" s="203">
        <f t="shared" si="1"/>
        <v>0</v>
      </c>
      <c r="Q281" s="203">
        <v>1.5E-3</v>
      </c>
      <c r="R281" s="203">
        <f t="shared" si="2"/>
        <v>1.5E-3</v>
      </c>
      <c r="S281" s="203">
        <v>0</v>
      </c>
      <c r="T281" s="204">
        <f t="shared" si="3"/>
        <v>0</v>
      </c>
      <c r="U281" s="35"/>
      <c r="V281" s="35"/>
      <c r="W281" s="35"/>
      <c r="X281" s="35"/>
      <c r="Y281" s="35"/>
      <c r="Z281" s="35"/>
      <c r="AA281" s="35"/>
      <c r="AB281" s="35"/>
      <c r="AC281" s="35"/>
      <c r="AD281" s="35"/>
      <c r="AE281" s="35"/>
      <c r="AR281" s="205" t="s">
        <v>364</v>
      </c>
      <c r="AT281" s="205" t="s">
        <v>583</v>
      </c>
      <c r="AU281" s="205" t="s">
        <v>86</v>
      </c>
      <c r="AY281" s="18" t="s">
        <v>321</v>
      </c>
      <c r="BE281" s="206">
        <f t="shared" si="4"/>
        <v>0</v>
      </c>
      <c r="BF281" s="206">
        <f t="shared" si="5"/>
        <v>0</v>
      </c>
      <c r="BG281" s="206">
        <f t="shared" si="6"/>
        <v>0</v>
      </c>
      <c r="BH281" s="206">
        <f t="shared" si="7"/>
        <v>0</v>
      </c>
      <c r="BI281" s="206">
        <f t="shared" si="8"/>
        <v>0</v>
      </c>
      <c r="BJ281" s="18" t="s">
        <v>84</v>
      </c>
      <c r="BK281" s="206">
        <f t="shared" si="9"/>
        <v>0</v>
      </c>
      <c r="BL281" s="18" t="s">
        <v>328</v>
      </c>
      <c r="BM281" s="205" t="s">
        <v>3921</v>
      </c>
    </row>
    <row r="282" spans="1:65" s="2" customFormat="1" ht="24.2" customHeight="1">
      <c r="A282" s="35"/>
      <c r="B282" s="36"/>
      <c r="C282" s="194" t="s">
        <v>787</v>
      </c>
      <c r="D282" s="194" t="s">
        <v>323</v>
      </c>
      <c r="E282" s="195" t="s">
        <v>4056</v>
      </c>
      <c r="F282" s="196" t="s">
        <v>4057</v>
      </c>
      <c r="G282" s="197" t="s">
        <v>692</v>
      </c>
      <c r="H282" s="198">
        <v>1</v>
      </c>
      <c r="I282" s="199"/>
      <c r="J282" s="200">
        <f t="shared" si="0"/>
        <v>0</v>
      </c>
      <c r="K282" s="196" t="s">
        <v>350</v>
      </c>
      <c r="L282" s="40"/>
      <c r="M282" s="201" t="s">
        <v>1</v>
      </c>
      <c r="N282" s="202" t="s">
        <v>42</v>
      </c>
      <c r="O282" s="72"/>
      <c r="P282" s="203">
        <f t="shared" si="1"/>
        <v>0</v>
      </c>
      <c r="Q282" s="203">
        <v>0</v>
      </c>
      <c r="R282" s="203">
        <f t="shared" si="2"/>
        <v>0</v>
      </c>
      <c r="S282" s="203">
        <v>0</v>
      </c>
      <c r="T282" s="204">
        <f t="shared" si="3"/>
        <v>0</v>
      </c>
      <c r="U282" s="35"/>
      <c r="V282" s="35"/>
      <c r="W282" s="35"/>
      <c r="X282" s="35"/>
      <c r="Y282" s="35"/>
      <c r="Z282" s="35"/>
      <c r="AA282" s="35"/>
      <c r="AB282" s="35"/>
      <c r="AC282" s="35"/>
      <c r="AD282" s="35"/>
      <c r="AE282" s="35"/>
      <c r="AR282" s="205" t="s">
        <v>328</v>
      </c>
      <c r="AT282" s="205" t="s">
        <v>323</v>
      </c>
      <c r="AU282" s="205" t="s">
        <v>86</v>
      </c>
      <c r="AY282" s="18" t="s">
        <v>321</v>
      </c>
      <c r="BE282" s="206">
        <f t="shared" si="4"/>
        <v>0</v>
      </c>
      <c r="BF282" s="206">
        <f t="shared" si="5"/>
        <v>0</v>
      </c>
      <c r="BG282" s="206">
        <f t="shared" si="6"/>
        <v>0</v>
      </c>
      <c r="BH282" s="206">
        <f t="shared" si="7"/>
        <v>0</v>
      </c>
      <c r="BI282" s="206">
        <f t="shared" si="8"/>
        <v>0</v>
      </c>
      <c r="BJ282" s="18" t="s">
        <v>84</v>
      </c>
      <c r="BK282" s="206">
        <f t="shared" si="9"/>
        <v>0</v>
      </c>
      <c r="BL282" s="18" t="s">
        <v>328</v>
      </c>
      <c r="BM282" s="205" t="s">
        <v>4058</v>
      </c>
    </row>
    <row r="283" spans="1:65" s="2" customFormat="1" ht="16.5" customHeight="1">
      <c r="A283" s="35"/>
      <c r="B283" s="36"/>
      <c r="C283" s="251" t="s">
        <v>791</v>
      </c>
      <c r="D283" s="251" t="s">
        <v>583</v>
      </c>
      <c r="E283" s="252" t="s">
        <v>4059</v>
      </c>
      <c r="F283" s="253" t="s">
        <v>4060</v>
      </c>
      <c r="G283" s="254" t="s">
        <v>692</v>
      </c>
      <c r="H283" s="255">
        <v>1</v>
      </c>
      <c r="I283" s="256"/>
      <c r="J283" s="257">
        <f t="shared" si="0"/>
        <v>0</v>
      </c>
      <c r="K283" s="253" t="s">
        <v>350</v>
      </c>
      <c r="L283" s="258"/>
      <c r="M283" s="259" t="s">
        <v>1</v>
      </c>
      <c r="N283" s="260" t="s">
        <v>42</v>
      </c>
      <c r="O283" s="72"/>
      <c r="P283" s="203">
        <f t="shared" si="1"/>
        <v>0</v>
      </c>
      <c r="Q283" s="203">
        <v>1.41E-3</v>
      </c>
      <c r="R283" s="203">
        <f t="shared" si="2"/>
        <v>1.41E-3</v>
      </c>
      <c r="S283" s="203">
        <v>0</v>
      </c>
      <c r="T283" s="204">
        <f t="shared" si="3"/>
        <v>0</v>
      </c>
      <c r="U283" s="35"/>
      <c r="V283" s="35"/>
      <c r="W283" s="35"/>
      <c r="X283" s="35"/>
      <c r="Y283" s="35"/>
      <c r="Z283" s="35"/>
      <c r="AA283" s="35"/>
      <c r="AB283" s="35"/>
      <c r="AC283" s="35"/>
      <c r="AD283" s="35"/>
      <c r="AE283" s="35"/>
      <c r="AR283" s="205" t="s">
        <v>364</v>
      </c>
      <c r="AT283" s="205" t="s">
        <v>583</v>
      </c>
      <c r="AU283" s="205" t="s">
        <v>86</v>
      </c>
      <c r="AY283" s="18" t="s">
        <v>321</v>
      </c>
      <c r="BE283" s="206">
        <f t="shared" si="4"/>
        <v>0</v>
      </c>
      <c r="BF283" s="206">
        <f t="shared" si="5"/>
        <v>0</v>
      </c>
      <c r="BG283" s="206">
        <f t="shared" si="6"/>
        <v>0</v>
      </c>
      <c r="BH283" s="206">
        <f t="shared" si="7"/>
        <v>0</v>
      </c>
      <c r="BI283" s="206">
        <f t="shared" si="8"/>
        <v>0</v>
      </c>
      <c r="BJ283" s="18" t="s">
        <v>84</v>
      </c>
      <c r="BK283" s="206">
        <f t="shared" si="9"/>
        <v>0</v>
      </c>
      <c r="BL283" s="18" t="s">
        <v>328</v>
      </c>
      <c r="BM283" s="205" t="s">
        <v>4061</v>
      </c>
    </row>
    <row r="284" spans="1:65" s="2" customFormat="1" ht="24.2" customHeight="1">
      <c r="A284" s="35"/>
      <c r="B284" s="36"/>
      <c r="C284" s="194" t="s">
        <v>800</v>
      </c>
      <c r="D284" s="194" t="s">
        <v>323</v>
      </c>
      <c r="E284" s="195" t="s">
        <v>4062</v>
      </c>
      <c r="F284" s="196" t="s">
        <v>4063</v>
      </c>
      <c r="G284" s="197" t="s">
        <v>692</v>
      </c>
      <c r="H284" s="198">
        <v>1</v>
      </c>
      <c r="I284" s="199"/>
      <c r="J284" s="200">
        <f t="shared" si="0"/>
        <v>0</v>
      </c>
      <c r="K284" s="196" t="s">
        <v>350</v>
      </c>
      <c r="L284" s="40"/>
      <c r="M284" s="201" t="s">
        <v>1</v>
      </c>
      <c r="N284" s="202" t="s">
        <v>42</v>
      </c>
      <c r="O284" s="72"/>
      <c r="P284" s="203">
        <f t="shared" si="1"/>
        <v>0</v>
      </c>
      <c r="Q284" s="203">
        <v>0</v>
      </c>
      <c r="R284" s="203">
        <f t="shared" si="2"/>
        <v>0</v>
      </c>
      <c r="S284" s="203">
        <v>0</v>
      </c>
      <c r="T284" s="204">
        <f t="shared" si="3"/>
        <v>0</v>
      </c>
      <c r="U284" s="35"/>
      <c r="V284" s="35"/>
      <c r="W284" s="35"/>
      <c r="X284" s="35"/>
      <c r="Y284" s="35"/>
      <c r="Z284" s="35"/>
      <c r="AA284" s="35"/>
      <c r="AB284" s="35"/>
      <c r="AC284" s="35"/>
      <c r="AD284" s="35"/>
      <c r="AE284" s="35"/>
      <c r="AR284" s="205" t="s">
        <v>328</v>
      </c>
      <c r="AT284" s="205" t="s">
        <v>323</v>
      </c>
      <c r="AU284" s="205" t="s">
        <v>86</v>
      </c>
      <c r="AY284" s="18" t="s">
        <v>321</v>
      </c>
      <c r="BE284" s="206">
        <f t="shared" si="4"/>
        <v>0</v>
      </c>
      <c r="BF284" s="206">
        <f t="shared" si="5"/>
        <v>0</v>
      </c>
      <c r="BG284" s="206">
        <f t="shared" si="6"/>
        <v>0</v>
      </c>
      <c r="BH284" s="206">
        <f t="shared" si="7"/>
        <v>0</v>
      </c>
      <c r="BI284" s="206">
        <f t="shared" si="8"/>
        <v>0</v>
      </c>
      <c r="BJ284" s="18" t="s">
        <v>84</v>
      </c>
      <c r="BK284" s="206">
        <f t="shared" si="9"/>
        <v>0</v>
      </c>
      <c r="BL284" s="18" t="s">
        <v>328</v>
      </c>
      <c r="BM284" s="205" t="s">
        <v>4064</v>
      </c>
    </row>
    <row r="285" spans="1:65" s="2" customFormat="1" ht="16.5" customHeight="1">
      <c r="A285" s="35"/>
      <c r="B285" s="36"/>
      <c r="C285" s="251" t="s">
        <v>807</v>
      </c>
      <c r="D285" s="251" t="s">
        <v>583</v>
      </c>
      <c r="E285" s="252" t="s">
        <v>4065</v>
      </c>
      <c r="F285" s="253" t="s">
        <v>4066</v>
      </c>
      <c r="G285" s="254" t="s">
        <v>692</v>
      </c>
      <c r="H285" s="255">
        <v>1</v>
      </c>
      <c r="I285" s="256"/>
      <c r="J285" s="257">
        <f t="shared" si="0"/>
        <v>0</v>
      </c>
      <c r="K285" s="253" t="s">
        <v>327</v>
      </c>
      <c r="L285" s="258"/>
      <c r="M285" s="259" t="s">
        <v>1</v>
      </c>
      <c r="N285" s="260" t="s">
        <v>42</v>
      </c>
      <c r="O285" s="72"/>
      <c r="P285" s="203">
        <f t="shared" si="1"/>
        <v>0</v>
      </c>
      <c r="Q285" s="203">
        <v>6.0999999999999997E-4</v>
      </c>
      <c r="R285" s="203">
        <f t="shared" si="2"/>
        <v>6.0999999999999997E-4</v>
      </c>
      <c r="S285" s="203">
        <v>0</v>
      </c>
      <c r="T285" s="204">
        <f t="shared" si="3"/>
        <v>0</v>
      </c>
      <c r="U285" s="35"/>
      <c r="V285" s="35"/>
      <c r="W285" s="35"/>
      <c r="X285" s="35"/>
      <c r="Y285" s="35"/>
      <c r="Z285" s="35"/>
      <c r="AA285" s="35"/>
      <c r="AB285" s="35"/>
      <c r="AC285" s="35"/>
      <c r="AD285" s="35"/>
      <c r="AE285" s="35"/>
      <c r="AR285" s="205" t="s">
        <v>364</v>
      </c>
      <c r="AT285" s="205" t="s">
        <v>583</v>
      </c>
      <c r="AU285" s="205" t="s">
        <v>86</v>
      </c>
      <c r="AY285" s="18" t="s">
        <v>321</v>
      </c>
      <c r="BE285" s="206">
        <f t="shared" si="4"/>
        <v>0</v>
      </c>
      <c r="BF285" s="206">
        <f t="shared" si="5"/>
        <v>0</v>
      </c>
      <c r="BG285" s="206">
        <f t="shared" si="6"/>
        <v>0</v>
      </c>
      <c r="BH285" s="206">
        <f t="shared" si="7"/>
        <v>0</v>
      </c>
      <c r="BI285" s="206">
        <f t="shared" si="8"/>
        <v>0</v>
      </c>
      <c r="BJ285" s="18" t="s">
        <v>84</v>
      </c>
      <c r="BK285" s="206">
        <f t="shared" si="9"/>
        <v>0</v>
      </c>
      <c r="BL285" s="18" t="s">
        <v>328</v>
      </c>
      <c r="BM285" s="205" t="s">
        <v>4067</v>
      </c>
    </row>
    <row r="286" spans="1:65" s="2" customFormat="1" ht="21.75" customHeight="1">
      <c r="A286" s="35"/>
      <c r="B286" s="36"/>
      <c r="C286" s="194" t="s">
        <v>812</v>
      </c>
      <c r="D286" s="194" t="s">
        <v>323</v>
      </c>
      <c r="E286" s="195" t="s">
        <v>3885</v>
      </c>
      <c r="F286" s="196" t="s">
        <v>3886</v>
      </c>
      <c r="G286" s="197" t="s">
        <v>692</v>
      </c>
      <c r="H286" s="198">
        <v>1</v>
      </c>
      <c r="I286" s="199"/>
      <c r="J286" s="200">
        <f t="shared" si="0"/>
        <v>0</v>
      </c>
      <c r="K286" s="196" t="s">
        <v>327</v>
      </c>
      <c r="L286" s="40"/>
      <c r="M286" s="201" t="s">
        <v>1</v>
      </c>
      <c r="N286" s="202" t="s">
        <v>42</v>
      </c>
      <c r="O286" s="72"/>
      <c r="P286" s="203">
        <f t="shared" si="1"/>
        <v>0</v>
      </c>
      <c r="Q286" s="203">
        <v>0</v>
      </c>
      <c r="R286" s="203">
        <f t="shared" si="2"/>
        <v>0</v>
      </c>
      <c r="S286" s="203">
        <v>0</v>
      </c>
      <c r="T286" s="204">
        <f t="shared" si="3"/>
        <v>0</v>
      </c>
      <c r="U286" s="35"/>
      <c r="V286" s="35"/>
      <c r="W286" s="35"/>
      <c r="X286" s="35"/>
      <c r="Y286" s="35"/>
      <c r="Z286" s="35"/>
      <c r="AA286" s="35"/>
      <c r="AB286" s="35"/>
      <c r="AC286" s="35"/>
      <c r="AD286" s="35"/>
      <c r="AE286" s="35"/>
      <c r="AR286" s="205" t="s">
        <v>328</v>
      </c>
      <c r="AT286" s="205" t="s">
        <v>323</v>
      </c>
      <c r="AU286" s="205" t="s">
        <v>86</v>
      </c>
      <c r="AY286" s="18" t="s">
        <v>321</v>
      </c>
      <c r="BE286" s="206">
        <f t="shared" si="4"/>
        <v>0</v>
      </c>
      <c r="BF286" s="206">
        <f t="shared" si="5"/>
        <v>0</v>
      </c>
      <c r="BG286" s="206">
        <f t="shared" si="6"/>
        <v>0</v>
      </c>
      <c r="BH286" s="206">
        <f t="shared" si="7"/>
        <v>0</v>
      </c>
      <c r="BI286" s="206">
        <f t="shared" si="8"/>
        <v>0</v>
      </c>
      <c r="BJ286" s="18" t="s">
        <v>84</v>
      </c>
      <c r="BK286" s="206">
        <f t="shared" si="9"/>
        <v>0</v>
      </c>
      <c r="BL286" s="18" t="s">
        <v>328</v>
      </c>
      <c r="BM286" s="205" t="s">
        <v>4068</v>
      </c>
    </row>
    <row r="287" spans="1:65" s="2" customFormat="1" ht="16.5" customHeight="1">
      <c r="A287" s="35"/>
      <c r="B287" s="36"/>
      <c r="C287" s="251" t="s">
        <v>817</v>
      </c>
      <c r="D287" s="251" t="s">
        <v>583</v>
      </c>
      <c r="E287" s="252" t="s">
        <v>3888</v>
      </c>
      <c r="F287" s="253" t="s">
        <v>3889</v>
      </c>
      <c r="G287" s="254" t="s">
        <v>692</v>
      </c>
      <c r="H287" s="255">
        <v>1</v>
      </c>
      <c r="I287" s="256"/>
      <c r="J287" s="257">
        <f t="shared" si="0"/>
        <v>0</v>
      </c>
      <c r="K287" s="253" t="s">
        <v>350</v>
      </c>
      <c r="L287" s="258"/>
      <c r="M287" s="259" t="s">
        <v>1</v>
      </c>
      <c r="N287" s="260" t="s">
        <v>42</v>
      </c>
      <c r="O287" s="72"/>
      <c r="P287" s="203">
        <f t="shared" si="1"/>
        <v>0</v>
      </c>
      <c r="Q287" s="203">
        <v>4.8000000000000001E-4</v>
      </c>
      <c r="R287" s="203">
        <f t="shared" si="2"/>
        <v>4.8000000000000001E-4</v>
      </c>
      <c r="S287" s="203">
        <v>0</v>
      </c>
      <c r="T287" s="204">
        <f t="shared" si="3"/>
        <v>0</v>
      </c>
      <c r="U287" s="35"/>
      <c r="V287" s="35"/>
      <c r="W287" s="35"/>
      <c r="X287" s="35"/>
      <c r="Y287" s="35"/>
      <c r="Z287" s="35"/>
      <c r="AA287" s="35"/>
      <c r="AB287" s="35"/>
      <c r="AC287" s="35"/>
      <c r="AD287" s="35"/>
      <c r="AE287" s="35"/>
      <c r="AR287" s="205" t="s">
        <v>364</v>
      </c>
      <c r="AT287" s="205" t="s">
        <v>583</v>
      </c>
      <c r="AU287" s="205" t="s">
        <v>86</v>
      </c>
      <c r="AY287" s="18" t="s">
        <v>321</v>
      </c>
      <c r="BE287" s="206">
        <f t="shared" si="4"/>
        <v>0</v>
      </c>
      <c r="BF287" s="206">
        <f t="shared" si="5"/>
        <v>0</v>
      </c>
      <c r="BG287" s="206">
        <f t="shared" si="6"/>
        <v>0</v>
      </c>
      <c r="BH287" s="206">
        <f t="shared" si="7"/>
        <v>0</v>
      </c>
      <c r="BI287" s="206">
        <f t="shared" si="8"/>
        <v>0</v>
      </c>
      <c r="BJ287" s="18" t="s">
        <v>84</v>
      </c>
      <c r="BK287" s="206">
        <f t="shared" si="9"/>
        <v>0</v>
      </c>
      <c r="BL287" s="18" t="s">
        <v>328</v>
      </c>
      <c r="BM287" s="205" t="s">
        <v>4069</v>
      </c>
    </row>
    <row r="288" spans="1:65" s="2" customFormat="1" ht="21.75" customHeight="1">
      <c r="A288" s="35"/>
      <c r="B288" s="36"/>
      <c r="C288" s="251" t="s">
        <v>823</v>
      </c>
      <c r="D288" s="251" t="s">
        <v>583</v>
      </c>
      <c r="E288" s="252" t="s">
        <v>3891</v>
      </c>
      <c r="F288" s="253" t="s">
        <v>3892</v>
      </c>
      <c r="G288" s="254" t="s">
        <v>692</v>
      </c>
      <c r="H288" s="255">
        <v>1</v>
      </c>
      <c r="I288" s="256"/>
      <c r="J288" s="257">
        <f t="shared" si="0"/>
        <v>0</v>
      </c>
      <c r="K288" s="253" t="s">
        <v>350</v>
      </c>
      <c r="L288" s="258"/>
      <c r="M288" s="259" t="s">
        <v>1</v>
      </c>
      <c r="N288" s="260" t="s">
        <v>42</v>
      </c>
      <c r="O288" s="72"/>
      <c r="P288" s="203">
        <f t="shared" si="1"/>
        <v>0</v>
      </c>
      <c r="Q288" s="203">
        <v>3.5999999999999999E-3</v>
      </c>
      <c r="R288" s="203">
        <f t="shared" si="2"/>
        <v>3.5999999999999999E-3</v>
      </c>
      <c r="S288" s="203">
        <v>0</v>
      </c>
      <c r="T288" s="204">
        <f t="shared" si="3"/>
        <v>0</v>
      </c>
      <c r="U288" s="35"/>
      <c r="V288" s="35"/>
      <c r="W288" s="35"/>
      <c r="X288" s="35"/>
      <c r="Y288" s="35"/>
      <c r="Z288" s="35"/>
      <c r="AA288" s="35"/>
      <c r="AB288" s="35"/>
      <c r="AC288" s="35"/>
      <c r="AD288" s="35"/>
      <c r="AE288" s="35"/>
      <c r="AR288" s="205" t="s">
        <v>364</v>
      </c>
      <c r="AT288" s="205" t="s">
        <v>583</v>
      </c>
      <c r="AU288" s="205" t="s">
        <v>86</v>
      </c>
      <c r="AY288" s="18" t="s">
        <v>321</v>
      </c>
      <c r="BE288" s="206">
        <f t="shared" si="4"/>
        <v>0</v>
      </c>
      <c r="BF288" s="206">
        <f t="shared" si="5"/>
        <v>0</v>
      </c>
      <c r="BG288" s="206">
        <f t="shared" si="6"/>
        <v>0</v>
      </c>
      <c r="BH288" s="206">
        <f t="shared" si="7"/>
        <v>0</v>
      </c>
      <c r="BI288" s="206">
        <f t="shared" si="8"/>
        <v>0</v>
      </c>
      <c r="BJ288" s="18" t="s">
        <v>84</v>
      </c>
      <c r="BK288" s="206">
        <f t="shared" si="9"/>
        <v>0</v>
      </c>
      <c r="BL288" s="18" t="s">
        <v>328</v>
      </c>
      <c r="BM288" s="205" t="s">
        <v>4070</v>
      </c>
    </row>
    <row r="289" spans="1:65" s="2" customFormat="1" ht="37.9" customHeight="1">
      <c r="A289" s="35"/>
      <c r="B289" s="36"/>
      <c r="C289" s="194" t="s">
        <v>830</v>
      </c>
      <c r="D289" s="194" t="s">
        <v>323</v>
      </c>
      <c r="E289" s="195" t="s">
        <v>3256</v>
      </c>
      <c r="F289" s="196" t="s">
        <v>3257</v>
      </c>
      <c r="G289" s="197" t="s">
        <v>692</v>
      </c>
      <c r="H289" s="198">
        <v>1</v>
      </c>
      <c r="I289" s="199"/>
      <c r="J289" s="200">
        <f t="shared" si="0"/>
        <v>0</v>
      </c>
      <c r="K289" s="196" t="s">
        <v>327</v>
      </c>
      <c r="L289" s="40"/>
      <c r="M289" s="201" t="s">
        <v>1</v>
      </c>
      <c r="N289" s="202" t="s">
        <v>42</v>
      </c>
      <c r="O289" s="72"/>
      <c r="P289" s="203">
        <f t="shared" si="1"/>
        <v>0</v>
      </c>
      <c r="Q289" s="203">
        <v>1.67E-3</v>
      </c>
      <c r="R289" s="203">
        <f t="shared" si="2"/>
        <v>1.67E-3</v>
      </c>
      <c r="S289" s="203">
        <v>0</v>
      </c>
      <c r="T289" s="204">
        <f t="shared" si="3"/>
        <v>0</v>
      </c>
      <c r="U289" s="35"/>
      <c r="V289" s="35"/>
      <c r="W289" s="35"/>
      <c r="X289" s="35"/>
      <c r="Y289" s="35"/>
      <c r="Z289" s="35"/>
      <c r="AA289" s="35"/>
      <c r="AB289" s="35"/>
      <c r="AC289" s="35"/>
      <c r="AD289" s="35"/>
      <c r="AE289" s="35"/>
      <c r="AR289" s="205" t="s">
        <v>328</v>
      </c>
      <c r="AT289" s="205" t="s">
        <v>323</v>
      </c>
      <c r="AU289" s="205" t="s">
        <v>86</v>
      </c>
      <c r="AY289" s="18" t="s">
        <v>321</v>
      </c>
      <c r="BE289" s="206">
        <f t="shared" si="4"/>
        <v>0</v>
      </c>
      <c r="BF289" s="206">
        <f t="shared" si="5"/>
        <v>0</v>
      </c>
      <c r="BG289" s="206">
        <f t="shared" si="6"/>
        <v>0</v>
      </c>
      <c r="BH289" s="206">
        <f t="shared" si="7"/>
        <v>0</v>
      </c>
      <c r="BI289" s="206">
        <f t="shared" si="8"/>
        <v>0</v>
      </c>
      <c r="BJ289" s="18" t="s">
        <v>84</v>
      </c>
      <c r="BK289" s="206">
        <f t="shared" si="9"/>
        <v>0</v>
      </c>
      <c r="BL289" s="18" t="s">
        <v>328</v>
      </c>
      <c r="BM289" s="205" t="s">
        <v>3922</v>
      </c>
    </row>
    <row r="290" spans="1:65" s="2" customFormat="1" ht="24.2" customHeight="1">
      <c r="A290" s="35"/>
      <c r="B290" s="36"/>
      <c r="C290" s="251" t="s">
        <v>834</v>
      </c>
      <c r="D290" s="251" t="s">
        <v>583</v>
      </c>
      <c r="E290" s="252" t="s">
        <v>3260</v>
      </c>
      <c r="F290" s="253" t="s">
        <v>3261</v>
      </c>
      <c r="G290" s="254" t="s">
        <v>692</v>
      </c>
      <c r="H290" s="255">
        <v>1.01</v>
      </c>
      <c r="I290" s="256"/>
      <c r="J290" s="257">
        <f t="shared" si="0"/>
        <v>0</v>
      </c>
      <c r="K290" s="253" t="s">
        <v>350</v>
      </c>
      <c r="L290" s="258"/>
      <c r="M290" s="259" t="s">
        <v>1</v>
      </c>
      <c r="N290" s="260" t="s">
        <v>42</v>
      </c>
      <c r="O290" s="72"/>
      <c r="P290" s="203">
        <f t="shared" si="1"/>
        <v>0</v>
      </c>
      <c r="Q290" s="203">
        <v>9.5999999999999992E-3</v>
      </c>
      <c r="R290" s="203">
        <f t="shared" si="2"/>
        <v>9.6959999999999998E-3</v>
      </c>
      <c r="S290" s="203">
        <v>0</v>
      </c>
      <c r="T290" s="204">
        <f t="shared" si="3"/>
        <v>0</v>
      </c>
      <c r="U290" s="35"/>
      <c r="V290" s="35"/>
      <c r="W290" s="35"/>
      <c r="X290" s="35"/>
      <c r="Y290" s="35"/>
      <c r="Z290" s="35"/>
      <c r="AA290" s="35"/>
      <c r="AB290" s="35"/>
      <c r="AC290" s="35"/>
      <c r="AD290" s="35"/>
      <c r="AE290" s="35"/>
      <c r="AR290" s="205" t="s">
        <v>364</v>
      </c>
      <c r="AT290" s="205" t="s">
        <v>583</v>
      </c>
      <c r="AU290" s="205" t="s">
        <v>86</v>
      </c>
      <c r="AY290" s="18" t="s">
        <v>321</v>
      </c>
      <c r="BE290" s="206">
        <f t="shared" si="4"/>
        <v>0</v>
      </c>
      <c r="BF290" s="206">
        <f t="shared" si="5"/>
        <v>0</v>
      </c>
      <c r="BG290" s="206">
        <f t="shared" si="6"/>
        <v>0</v>
      </c>
      <c r="BH290" s="206">
        <f t="shared" si="7"/>
        <v>0</v>
      </c>
      <c r="BI290" s="206">
        <f t="shared" si="8"/>
        <v>0</v>
      </c>
      <c r="BJ290" s="18" t="s">
        <v>84</v>
      </c>
      <c r="BK290" s="206">
        <f t="shared" si="9"/>
        <v>0</v>
      </c>
      <c r="BL290" s="18" t="s">
        <v>328</v>
      </c>
      <c r="BM290" s="205" t="s">
        <v>3923</v>
      </c>
    </row>
    <row r="291" spans="1:65" s="13" customFormat="1" ht="11.25">
      <c r="B291" s="207"/>
      <c r="C291" s="208"/>
      <c r="D291" s="209" t="s">
        <v>339</v>
      </c>
      <c r="E291" s="208"/>
      <c r="F291" s="211" t="s">
        <v>1759</v>
      </c>
      <c r="G291" s="208"/>
      <c r="H291" s="212">
        <v>1.01</v>
      </c>
      <c r="I291" s="213"/>
      <c r="J291" s="208"/>
      <c r="K291" s="208"/>
      <c r="L291" s="214"/>
      <c r="M291" s="215"/>
      <c r="N291" s="216"/>
      <c r="O291" s="216"/>
      <c r="P291" s="216"/>
      <c r="Q291" s="216"/>
      <c r="R291" s="216"/>
      <c r="S291" s="216"/>
      <c r="T291" s="217"/>
      <c r="AT291" s="218" t="s">
        <v>339</v>
      </c>
      <c r="AU291" s="218" t="s">
        <v>86</v>
      </c>
      <c r="AV291" s="13" t="s">
        <v>86</v>
      </c>
      <c r="AW291" s="13" t="s">
        <v>4</v>
      </c>
      <c r="AX291" s="13" t="s">
        <v>84</v>
      </c>
      <c r="AY291" s="218" t="s">
        <v>321</v>
      </c>
    </row>
    <row r="292" spans="1:65" s="2" customFormat="1" ht="24.2" customHeight="1">
      <c r="A292" s="35"/>
      <c r="B292" s="36"/>
      <c r="C292" s="194" t="s">
        <v>840</v>
      </c>
      <c r="D292" s="194" t="s">
        <v>323</v>
      </c>
      <c r="E292" s="195" t="s">
        <v>3267</v>
      </c>
      <c r="F292" s="196" t="s">
        <v>3268</v>
      </c>
      <c r="G292" s="197" t="s">
        <v>692</v>
      </c>
      <c r="H292" s="198">
        <v>1</v>
      </c>
      <c r="I292" s="199"/>
      <c r="J292" s="200">
        <f t="shared" ref="J292:J299" si="10">ROUND(I292*H292,2)</f>
        <v>0</v>
      </c>
      <c r="K292" s="196" t="s">
        <v>327</v>
      </c>
      <c r="L292" s="40"/>
      <c r="M292" s="201" t="s">
        <v>1</v>
      </c>
      <c r="N292" s="202" t="s">
        <v>42</v>
      </c>
      <c r="O292" s="72"/>
      <c r="P292" s="203">
        <f t="shared" ref="P292:P299" si="11">O292*H292</f>
        <v>0</v>
      </c>
      <c r="Q292" s="203">
        <v>1.67E-3</v>
      </c>
      <c r="R292" s="203">
        <f t="shared" ref="R292:R299" si="12">Q292*H292</f>
        <v>1.67E-3</v>
      </c>
      <c r="S292" s="203">
        <v>1.0670000000000001E-2</v>
      </c>
      <c r="T292" s="204">
        <f t="shared" ref="T292:T299" si="13">S292*H292</f>
        <v>1.0670000000000001E-2</v>
      </c>
      <c r="U292" s="35"/>
      <c r="V292" s="35"/>
      <c r="W292" s="35"/>
      <c r="X292" s="35"/>
      <c r="Y292" s="35"/>
      <c r="Z292" s="35"/>
      <c r="AA292" s="35"/>
      <c r="AB292" s="35"/>
      <c r="AC292" s="35"/>
      <c r="AD292" s="35"/>
      <c r="AE292" s="35"/>
      <c r="AR292" s="205" t="s">
        <v>328</v>
      </c>
      <c r="AT292" s="205" t="s">
        <v>323</v>
      </c>
      <c r="AU292" s="205" t="s">
        <v>86</v>
      </c>
      <c r="AY292" s="18" t="s">
        <v>321</v>
      </c>
      <c r="BE292" s="206">
        <f t="shared" ref="BE292:BE299" si="14">IF(N292="základní",J292,0)</f>
        <v>0</v>
      </c>
      <c r="BF292" s="206">
        <f t="shared" ref="BF292:BF299" si="15">IF(N292="snížená",J292,0)</f>
        <v>0</v>
      </c>
      <c r="BG292" s="206">
        <f t="shared" ref="BG292:BG299" si="16">IF(N292="zákl. přenesená",J292,0)</f>
        <v>0</v>
      </c>
      <c r="BH292" s="206">
        <f t="shared" ref="BH292:BH299" si="17">IF(N292="sníž. přenesená",J292,0)</f>
        <v>0</v>
      </c>
      <c r="BI292" s="206">
        <f t="shared" ref="BI292:BI299" si="18">IF(N292="nulová",J292,0)</f>
        <v>0</v>
      </c>
      <c r="BJ292" s="18" t="s">
        <v>84</v>
      </c>
      <c r="BK292" s="206">
        <f t="shared" ref="BK292:BK299" si="19">ROUND(I292*H292,2)</f>
        <v>0</v>
      </c>
      <c r="BL292" s="18" t="s">
        <v>328</v>
      </c>
      <c r="BM292" s="205" t="s">
        <v>3924</v>
      </c>
    </row>
    <row r="293" spans="1:65" s="2" customFormat="1" ht="16.5" customHeight="1">
      <c r="A293" s="35"/>
      <c r="B293" s="36"/>
      <c r="C293" s="251" t="s">
        <v>859</v>
      </c>
      <c r="D293" s="251" t="s">
        <v>583</v>
      </c>
      <c r="E293" s="252" t="s">
        <v>3274</v>
      </c>
      <c r="F293" s="253" t="s">
        <v>3275</v>
      </c>
      <c r="G293" s="254" t="s">
        <v>692</v>
      </c>
      <c r="H293" s="255">
        <v>1</v>
      </c>
      <c r="I293" s="256"/>
      <c r="J293" s="257">
        <f t="shared" si="10"/>
        <v>0</v>
      </c>
      <c r="K293" s="253" t="s">
        <v>327</v>
      </c>
      <c r="L293" s="258"/>
      <c r="M293" s="259" t="s">
        <v>1</v>
      </c>
      <c r="N293" s="260" t="s">
        <v>42</v>
      </c>
      <c r="O293" s="72"/>
      <c r="P293" s="203">
        <f t="shared" si="11"/>
        <v>0</v>
      </c>
      <c r="Q293" s="203">
        <v>1.41E-2</v>
      </c>
      <c r="R293" s="203">
        <f t="shared" si="12"/>
        <v>1.41E-2</v>
      </c>
      <c r="S293" s="203">
        <v>0</v>
      </c>
      <c r="T293" s="204">
        <f t="shared" si="13"/>
        <v>0</v>
      </c>
      <c r="U293" s="35"/>
      <c r="V293" s="35"/>
      <c r="W293" s="35"/>
      <c r="X293" s="35"/>
      <c r="Y293" s="35"/>
      <c r="Z293" s="35"/>
      <c r="AA293" s="35"/>
      <c r="AB293" s="35"/>
      <c r="AC293" s="35"/>
      <c r="AD293" s="35"/>
      <c r="AE293" s="35"/>
      <c r="AR293" s="205" t="s">
        <v>364</v>
      </c>
      <c r="AT293" s="205" t="s">
        <v>583</v>
      </c>
      <c r="AU293" s="205" t="s">
        <v>86</v>
      </c>
      <c r="AY293" s="18" t="s">
        <v>321</v>
      </c>
      <c r="BE293" s="206">
        <f t="shared" si="14"/>
        <v>0</v>
      </c>
      <c r="BF293" s="206">
        <f t="shared" si="15"/>
        <v>0</v>
      </c>
      <c r="BG293" s="206">
        <f t="shared" si="16"/>
        <v>0</v>
      </c>
      <c r="BH293" s="206">
        <f t="shared" si="17"/>
        <v>0</v>
      </c>
      <c r="BI293" s="206">
        <f t="shared" si="18"/>
        <v>0</v>
      </c>
      <c r="BJ293" s="18" t="s">
        <v>84</v>
      </c>
      <c r="BK293" s="206">
        <f t="shared" si="19"/>
        <v>0</v>
      </c>
      <c r="BL293" s="18" t="s">
        <v>328</v>
      </c>
      <c r="BM293" s="205" t="s">
        <v>3925</v>
      </c>
    </row>
    <row r="294" spans="1:65" s="2" customFormat="1" ht="24.2" customHeight="1">
      <c r="A294" s="35"/>
      <c r="B294" s="36"/>
      <c r="C294" s="194" t="s">
        <v>864</v>
      </c>
      <c r="D294" s="194" t="s">
        <v>323</v>
      </c>
      <c r="E294" s="195" t="s">
        <v>3207</v>
      </c>
      <c r="F294" s="196" t="s">
        <v>3208</v>
      </c>
      <c r="G294" s="197" t="s">
        <v>692</v>
      </c>
      <c r="H294" s="198">
        <v>1</v>
      </c>
      <c r="I294" s="199"/>
      <c r="J294" s="200">
        <f t="shared" si="10"/>
        <v>0</v>
      </c>
      <c r="K294" s="196" t="s">
        <v>327</v>
      </c>
      <c r="L294" s="40"/>
      <c r="M294" s="201" t="s">
        <v>1</v>
      </c>
      <c r="N294" s="202" t="s">
        <v>42</v>
      </c>
      <c r="O294" s="72"/>
      <c r="P294" s="203">
        <f t="shared" si="11"/>
        <v>0</v>
      </c>
      <c r="Q294" s="203">
        <v>3.2899999999999999E-2</v>
      </c>
      <c r="R294" s="203">
        <f t="shared" si="12"/>
        <v>3.2899999999999999E-2</v>
      </c>
      <c r="S294" s="203">
        <v>0</v>
      </c>
      <c r="T294" s="204">
        <f t="shared" si="13"/>
        <v>0</v>
      </c>
      <c r="U294" s="35"/>
      <c r="V294" s="35"/>
      <c r="W294" s="35"/>
      <c r="X294" s="35"/>
      <c r="Y294" s="35"/>
      <c r="Z294" s="35"/>
      <c r="AA294" s="35"/>
      <c r="AB294" s="35"/>
      <c r="AC294" s="35"/>
      <c r="AD294" s="35"/>
      <c r="AE294" s="35"/>
      <c r="AR294" s="205" t="s">
        <v>328</v>
      </c>
      <c r="AT294" s="205" t="s">
        <v>323</v>
      </c>
      <c r="AU294" s="205" t="s">
        <v>86</v>
      </c>
      <c r="AY294" s="18" t="s">
        <v>321</v>
      </c>
      <c r="BE294" s="206">
        <f t="shared" si="14"/>
        <v>0</v>
      </c>
      <c r="BF294" s="206">
        <f t="shared" si="15"/>
        <v>0</v>
      </c>
      <c r="BG294" s="206">
        <f t="shared" si="16"/>
        <v>0</v>
      </c>
      <c r="BH294" s="206">
        <f t="shared" si="17"/>
        <v>0</v>
      </c>
      <c r="BI294" s="206">
        <f t="shared" si="18"/>
        <v>0</v>
      </c>
      <c r="BJ294" s="18" t="s">
        <v>84</v>
      </c>
      <c r="BK294" s="206">
        <f t="shared" si="19"/>
        <v>0</v>
      </c>
      <c r="BL294" s="18" t="s">
        <v>328</v>
      </c>
      <c r="BM294" s="205" t="s">
        <v>3926</v>
      </c>
    </row>
    <row r="295" spans="1:65" s="2" customFormat="1" ht="16.5" customHeight="1">
      <c r="A295" s="35"/>
      <c r="B295" s="36"/>
      <c r="C295" s="194" t="s">
        <v>873</v>
      </c>
      <c r="D295" s="194" t="s">
        <v>323</v>
      </c>
      <c r="E295" s="195" t="s">
        <v>3210</v>
      </c>
      <c r="F295" s="196" t="s">
        <v>3211</v>
      </c>
      <c r="G295" s="197" t="s">
        <v>692</v>
      </c>
      <c r="H295" s="198">
        <v>1</v>
      </c>
      <c r="I295" s="199"/>
      <c r="J295" s="200">
        <f t="shared" si="10"/>
        <v>0</v>
      </c>
      <c r="K295" s="196" t="s">
        <v>350</v>
      </c>
      <c r="L295" s="40"/>
      <c r="M295" s="201" t="s">
        <v>1</v>
      </c>
      <c r="N295" s="202" t="s">
        <v>42</v>
      </c>
      <c r="O295" s="72"/>
      <c r="P295" s="203">
        <f t="shared" si="11"/>
        <v>0</v>
      </c>
      <c r="Q295" s="203">
        <v>0.12303</v>
      </c>
      <c r="R295" s="203">
        <f t="shared" si="12"/>
        <v>0.12303</v>
      </c>
      <c r="S295" s="203">
        <v>0</v>
      </c>
      <c r="T295" s="204">
        <f t="shared" si="13"/>
        <v>0</v>
      </c>
      <c r="U295" s="35"/>
      <c r="V295" s="35"/>
      <c r="W295" s="35"/>
      <c r="X295" s="35"/>
      <c r="Y295" s="35"/>
      <c r="Z295" s="35"/>
      <c r="AA295" s="35"/>
      <c r="AB295" s="35"/>
      <c r="AC295" s="35"/>
      <c r="AD295" s="35"/>
      <c r="AE295" s="35"/>
      <c r="AR295" s="205" t="s">
        <v>328</v>
      </c>
      <c r="AT295" s="205" t="s">
        <v>323</v>
      </c>
      <c r="AU295" s="205" t="s">
        <v>86</v>
      </c>
      <c r="AY295" s="18" t="s">
        <v>321</v>
      </c>
      <c r="BE295" s="206">
        <f t="shared" si="14"/>
        <v>0</v>
      </c>
      <c r="BF295" s="206">
        <f t="shared" si="15"/>
        <v>0</v>
      </c>
      <c r="BG295" s="206">
        <f t="shared" si="16"/>
        <v>0</v>
      </c>
      <c r="BH295" s="206">
        <f t="shared" si="17"/>
        <v>0</v>
      </c>
      <c r="BI295" s="206">
        <f t="shared" si="18"/>
        <v>0</v>
      </c>
      <c r="BJ295" s="18" t="s">
        <v>84</v>
      </c>
      <c r="BK295" s="206">
        <f t="shared" si="19"/>
        <v>0</v>
      </c>
      <c r="BL295" s="18" t="s">
        <v>328</v>
      </c>
      <c r="BM295" s="205" t="s">
        <v>3927</v>
      </c>
    </row>
    <row r="296" spans="1:65" s="2" customFormat="1" ht="24.2" customHeight="1">
      <c r="A296" s="35"/>
      <c r="B296" s="36"/>
      <c r="C296" s="251" t="s">
        <v>878</v>
      </c>
      <c r="D296" s="251" t="s">
        <v>583</v>
      </c>
      <c r="E296" s="252" t="s">
        <v>3213</v>
      </c>
      <c r="F296" s="253" t="s">
        <v>3214</v>
      </c>
      <c r="G296" s="254" t="s">
        <v>692</v>
      </c>
      <c r="H296" s="255">
        <v>1</v>
      </c>
      <c r="I296" s="256"/>
      <c r="J296" s="257">
        <f t="shared" si="10"/>
        <v>0</v>
      </c>
      <c r="K296" s="253" t="s">
        <v>350</v>
      </c>
      <c r="L296" s="258"/>
      <c r="M296" s="259" t="s">
        <v>1</v>
      </c>
      <c r="N296" s="260" t="s">
        <v>42</v>
      </c>
      <c r="O296" s="72"/>
      <c r="P296" s="203">
        <f t="shared" si="11"/>
        <v>0</v>
      </c>
      <c r="Q296" s="203">
        <v>1.3299999999999999E-2</v>
      </c>
      <c r="R296" s="203">
        <f t="shared" si="12"/>
        <v>1.3299999999999999E-2</v>
      </c>
      <c r="S296" s="203">
        <v>0</v>
      </c>
      <c r="T296" s="204">
        <f t="shared" si="13"/>
        <v>0</v>
      </c>
      <c r="U296" s="35"/>
      <c r="V296" s="35"/>
      <c r="W296" s="35"/>
      <c r="X296" s="35"/>
      <c r="Y296" s="35"/>
      <c r="Z296" s="35"/>
      <c r="AA296" s="35"/>
      <c r="AB296" s="35"/>
      <c r="AC296" s="35"/>
      <c r="AD296" s="35"/>
      <c r="AE296" s="35"/>
      <c r="AR296" s="205" t="s">
        <v>364</v>
      </c>
      <c r="AT296" s="205" t="s">
        <v>583</v>
      </c>
      <c r="AU296" s="205" t="s">
        <v>86</v>
      </c>
      <c r="AY296" s="18" t="s">
        <v>321</v>
      </c>
      <c r="BE296" s="206">
        <f t="shared" si="14"/>
        <v>0</v>
      </c>
      <c r="BF296" s="206">
        <f t="shared" si="15"/>
        <v>0</v>
      </c>
      <c r="BG296" s="206">
        <f t="shared" si="16"/>
        <v>0</v>
      </c>
      <c r="BH296" s="206">
        <f t="shared" si="17"/>
        <v>0</v>
      </c>
      <c r="BI296" s="206">
        <f t="shared" si="18"/>
        <v>0</v>
      </c>
      <c r="BJ296" s="18" t="s">
        <v>84</v>
      </c>
      <c r="BK296" s="206">
        <f t="shared" si="19"/>
        <v>0</v>
      </c>
      <c r="BL296" s="18" t="s">
        <v>328</v>
      </c>
      <c r="BM296" s="205" t="s">
        <v>3928</v>
      </c>
    </row>
    <row r="297" spans="1:65" s="2" customFormat="1" ht="16.5" customHeight="1">
      <c r="A297" s="35"/>
      <c r="B297" s="36"/>
      <c r="C297" s="251" t="s">
        <v>883</v>
      </c>
      <c r="D297" s="251" t="s">
        <v>583</v>
      </c>
      <c r="E297" s="252" t="s">
        <v>3216</v>
      </c>
      <c r="F297" s="253" t="s">
        <v>3217</v>
      </c>
      <c r="G297" s="254" t="s">
        <v>692</v>
      </c>
      <c r="H297" s="255">
        <v>1</v>
      </c>
      <c r="I297" s="256"/>
      <c r="J297" s="257">
        <f t="shared" si="10"/>
        <v>0</v>
      </c>
      <c r="K297" s="253" t="s">
        <v>327</v>
      </c>
      <c r="L297" s="258"/>
      <c r="M297" s="259" t="s">
        <v>1</v>
      </c>
      <c r="N297" s="260" t="s">
        <v>42</v>
      </c>
      <c r="O297" s="72"/>
      <c r="P297" s="203">
        <f t="shared" si="11"/>
        <v>0</v>
      </c>
      <c r="Q297" s="203">
        <v>5.9999999999999995E-4</v>
      </c>
      <c r="R297" s="203">
        <f t="shared" si="12"/>
        <v>5.9999999999999995E-4</v>
      </c>
      <c r="S297" s="203">
        <v>0</v>
      </c>
      <c r="T297" s="204">
        <f t="shared" si="13"/>
        <v>0</v>
      </c>
      <c r="U297" s="35"/>
      <c r="V297" s="35"/>
      <c r="W297" s="35"/>
      <c r="X297" s="35"/>
      <c r="Y297" s="35"/>
      <c r="Z297" s="35"/>
      <c r="AA297" s="35"/>
      <c r="AB297" s="35"/>
      <c r="AC297" s="35"/>
      <c r="AD297" s="35"/>
      <c r="AE297" s="35"/>
      <c r="AR297" s="205" t="s">
        <v>364</v>
      </c>
      <c r="AT297" s="205" t="s">
        <v>583</v>
      </c>
      <c r="AU297" s="205" t="s">
        <v>86</v>
      </c>
      <c r="AY297" s="18" t="s">
        <v>321</v>
      </c>
      <c r="BE297" s="206">
        <f t="shared" si="14"/>
        <v>0</v>
      </c>
      <c r="BF297" s="206">
        <f t="shared" si="15"/>
        <v>0</v>
      </c>
      <c r="BG297" s="206">
        <f t="shared" si="16"/>
        <v>0</v>
      </c>
      <c r="BH297" s="206">
        <f t="shared" si="17"/>
        <v>0</v>
      </c>
      <c r="BI297" s="206">
        <f t="shared" si="18"/>
        <v>0</v>
      </c>
      <c r="BJ297" s="18" t="s">
        <v>84</v>
      </c>
      <c r="BK297" s="206">
        <f t="shared" si="19"/>
        <v>0</v>
      </c>
      <c r="BL297" s="18" t="s">
        <v>328</v>
      </c>
      <c r="BM297" s="205" t="s">
        <v>3929</v>
      </c>
    </row>
    <row r="298" spans="1:65" s="2" customFormat="1" ht="21.75" customHeight="1">
      <c r="A298" s="35"/>
      <c r="B298" s="36"/>
      <c r="C298" s="251" t="s">
        <v>888</v>
      </c>
      <c r="D298" s="251" t="s">
        <v>583</v>
      </c>
      <c r="E298" s="252" t="s">
        <v>3219</v>
      </c>
      <c r="F298" s="253" t="s">
        <v>3220</v>
      </c>
      <c r="G298" s="254" t="s">
        <v>692</v>
      </c>
      <c r="H298" s="255">
        <v>1</v>
      </c>
      <c r="I298" s="256"/>
      <c r="J298" s="257">
        <f t="shared" si="10"/>
        <v>0</v>
      </c>
      <c r="K298" s="253" t="s">
        <v>327</v>
      </c>
      <c r="L298" s="258"/>
      <c r="M298" s="259" t="s">
        <v>1</v>
      </c>
      <c r="N298" s="260" t="s">
        <v>42</v>
      </c>
      <c r="O298" s="72"/>
      <c r="P298" s="203">
        <f t="shared" si="11"/>
        <v>0</v>
      </c>
      <c r="Q298" s="203">
        <v>6.0000000000000001E-3</v>
      </c>
      <c r="R298" s="203">
        <f t="shared" si="12"/>
        <v>6.0000000000000001E-3</v>
      </c>
      <c r="S298" s="203">
        <v>0</v>
      </c>
      <c r="T298" s="204">
        <f t="shared" si="13"/>
        <v>0</v>
      </c>
      <c r="U298" s="35"/>
      <c r="V298" s="35"/>
      <c r="W298" s="35"/>
      <c r="X298" s="35"/>
      <c r="Y298" s="35"/>
      <c r="Z298" s="35"/>
      <c r="AA298" s="35"/>
      <c r="AB298" s="35"/>
      <c r="AC298" s="35"/>
      <c r="AD298" s="35"/>
      <c r="AE298" s="35"/>
      <c r="AR298" s="205" t="s">
        <v>364</v>
      </c>
      <c r="AT298" s="205" t="s">
        <v>583</v>
      </c>
      <c r="AU298" s="205" t="s">
        <v>86</v>
      </c>
      <c r="AY298" s="18" t="s">
        <v>321</v>
      </c>
      <c r="BE298" s="206">
        <f t="shared" si="14"/>
        <v>0</v>
      </c>
      <c r="BF298" s="206">
        <f t="shared" si="15"/>
        <v>0</v>
      </c>
      <c r="BG298" s="206">
        <f t="shared" si="16"/>
        <v>0</v>
      </c>
      <c r="BH298" s="206">
        <f t="shared" si="17"/>
        <v>0</v>
      </c>
      <c r="BI298" s="206">
        <f t="shared" si="18"/>
        <v>0</v>
      </c>
      <c r="BJ298" s="18" t="s">
        <v>84</v>
      </c>
      <c r="BK298" s="206">
        <f t="shared" si="19"/>
        <v>0</v>
      </c>
      <c r="BL298" s="18" t="s">
        <v>328</v>
      </c>
      <c r="BM298" s="205" t="s">
        <v>3930</v>
      </c>
    </row>
    <row r="299" spans="1:65" s="2" customFormat="1" ht="24.2" customHeight="1">
      <c r="A299" s="35"/>
      <c r="B299" s="36"/>
      <c r="C299" s="194" t="s">
        <v>893</v>
      </c>
      <c r="D299" s="194" t="s">
        <v>323</v>
      </c>
      <c r="E299" s="195" t="s">
        <v>3228</v>
      </c>
      <c r="F299" s="196" t="s">
        <v>3229</v>
      </c>
      <c r="G299" s="197" t="s">
        <v>628</v>
      </c>
      <c r="H299" s="198">
        <v>118</v>
      </c>
      <c r="I299" s="199"/>
      <c r="J299" s="200">
        <f t="shared" si="10"/>
        <v>0</v>
      </c>
      <c r="K299" s="196" t="s">
        <v>350</v>
      </c>
      <c r="L299" s="40"/>
      <c r="M299" s="201" t="s">
        <v>1</v>
      </c>
      <c r="N299" s="202" t="s">
        <v>42</v>
      </c>
      <c r="O299" s="72"/>
      <c r="P299" s="203">
        <f t="shared" si="11"/>
        <v>0</v>
      </c>
      <c r="Q299" s="203">
        <v>0</v>
      </c>
      <c r="R299" s="203">
        <f t="shared" si="12"/>
        <v>0</v>
      </c>
      <c r="S299" s="203">
        <v>0</v>
      </c>
      <c r="T299" s="204">
        <f t="shared" si="13"/>
        <v>0</v>
      </c>
      <c r="U299" s="35"/>
      <c r="V299" s="35"/>
      <c r="W299" s="35"/>
      <c r="X299" s="35"/>
      <c r="Y299" s="35"/>
      <c r="Z299" s="35"/>
      <c r="AA299" s="35"/>
      <c r="AB299" s="35"/>
      <c r="AC299" s="35"/>
      <c r="AD299" s="35"/>
      <c r="AE299" s="35"/>
      <c r="AR299" s="205" t="s">
        <v>328</v>
      </c>
      <c r="AT299" s="205" t="s">
        <v>323</v>
      </c>
      <c r="AU299" s="205" t="s">
        <v>86</v>
      </c>
      <c r="AY299" s="18" t="s">
        <v>321</v>
      </c>
      <c r="BE299" s="206">
        <f t="shared" si="14"/>
        <v>0</v>
      </c>
      <c r="BF299" s="206">
        <f t="shared" si="15"/>
        <v>0</v>
      </c>
      <c r="BG299" s="206">
        <f t="shared" si="16"/>
        <v>0</v>
      </c>
      <c r="BH299" s="206">
        <f t="shared" si="17"/>
        <v>0</v>
      </c>
      <c r="BI299" s="206">
        <f t="shared" si="18"/>
        <v>0</v>
      </c>
      <c r="BJ299" s="18" t="s">
        <v>84</v>
      </c>
      <c r="BK299" s="206">
        <f t="shared" si="19"/>
        <v>0</v>
      </c>
      <c r="BL299" s="18" t="s">
        <v>328</v>
      </c>
      <c r="BM299" s="205" t="s">
        <v>3933</v>
      </c>
    </row>
    <row r="300" spans="1:65" s="13" customFormat="1" ht="11.25">
      <c r="B300" s="207"/>
      <c r="C300" s="208"/>
      <c r="D300" s="209" t="s">
        <v>339</v>
      </c>
      <c r="E300" s="210" t="s">
        <v>1</v>
      </c>
      <c r="F300" s="211" t="s">
        <v>1605</v>
      </c>
      <c r="G300" s="208"/>
      <c r="H300" s="212">
        <v>118</v>
      </c>
      <c r="I300" s="213"/>
      <c r="J300" s="208"/>
      <c r="K300" s="208"/>
      <c r="L300" s="214"/>
      <c r="M300" s="215"/>
      <c r="N300" s="216"/>
      <c r="O300" s="216"/>
      <c r="P300" s="216"/>
      <c r="Q300" s="216"/>
      <c r="R300" s="216"/>
      <c r="S300" s="216"/>
      <c r="T300" s="217"/>
      <c r="AT300" s="218" t="s">
        <v>339</v>
      </c>
      <c r="AU300" s="218" t="s">
        <v>86</v>
      </c>
      <c r="AV300" s="13" t="s">
        <v>86</v>
      </c>
      <c r="AW300" s="13" t="s">
        <v>31</v>
      </c>
      <c r="AX300" s="13" t="s">
        <v>84</v>
      </c>
      <c r="AY300" s="218" t="s">
        <v>321</v>
      </c>
    </row>
    <row r="301" spans="1:65" s="2" customFormat="1" ht="24.2" customHeight="1">
      <c r="A301" s="35"/>
      <c r="B301" s="36"/>
      <c r="C301" s="194" t="s">
        <v>911</v>
      </c>
      <c r="D301" s="194" t="s">
        <v>323</v>
      </c>
      <c r="E301" s="195" t="s">
        <v>3225</v>
      </c>
      <c r="F301" s="196" t="s">
        <v>3226</v>
      </c>
      <c r="G301" s="197" t="s">
        <v>692</v>
      </c>
      <c r="H301" s="198">
        <v>1</v>
      </c>
      <c r="I301" s="199"/>
      <c r="J301" s="200">
        <f>ROUND(I301*H301,2)</f>
        <v>0</v>
      </c>
      <c r="K301" s="196" t="s">
        <v>350</v>
      </c>
      <c r="L301" s="40"/>
      <c r="M301" s="201" t="s">
        <v>1</v>
      </c>
      <c r="N301" s="202" t="s">
        <v>42</v>
      </c>
      <c r="O301" s="72"/>
      <c r="P301" s="203">
        <f>O301*H301</f>
        <v>0</v>
      </c>
      <c r="Q301" s="203">
        <v>0.45937</v>
      </c>
      <c r="R301" s="203">
        <f>Q301*H301</f>
        <v>0.45937</v>
      </c>
      <c r="S301" s="203">
        <v>0</v>
      </c>
      <c r="T301" s="204">
        <f>S301*H301</f>
        <v>0</v>
      </c>
      <c r="U301" s="35"/>
      <c r="V301" s="35"/>
      <c r="W301" s="35"/>
      <c r="X301" s="35"/>
      <c r="Y301" s="35"/>
      <c r="Z301" s="35"/>
      <c r="AA301" s="35"/>
      <c r="AB301" s="35"/>
      <c r="AC301" s="35"/>
      <c r="AD301" s="35"/>
      <c r="AE301" s="35"/>
      <c r="AR301" s="205" t="s">
        <v>328</v>
      </c>
      <c r="AT301" s="205" t="s">
        <v>323</v>
      </c>
      <c r="AU301" s="205" t="s">
        <v>86</v>
      </c>
      <c r="AY301" s="18" t="s">
        <v>321</v>
      </c>
      <c r="BE301" s="206">
        <f>IF(N301="základní",J301,0)</f>
        <v>0</v>
      </c>
      <c r="BF301" s="206">
        <f>IF(N301="snížená",J301,0)</f>
        <v>0</v>
      </c>
      <c r="BG301" s="206">
        <f>IF(N301="zákl. přenesená",J301,0)</f>
        <v>0</v>
      </c>
      <c r="BH301" s="206">
        <f>IF(N301="sníž. přenesená",J301,0)</f>
        <v>0</v>
      </c>
      <c r="BI301" s="206">
        <f>IF(N301="nulová",J301,0)</f>
        <v>0</v>
      </c>
      <c r="BJ301" s="18" t="s">
        <v>84</v>
      </c>
      <c r="BK301" s="206">
        <f>ROUND(I301*H301,2)</f>
        <v>0</v>
      </c>
      <c r="BL301" s="18" t="s">
        <v>328</v>
      </c>
      <c r="BM301" s="205" t="s">
        <v>4071</v>
      </c>
    </row>
    <row r="302" spans="1:65" s="2" customFormat="1" ht="24.2" customHeight="1">
      <c r="A302" s="35"/>
      <c r="B302" s="36"/>
      <c r="C302" s="194" t="s">
        <v>916</v>
      </c>
      <c r="D302" s="194" t="s">
        <v>323</v>
      </c>
      <c r="E302" s="195" t="s">
        <v>3231</v>
      </c>
      <c r="F302" s="196" t="s">
        <v>3232</v>
      </c>
      <c r="G302" s="197" t="s">
        <v>628</v>
      </c>
      <c r="H302" s="198">
        <v>118</v>
      </c>
      <c r="I302" s="199"/>
      <c r="J302" s="200">
        <f>ROUND(I302*H302,2)</f>
        <v>0</v>
      </c>
      <c r="K302" s="196" t="s">
        <v>350</v>
      </c>
      <c r="L302" s="40"/>
      <c r="M302" s="201" t="s">
        <v>1</v>
      </c>
      <c r="N302" s="202" t="s">
        <v>42</v>
      </c>
      <c r="O302" s="72"/>
      <c r="P302" s="203">
        <f>O302*H302</f>
        <v>0</v>
      </c>
      <c r="Q302" s="203">
        <v>0</v>
      </c>
      <c r="R302" s="203">
        <f>Q302*H302</f>
        <v>0</v>
      </c>
      <c r="S302" s="203">
        <v>0</v>
      </c>
      <c r="T302" s="204">
        <f>S302*H302</f>
        <v>0</v>
      </c>
      <c r="U302" s="35"/>
      <c r="V302" s="35"/>
      <c r="W302" s="35"/>
      <c r="X302" s="35"/>
      <c r="Y302" s="35"/>
      <c r="Z302" s="35"/>
      <c r="AA302" s="35"/>
      <c r="AB302" s="35"/>
      <c r="AC302" s="35"/>
      <c r="AD302" s="35"/>
      <c r="AE302" s="35"/>
      <c r="AR302" s="205" t="s">
        <v>328</v>
      </c>
      <c r="AT302" s="205" t="s">
        <v>323</v>
      </c>
      <c r="AU302" s="205" t="s">
        <v>86</v>
      </c>
      <c r="AY302" s="18" t="s">
        <v>321</v>
      </c>
      <c r="BE302" s="206">
        <f>IF(N302="základní",J302,0)</f>
        <v>0</v>
      </c>
      <c r="BF302" s="206">
        <f>IF(N302="snížená",J302,0)</f>
        <v>0</v>
      </c>
      <c r="BG302" s="206">
        <f>IF(N302="zákl. přenesená",J302,0)</f>
        <v>0</v>
      </c>
      <c r="BH302" s="206">
        <f>IF(N302="sníž. přenesená",J302,0)</f>
        <v>0</v>
      </c>
      <c r="BI302" s="206">
        <f>IF(N302="nulová",J302,0)</f>
        <v>0</v>
      </c>
      <c r="BJ302" s="18" t="s">
        <v>84</v>
      </c>
      <c r="BK302" s="206">
        <f>ROUND(I302*H302,2)</f>
        <v>0</v>
      </c>
      <c r="BL302" s="18" t="s">
        <v>328</v>
      </c>
      <c r="BM302" s="205" t="s">
        <v>3936</v>
      </c>
    </row>
    <row r="303" spans="1:65" s="13" customFormat="1" ht="11.25">
      <c r="B303" s="207"/>
      <c r="C303" s="208"/>
      <c r="D303" s="209" t="s">
        <v>339</v>
      </c>
      <c r="E303" s="210" t="s">
        <v>1</v>
      </c>
      <c r="F303" s="211" t="s">
        <v>1605</v>
      </c>
      <c r="G303" s="208"/>
      <c r="H303" s="212">
        <v>118</v>
      </c>
      <c r="I303" s="213"/>
      <c r="J303" s="208"/>
      <c r="K303" s="208"/>
      <c r="L303" s="214"/>
      <c r="M303" s="215"/>
      <c r="N303" s="216"/>
      <c r="O303" s="216"/>
      <c r="P303" s="216"/>
      <c r="Q303" s="216"/>
      <c r="R303" s="216"/>
      <c r="S303" s="216"/>
      <c r="T303" s="217"/>
      <c r="AT303" s="218" t="s">
        <v>339</v>
      </c>
      <c r="AU303" s="218" t="s">
        <v>86</v>
      </c>
      <c r="AV303" s="13" t="s">
        <v>86</v>
      </c>
      <c r="AW303" s="13" t="s">
        <v>31</v>
      </c>
      <c r="AX303" s="13" t="s">
        <v>84</v>
      </c>
      <c r="AY303" s="218" t="s">
        <v>321</v>
      </c>
    </row>
    <row r="304" spans="1:65" s="2" customFormat="1" ht="24.2" customHeight="1">
      <c r="A304" s="35"/>
      <c r="B304" s="36"/>
      <c r="C304" s="194" t="s">
        <v>921</v>
      </c>
      <c r="D304" s="194" t="s">
        <v>323</v>
      </c>
      <c r="E304" s="195" t="s">
        <v>3937</v>
      </c>
      <c r="F304" s="196" t="s">
        <v>3938</v>
      </c>
      <c r="G304" s="197" t="s">
        <v>628</v>
      </c>
      <c r="H304" s="198">
        <v>122</v>
      </c>
      <c r="I304" s="199"/>
      <c r="J304" s="200">
        <f>ROUND(I304*H304,2)</f>
        <v>0</v>
      </c>
      <c r="K304" s="196" t="s">
        <v>327</v>
      </c>
      <c r="L304" s="40"/>
      <c r="M304" s="201" t="s">
        <v>1</v>
      </c>
      <c r="N304" s="202" t="s">
        <v>42</v>
      </c>
      <c r="O304" s="72"/>
      <c r="P304" s="203">
        <f>O304*H304</f>
        <v>0</v>
      </c>
      <c r="Q304" s="203">
        <v>1.9000000000000001E-4</v>
      </c>
      <c r="R304" s="203">
        <f>Q304*H304</f>
        <v>2.3180000000000003E-2</v>
      </c>
      <c r="S304" s="203">
        <v>0</v>
      </c>
      <c r="T304" s="204">
        <f>S304*H304</f>
        <v>0</v>
      </c>
      <c r="U304" s="35"/>
      <c r="V304" s="35"/>
      <c r="W304" s="35"/>
      <c r="X304" s="35"/>
      <c r="Y304" s="35"/>
      <c r="Z304" s="35"/>
      <c r="AA304" s="35"/>
      <c r="AB304" s="35"/>
      <c r="AC304" s="35"/>
      <c r="AD304" s="35"/>
      <c r="AE304" s="35"/>
      <c r="AR304" s="205" t="s">
        <v>328</v>
      </c>
      <c r="AT304" s="205" t="s">
        <v>323</v>
      </c>
      <c r="AU304" s="205" t="s">
        <v>86</v>
      </c>
      <c r="AY304" s="18" t="s">
        <v>321</v>
      </c>
      <c r="BE304" s="206">
        <f>IF(N304="základní",J304,0)</f>
        <v>0</v>
      </c>
      <c r="BF304" s="206">
        <f>IF(N304="snížená",J304,0)</f>
        <v>0</v>
      </c>
      <c r="BG304" s="206">
        <f>IF(N304="zákl. přenesená",J304,0)</f>
        <v>0</v>
      </c>
      <c r="BH304" s="206">
        <f>IF(N304="sníž. přenesená",J304,0)</f>
        <v>0</v>
      </c>
      <c r="BI304" s="206">
        <f>IF(N304="nulová",J304,0)</f>
        <v>0</v>
      </c>
      <c r="BJ304" s="18" t="s">
        <v>84</v>
      </c>
      <c r="BK304" s="206">
        <f>ROUND(I304*H304,2)</f>
        <v>0</v>
      </c>
      <c r="BL304" s="18" t="s">
        <v>328</v>
      </c>
      <c r="BM304" s="205" t="s">
        <v>3939</v>
      </c>
    </row>
    <row r="305" spans="1:65" s="2" customFormat="1" ht="21.75" customHeight="1">
      <c r="A305" s="35"/>
      <c r="B305" s="36"/>
      <c r="C305" s="194" t="s">
        <v>926</v>
      </c>
      <c r="D305" s="194" t="s">
        <v>323</v>
      </c>
      <c r="E305" s="195" t="s">
        <v>3940</v>
      </c>
      <c r="F305" s="196" t="s">
        <v>3941</v>
      </c>
      <c r="G305" s="197" t="s">
        <v>628</v>
      </c>
      <c r="H305" s="198">
        <v>118</v>
      </c>
      <c r="I305" s="199"/>
      <c r="J305" s="200">
        <f>ROUND(I305*H305,2)</f>
        <v>0</v>
      </c>
      <c r="K305" s="196" t="s">
        <v>327</v>
      </c>
      <c r="L305" s="40"/>
      <c r="M305" s="201" t="s">
        <v>1</v>
      </c>
      <c r="N305" s="202" t="s">
        <v>42</v>
      </c>
      <c r="O305" s="72"/>
      <c r="P305" s="203">
        <f>O305*H305</f>
        <v>0</v>
      </c>
      <c r="Q305" s="203">
        <v>9.0000000000000006E-5</v>
      </c>
      <c r="R305" s="203">
        <f>Q305*H305</f>
        <v>1.0620000000000001E-2</v>
      </c>
      <c r="S305" s="203">
        <v>0</v>
      </c>
      <c r="T305" s="204">
        <f>S305*H305</f>
        <v>0</v>
      </c>
      <c r="U305" s="35"/>
      <c r="V305" s="35"/>
      <c r="W305" s="35"/>
      <c r="X305" s="35"/>
      <c r="Y305" s="35"/>
      <c r="Z305" s="35"/>
      <c r="AA305" s="35"/>
      <c r="AB305" s="35"/>
      <c r="AC305" s="35"/>
      <c r="AD305" s="35"/>
      <c r="AE305" s="35"/>
      <c r="AR305" s="205" t="s">
        <v>328</v>
      </c>
      <c r="AT305" s="205" t="s">
        <v>323</v>
      </c>
      <c r="AU305" s="205" t="s">
        <v>86</v>
      </c>
      <c r="AY305" s="18" t="s">
        <v>321</v>
      </c>
      <c r="BE305" s="206">
        <f>IF(N305="základní",J305,0)</f>
        <v>0</v>
      </c>
      <c r="BF305" s="206">
        <f>IF(N305="snížená",J305,0)</f>
        <v>0</v>
      </c>
      <c r="BG305" s="206">
        <f>IF(N305="zákl. přenesená",J305,0)</f>
        <v>0</v>
      </c>
      <c r="BH305" s="206">
        <f>IF(N305="sníž. přenesená",J305,0)</f>
        <v>0</v>
      </c>
      <c r="BI305" s="206">
        <f>IF(N305="nulová",J305,0)</f>
        <v>0</v>
      </c>
      <c r="BJ305" s="18" t="s">
        <v>84</v>
      </c>
      <c r="BK305" s="206">
        <f>ROUND(I305*H305,2)</f>
        <v>0</v>
      </c>
      <c r="BL305" s="18" t="s">
        <v>328</v>
      </c>
      <c r="BM305" s="205" t="s">
        <v>3942</v>
      </c>
    </row>
    <row r="306" spans="1:65" s="13" customFormat="1" ht="11.25">
      <c r="B306" s="207"/>
      <c r="C306" s="208"/>
      <c r="D306" s="209" t="s">
        <v>339</v>
      </c>
      <c r="E306" s="210" t="s">
        <v>1</v>
      </c>
      <c r="F306" s="211" t="s">
        <v>1605</v>
      </c>
      <c r="G306" s="208"/>
      <c r="H306" s="212">
        <v>118</v>
      </c>
      <c r="I306" s="213"/>
      <c r="J306" s="208"/>
      <c r="K306" s="208"/>
      <c r="L306" s="214"/>
      <c r="M306" s="215"/>
      <c r="N306" s="216"/>
      <c r="O306" s="216"/>
      <c r="P306" s="216"/>
      <c r="Q306" s="216"/>
      <c r="R306" s="216"/>
      <c r="S306" s="216"/>
      <c r="T306" s="217"/>
      <c r="AT306" s="218" t="s">
        <v>339</v>
      </c>
      <c r="AU306" s="218" t="s">
        <v>86</v>
      </c>
      <c r="AV306" s="13" t="s">
        <v>86</v>
      </c>
      <c r="AW306" s="13" t="s">
        <v>31</v>
      </c>
      <c r="AX306" s="13" t="s">
        <v>84</v>
      </c>
      <c r="AY306" s="218" t="s">
        <v>321</v>
      </c>
    </row>
    <row r="307" spans="1:65" s="2" customFormat="1" ht="24.2" customHeight="1">
      <c r="A307" s="35"/>
      <c r="B307" s="36"/>
      <c r="C307" s="194" t="s">
        <v>931</v>
      </c>
      <c r="D307" s="194" t="s">
        <v>323</v>
      </c>
      <c r="E307" s="195" t="s">
        <v>3250</v>
      </c>
      <c r="F307" s="196" t="s">
        <v>3251</v>
      </c>
      <c r="G307" s="197" t="s">
        <v>692</v>
      </c>
      <c r="H307" s="198">
        <v>2</v>
      </c>
      <c r="I307" s="199"/>
      <c r="J307" s="200">
        <f>ROUND(I307*H307,2)</f>
        <v>0</v>
      </c>
      <c r="K307" s="196" t="s">
        <v>350</v>
      </c>
      <c r="L307" s="40"/>
      <c r="M307" s="201" t="s">
        <v>1</v>
      </c>
      <c r="N307" s="202" t="s">
        <v>42</v>
      </c>
      <c r="O307" s="72"/>
      <c r="P307" s="203">
        <f>O307*H307</f>
        <v>0</v>
      </c>
      <c r="Q307" s="203">
        <v>1.6000000000000001E-4</v>
      </c>
      <c r="R307" s="203">
        <f>Q307*H307</f>
        <v>3.2000000000000003E-4</v>
      </c>
      <c r="S307" s="203">
        <v>0</v>
      </c>
      <c r="T307" s="204">
        <f>S307*H307</f>
        <v>0</v>
      </c>
      <c r="U307" s="35"/>
      <c r="V307" s="35"/>
      <c r="W307" s="35"/>
      <c r="X307" s="35"/>
      <c r="Y307" s="35"/>
      <c r="Z307" s="35"/>
      <c r="AA307" s="35"/>
      <c r="AB307" s="35"/>
      <c r="AC307" s="35"/>
      <c r="AD307" s="35"/>
      <c r="AE307" s="35"/>
      <c r="AR307" s="205" t="s">
        <v>328</v>
      </c>
      <c r="AT307" s="205" t="s">
        <v>323</v>
      </c>
      <c r="AU307" s="205" t="s">
        <v>86</v>
      </c>
      <c r="AY307" s="18" t="s">
        <v>321</v>
      </c>
      <c r="BE307" s="206">
        <f>IF(N307="základní",J307,0)</f>
        <v>0</v>
      </c>
      <c r="BF307" s="206">
        <f>IF(N307="snížená",J307,0)</f>
        <v>0</v>
      </c>
      <c r="BG307" s="206">
        <f>IF(N307="zákl. přenesená",J307,0)</f>
        <v>0</v>
      </c>
      <c r="BH307" s="206">
        <f>IF(N307="sníž. přenesená",J307,0)</f>
        <v>0</v>
      </c>
      <c r="BI307" s="206">
        <f>IF(N307="nulová",J307,0)</f>
        <v>0</v>
      </c>
      <c r="BJ307" s="18" t="s">
        <v>84</v>
      </c>
      <c r="BK307" s="206">
        <f>ROUND(I307*H307,2)</f>
        <v>0</v>
      </c>
      <c r="BL307" s="18" t="s">
        <v>328</v>
      </c>
      <c r="BM307" s="205" t="s">
        <v>3944</v>
      </c>
    </row>
    <row r="308" spans="1:65" s="13" customFormat="1" ht="11.25">
      <c r="B308" s="207"/>
      <c r="C308" s="208"/>
      <c r="D308" s="209" t="s">
        <v>339</v>
      </c>
      <c r="E308" s="210" t="s">
        <v>1</v>
      </c>
      <c r="F308" s="211" t="s">
        <v>4072</v>
      </c>
      <c r="G308" s="208"/>
      <c r="H308" s="212">
        <v>2</v>
      </c>
      <c r="I308" s="213"/>
      <c r="J308" s="208"/>
      <c r="K308" s="208"/>
      <c r="L308" s="214"/>
      <c r="M308" s="215"/>
      <c r="N308" s="216"/>
      <c r="O308" s="216"/>
      <c r="P308" s="216"/>
      <c r="Q308" s="216"/>
      <c r="R308" s="216"/>
      <c r="S308" s="216"/>
      <c r="T308" s="217"/>
      <c r="AT308" s="218" t="s">
        <v>339</v>
      </c>
      <c r="AU308" s="218" t="s">
        <v>86</v>
      </c>
      <c r="AV308" s="13" t="s">
        <v>86</v>
      </c>
      <c r="AW308" s="13" t="s">
        <v>31</v>
      </c>
      <c r="AX308" s="13" t="s">
        <v>84</v>
      </c>
      <c r="AY308" s="218" t="s">
        <v>321</v>
      </c>
    </row>
    <row r="309" spans="1:65" s="2" customFormat="1" ht="24.2" customHeight="1">
      <c r="A309" s="35"/>
      <c r="B309" s="36"/>
      <c r="C309" s="194" t="s">
        <v>936</v>
      </c>
      <c r="D309" s="194" t="s">
        <v>323</v>
      </c>
      <c r="E309" s="195" t="s">
        <v>1852</v>
      </c>
      <c r="F309" s="196" t="s">
        <v>1853</v>
      </c>
      <c r="G309" s="197" t="s">
        <v>692</v>
      </c>
      <c r="H309" s="198">
        <v>1</v>
      </c>
      <c r="I309" s="199"/>
      <c r="J309" s="200">
        <f>ROUND(I309*H309,2)</f>
        <v>0</v>
      </c>
      <c r="K309" s="196" t="s">
        <v>350</v>
      </c>
      <c r="L309" s="40"/>
      <c r="M309" s="201" t="s">
        <v>1</v>
      </c>
      <c r="N309" s="202" t="s">
        <v>42</v>
      </c>
      <c r="O309" s="72"/>
      <c r="P309" s="203">
        <f>O309*H309</f>
        <v>0</v>
      </c>
      <c r="Q309" s="203">
        <v>1.0189999999999999E-2</v>
      </c>
      <c r="R309" s="203">
        <f>Q309*H309</f>
        <v>1.0189999999999999E-2</v>
      </c>
      <c r="S309" s="203">
        <v>0</v>
      </c>
      <c r="T309" s="204">
        <f>S309*H309</f>
        <v>0</v>
      </c>
      <c r="U309" s="35"/>
      <c r="V309" s="35"/>
      <c r="W309" s="35"/>
      <c r="X309" s="35"/>
      <c r="Y309" s="35"/>
      <c r="Z309" s="35"/>
      <c r="AA309" s="35"/>
      <c r="AB309" s="35"/>
      <c r="AC309" s="35"/>
      <c r="AD309" s="35"/>
      <c r="AE309" s="35"/>
      <c r="AR309" s="205" t="s">
        <v>328</v>
      </c>
      <c r="AT309" s="205" t="s">
        <v>323</v>
      </c>
      <c r="AU309" s="205" t="s">
        <v>86</v>
      </c>
      <c r="AY309" s="18" t="s">
        <v>321</v>
      </c>
      <c r="BE309" s="206">
        <f>IF(N309="základní",J309,0)</f>
        <v>0</v>
      </c>
      <c r="BF309" s="206">
        <f>IF(N309="snížená",J309,0)</f>
        <v>0</v>
      </c>
      <c r="BG309" s="206">
        <f>IF(N309="zákl. přenesená",J309,0)</f>
        <v>0</v>
      </c>
      <c r="BH309" s="206">
        <f>IF(N309="sníž. přenesená",J309,0)</f>
        <v>0</v>
      </c>
      <c r="BI309" s="206">
        <f>IF(N309="nulová",J309,0)</f>
        <v>0</v>
      </c>
      <c r="BJ309" s="18" t="s">
        <v>84</v>
      </c>
      <c r="BK309" s="206">
        <f>ROUND(I309*H309,2)</f>
        <v>0</v>
      </c>
      <c r="BL309" s="18" t="s">
        <v>328</v>
      </c>
      <c r="BM309" s="205" t="s">
        <v>4073</v>
      </c>
    </row>
    <row r="310" spans="1:65" s="2" customFormat="1" ht="24.2" customHeight="1">
      <c r="A310" s="35"/>
      <c r="B310" s="36"/>
      <c r="C310" s="251" t="s">
        <v>941</v>
      </c>
      <c r="D310" s="251" t="s">
        <v>583</v>
      </c>
      <c r="E310" s="252" t="s">
        <v>3236</v>
      </c>
      <c r="F310" s="253" t="s">
        <v>3237</v>
      </c>
      <c r="G310" s="254" t="s">
        <v>692</v>
      </c>
      <c r="H310" s="255">
        <v>1</v>
      </c>
      <c r="I310" s="256"/>
      <c r="J310" s="257">
        <f>ROUND(I310*H310,2)</f>
        <v>0</v>
      </c>
      <c r="K310" s="253" t="s">
        <v>350</v>
      </c>
      <c r="L310" s="258"/>
      <c r="M310" s="259" t="s">
        <v>1</v>
      </c>
      <c r="N310" s="260" t="s">
        <v>42</v>
      </c>
      <c r="O310" s="72"/>
      <c r="P310" s="203">
        <f>O310*H310</f>
        <v>0</v>
      </c>
      <c r="Q310" s="203">
        <v>0.64</v>
      </c>
      <c r="R310" s="203">
        <f>Q310*H310</f>
        <v>0.64</v>
      </c>
      <c r="S310" s="203">
        <v>0</v>
      </c>
      <c r="T310" s="204">
        <f>S310*H310</f>
        <v>0</v>
      </c>
      <c r="U310" s="35"/>
      <c r="V310" s="35"/>
      <c r="W310" s="35"/>
      <c r="X310" s="35"/>
      <c r="Y310" s="35"/>
      <c r="Z310" s="35"/>
      <c r="AA310" s="35"/>
      <c r="AB310" s="35"/>
      <c r="AC310" s="35"/>
      <c r="AD310" s="35"/>
      <c r="AE310" s="35"/>
      <c r="AR310" s="205" t="s">
        <v>364</v>
      </c>
      <c r="AT310" s="205" t="s">
        <v>583</v>
      </c>
      <c r="AU310" s="205" t="s">
        <v>86</v>
      </c>
      <c r="AY310" s="18" t="s">
        <v>321</v>
      </c>
      <c r="BE310" s="206">
        <f>IF(N310="základní",J310,0)</f>
        <v>0</v>
      </c>
      <c r="BF310" s="206">
        <f>IF(N310="snížená",J310,0)</f>
        <v>0</v>
      </c>
      <c r="BG310" s="206">
        <f>IF(N310="zákl. přenesená",J310,0)</f>
        <v>0</v>
      </c>
      <c r="BH310" s="206">
        <f>IF(N310="sníž. přenesená",J310,0)</f>
        <v>0</v>
      </c>
      <c r="BI310" s="206">
        <f>IF(N310="nulová",J310,0)</f>
        <v>0</v>
      </c>
      <c r="BJ310" s="18" t="s">
        <v>84</v>
      </c>
      <c r="BK310" s="206">
        <f>ROUND(I310*H310,2)</f>
        <v>0</v>
      </c>
      <c r="BL310" s="18" t="s">
        <v>328</v>
      </c>
      <c r="BM310" s="205" t="s">
        <v>4074</v>
      </c>
    </row>
    <row r="311" spans="1:65" s="2" customFormat="1" ht="24.2" customHeight="1">
      <c r="A311" s="35"/>
      <c r="B311" s="36"/>
      <c r="C311" s="194" t="s">
        <v>946</v>
      </c>
      <c r="D311" s="194" t="s">
        <v>323</v>
      </c>
      <c r="E311" s="195" t="s">
        <v>3239</v>
      </c>
      <c r="F311" s="196" t="s">
        <v>3240</v>
      </c>
      <c r="G311" s="197" t="s">
        <v>692</v>
      </c>
      <c r="H311" s="198">
        <v>1</v>
      </c>
      <c r="I311" s="199"/>
      <c r="J311" s="200">
        <f>ROUND(I311*H311,2)</f>
        <v>0</v>
      </c>
      <c r="K311" s="196" t="s">
        <v>350</v>
      </c>
      <c r="L311" s="40"/>
      <c r="M311" s="201" t="s">
        <v>1</v>
      </c>
      <c r="N311" s="202" t="s">
        <v>42</v>
      </c>
      <c r="O311" s="72"/>
      <c r="P311" s="203">
        <f>O311*H311</f>
        <v>0</v>
      </c>
      <c r="Q311" s="203">
        <v>3.9269999999999999E-2</v>
      </c>
      <c r="R311" s="203">
        <f>Q311*H311</f>
        <v>3.9269999999999999E-2</v>
      </c>
      <c r="S311" s="203">
        <v>0</v>
      </c>
      <c r="T311" s="204">
        <f>S311*H311</f>
        <v>0</v>
      </c>
      <c r="U311" s="35"/>
      <c r="V311" s="35"/>
      <c r="W311" s="35"/>
      <c r="X311" s="35"/>
      <c r="Y311" s="35"/>
      <c r="Z311" s="35"/>
      <c r="AA311" s="35"/>
      <c r="AB311" s="35"/>
      <c r="AC311" s="35"/>
      <c r="AD311" s="35"/>
      <c r="AE311" s="35"/>
      <c r="AR311" s="205" t="s">
        <v>328</v>
      </c>
      <c r="AT311" s="205" t="s">
        <v>323</v>
      </c>
      <c r="AU311" s="205" t="s">
        <v>86</v>
      </c>
      <c r="AY311" s="18" t="s">
        <v>321</v>
      </c>
      <c r="BE311" s="206">
        <f>IF(N311="základní",J311,0)</f>
        <v>0</v>
      </c>
      <c r="BF311" s="206">
        <f>IF(N311="snížená",J311,0)</f>
        <v>0</v>
      </c>
      <c r="BG311" s="206">
        <f>IF(N311="zákl. přenesená",J311,0)</f>
        <v>0</v>
      </c>
      <c r="BH311" s="206">
        <f>IF(N311="sníž. přenesená",J311,0)</f>
        <v>0</v>
      </c>
      <c r="BI311" s="206">
        <f>IF(N311="nulová",J311,0)</f>
        <v>0</v>
      </c>
      <c r="BJ311" s="18" t="s">
        <v>84</v>
      </c>
      <c r="BK311" s="206">
        <f>ROUND(I311*H311,2)</f>
        <v>0</v>
      </c>
      <c r="BL311" s="18" t="s">
        <v>328</v>
      </c>
      <c r="BM311" s="205" t="s">
        <v>4075</v>
      </c>
    </row>
    <row r="312" spans="1:65" s="2" customFormat="1" ht="24.2" customHeight="1">
      <c r="A312" s="35"/>
      <c r="B312" s="36"/>
      <c r="C312" s="251" t="s">
        <v>951</v>
      </c>
      <c r="D312" s="251" t="s">
        <v>583</v>
      </c>
      <c r="E312" s="252" t="s">
        <v>3243</v>
      </c>
      <c r="F312" s="253" t="s">
        <v>3244</v>
      </c>
      <c r="G312" s="254" t="s">
        <v>692</v>
      </c>
      <c r="H312" s="255">
        <v>1</v>
      </c>
      <c r="I312" s="256"/>
      <c r="J312" s="257">
        <f>ROUND(I312*H312,2)</f>
        <v>0</v>
      </c>
      <c r="K312" s="253" t="s">
        <v>350</v>
      </c>
      <c r="L312" s="258"/>
      <c r="M312" s="259" t="s">
        <v>1</v>
      </c>
      <c r="N312" s="260" t="s">
        <v>42</v>
      </c>
      <c r="O312" s="72"/>
      <c r="P312" s="203">
        <f>O312*H312</f>
        <v>0</v>
      </c>
      <c r="Q312" s="203">
        <v>0.12</v>
      </c>
      <c r="R312" s="203">
        <f>Q312*H312</f>
        <v>0.12</v>
      </c>
      <c r="S312" s="203">
        <v>0</v>
      </c>
      <c r="T312" s="204">
        <f>S312*H312</f>
        <v>0</v>
      </c>
      <c r="U312" s="35"/>
      <c r="V312" s="35"/>
      <c r="W312" s="35"/>
      <c r="X312" s="35"/>
      <c r="Y312" s="35"/>
      <c r="Z312" s="35"/>
      <c r="AA312" s="35"/>
      <c r="AB312" s="35"/>
      <c r="AC312" s="35"/>
      <c r="AD312" s="35"/>
      <c r="AE312" s="35"/>
      <c r="AR312" s="205" t="s">
        <v>364</v>
      </c>
      <c r="AT312" s="205" t="s">
        <v>583</v>
      </c>
      <c r="AU312" s="205" t="s">
        <v>86</v>
      </c>
      <c r="AY312" s="18" t="s">
        <v>321</v>
      </c>
      <c r="BE312" s="206">
        <f>IF(N312="základní",J312,0)</f>
        <v>0</v>
      </c>
      <c r="BF312" s="206">
        <f>IF(N312="snížená",J312,0)</f>
        <v>0</v>
      </c>
      <c r="BG312" s="206">
        <f>IF(N312="zákl. přenesená",J312,0)</f>
        <v>0</v>
      </c>
      <c r="BH312" s="206">
        <f>IF(N312="sníž. přenesená",J312,0)</f>
        <v>0</v>
      </c>
      <c r="BI312" s="206">
        <f>IF(N312="nulová",J312,0)</f>
        <v>0</v>
      </c>
      <c r="BJ312" s="18" t="s">
        <v>84</v>
      </c>
      <c r="BK312" s="206">
        <f>ROUND(I312*H312,2)</f>
        <v>0</v>
      </c>
      <c r="BL312" s="18" t="s">
        <v>328</v>
      </c>
      <c r="BM312" s="205" t="s">
        <v>4076</v>
      </c>
    </row>
    <row r="313" spans="1:65" s="2" customFormat="1" ht="24.2" customHeight="1">
      <c r="A313" s="35"/>
      <c r="B313" s="36"/>
      <c r="C313" s="194" t="s">
        <v>958</v>
      </c>
      <c r="D313" s="194" t="s">
        <v>323</v>
      </c>
      <c r="E313" s="195" t="s">
        <v>3246</v>
      </c>
      <c r="F313" s="196" t="s">
        <v>3247</v>
      </c>
      <c r="G313" s="197" t="s">
        <v>355</v>
      </c>
      <c r="H313" s="198">
        <v>0.5</v>
      </c>
      <c r="I313" s="199"/>
      <c r="J313" s="200">
        <f>ROUND(I313*H313,2)</f>
        <v>0</v>
      </c>
      <c r="K313" s="196" t="s">
        <v>350</v>
      </c>
      <c r="L313" s="40"/>
      <c r="M313" s="201" t="s">
        <v>1</v>
      </c>
      <c r="N313" s="202" t="s">
        <v>42</v>
      </c>
      <c r="O313" s="72"/>
      <c r="P313" s="203">
        <f>O313*H313</f>
        <v>0</v>
      </c>
      <c r="Q313" s="203">
        <v>2.004</v>
      </c>
      <c r="R313" s="203">
        <f>Q313*H313</f>
        <v>1.002</v>
      </c>
      <c r="S313" s="203">
        <v>0</v>
      </c>
      <c r="T313" s="204">
        <f>S313*H313</f>
        <v>0</v>
      </c>
      <c r="U313" s="35"/>
      <c r="V313" s="35"/>
      <c r="W313" s="35"/>
      <c r="X313" s="35"/>
      <c r="Y313" s="35"/>
      <c r="Z313" s="35"/>
      <c r="AA313" s="35"/>
      <c r="AB313" s="35"/>
      <c r="AC313" s="35"/>
      <c r="AD313" s="35"/>
      <c r="AE313" s="35"/>
      <c r="AR313" s="205" t="s">
        <v>328</v>
      </c>
      <c r="AT313" s="205" t="s">
        <v>323</v>
      </c>
      <c r="AU313" s="205" t="s">
        <v>86</v>
      </c>
      <c r="AY313" s="18" t="s">
        <v>321</v>
      </c>
      <c r="BE313" s="206">
        <f>IF(N313="základní",J313,0)</f>
        <v>0</v>
      </c>
      <c r="BF313" s="206">
        <f>IF(N313="snížená",J313,0)</f>
        <v>0</v>
      </c>
      <c r="BG313" s="206">
        <f>IF(N313="zákl. přenesená",J313,0)</f>
        <v>0</v>
      </c>
      <c r="BH313" s="206">
        <f>IF(N313="sníž. přenesená",J313,0)</f>
        <v>0</v>
      </c>
      <c r="BI313" s="206">
        <f>IF(N313="nulová",J313,0)</f>
        <v>0</v>
      </c>
      <c r="BJ313" s="18" t="s">
        <v>84</v>
      </c>
      <c r="BK313" s="206">
        <f>ROUND(I313*H313,2)</f>
        <v>0</v>
      </c>
      <c r="BL313" s="18" t="s">
        <v>328</v>
      </c>
      <c r="BM313" s="205" t="s">
        <v>4077</v>
      </c>
    </row>
    <row r="314" spans="1:65" s="12" customFormat="1" ht="22.9" customHeight="1">
      <c r="B314" s="178"/>
      <c r="C314" s="179"/>
      <c r="D314" s="180" t="s">
        <v>76</v>
      </c>
      <c r="E314" s="192" t="s">
        <v>1163</v>
      </c>
      <c r="F314" s="192" t="s">
        <v>1164</v>
      </c>
      <c r="G314" s="179"/>
      <c r="H314" s="179"/>
      <c r="I314" s="182"/>
      <c r="J314" s="193">
        <f>BK314</f>
        <v>0</v>
      </c>
      <c r="K314" s="179"/>
      <c r="L314" s="184"/>
      <c r="M314" s="185"/>
      <c r="N314" s="186"/>
      <c r="O314" s="186"/>
      <c r="P314" s="187">
        <f>P315</f>
        <v>0</v>
      </c>
      <c r="Q314" s="186"/>
      <c r="R314" s="187">
        <f>R315</f>
        <v>0</v>
      </c>
      <c r="S314" s="186"/>
      <c r="T314" s="188">
        <f>T315</f>
        <v>0</v>
      </c>
      <c r="AR314" s="189" t="s">
        <v>84</v>
      </c>
      <c r="AT314" s="190" t="s">
        <v>76</v>
      </c>
      <c r="AU314" s="190" t="s">
        <v>84</v>
      </c>
      <c r="AY314" s="189" t="s">
        <v>321</v>
      </c>
      <c r="BK314" s="191">
        <f>BK315</f>
        <v>0</v>
      </c>
    </row>
    <row r="315" spans="1:65" s="2" customFormat="1" ht="24.2" customHeight="1">
      <c r="A315" s="35"/>
      <c r="B315" s="36"/>
      <c r="C315" s="194" t="s">
        <v>963</v>
      </c>
      <c r="D315" s="194" t="s">
        <v>323</v>
      </c>
      <c r="E315" s="195" t="s">
        <v>1898</v>
      </c>
      <c r="F315" s="196" t="s">
        <v>1899</v>
      </c>
      <c r="G315" s="197" t="s">
        <v>542</v>
      </c>
      <c r="H315" s="198">
        <v>6.0940000000000003</v>
      </c>
      <c r="I315" s="199"/>
      <c r="J315" s="200">
        <f>ROUND(I315*H315,2)</f>
        <v>0</v>
      </c>
      <c r="K315" s="196" t="s">
        <v>350</v>
      </c>
      <c r="L315" s="40"/>
      <c r="M315" s="201" t="s">
        <v>1</v>
      </c>
      <c r="N315" s="202" t="s">
        <v>42</v>
      </c>
      <c r="O315" s="72"/>
      <c r="P315" s="203">
        <f>O315*H315</f>
        <v>0</v>
      </c>
      <c r="Q315" s="203">
        <v>0</v>
      </c>
      <c r="R315" s="203">
        <f>Q315*H315</f>
        <v>0</v>
      </c>
      <c r="S315" s="203">
        <v>0</v>
      </c>
      <c r="T315" s="204">
        <f>S315*H315</f>
        <v>0</v>
      </c>
      <c r="U315" s="35"/>
      <c r="V315" s="35"/>
      <c r="W315" s="35"/>
      <c r="X315" s="35"/>
      <c r="Y315" s="35"/>
      <c r="Z315" s="35"/>
      <c r="AA315" s="35"/>
      <c r="AB315" s="35"/>
      <c r="AC315" s="35"/>
      <c r="AD315" s="35"/>
      <c r="AE315" s="35"/>
      <c r="AR315" s="205" t="s">
        <v>328</v>
      </c>
      <c r="AT315" s="205" t="s">
        <v>323</v>
      </c>
      <c r="AU315" s="205" t="s">
        <v>86</v>
      </c>
      <c r="AY315" s="18" t="s">
        <v>321</v>
      </c>
      <c r="BE315" s="206">
        <f>IF(N315="základní",J315,0)</f>
        <v>0</v>
      </c>
      <c r="BF315" s="206">
        <f>IF(N315="snížená",J315,0)</f>
        <v>0</v>
      </c>
      <c r="BG315" s="206">
        <f>IF(N315="zákl. přenesená",J315,0)</f>
        <v>0</v>
      </c>
      <c r="BH315" s="206">
        <f>IF(N315="sníž. přenesená",J315,0)</f>
        <v>0</v>
      </c>
      <c r="BI315" s="206">
        <f>IF(N315="nulová",J315,0)</f>
        <v>0</v>
      </c>
      <c r="BJ315" s="18" t="s">
        <v>84</v>
      </c>
      <c r="BK315" s="206">
        <f>ROUND(I315*H315,2)</f>
        <v>0</v>
      </c>
      <c r="BL315" s="18" t="s">
        <v>328</v>
      </c>
      <c r="BM315" s="205" t="s">
        <v>1900</v>
      </c>
    </row>
    <row r="316" spans="1:65" s="12" customFormat="1" ht="25.9" customHeight="1">
      <c r="B316" s="178"/>
      <c r="C316" s="179"/>
      <c r="D316" s="180" t="s">
        <v>76</v>
      </c>
      <c r="E316" s="181" t="s">
        <v>583</v>
      </c>
      <c r="F316" s="181" t="s">
        <v>3292</v>
      </c>
      <c r="G316" s="179"/>
      <c r="H316" s="179"/>
      <c r="I316" s="182"/>
      <c r="J316" s="183">
        <f>BK316</f>
        <v>0</v>
      </c>
      <c r="K316" s="179"/>
      <c r="L316" s="184"/>
      <c r="M316" s="185"/>
      <c r="N316" s="186"/>
      <c r="O316" s="186"/>
      <c r="P316" s="187">
        <f>P317</f>
        <v>0</v>
      </c>
      <c r="Q316" s="186"/>
      <c r="R316" s="187">
        <f>R317</f>
        <v>1.0349999999999999E-4</v>
      </c>
      <c r="S316" s="186"/>
      <c r="T316" s="188">
        <f>T317</f>
        <v>0</v>
      </c>
      <c r="AR316" s="189" t="s">
        <v>334</v>
      </c>
      <c r="AT316" s="190" t="s">
        <v>76</v>
      </c>
      <c r="AU316" s="190" t="s">
        <v>77</v>
      </c>
      <c r="AY316" s="189" t="s">
        <v>321</v>
      </c>
      <c r="BK316" s="191">
        <f>BK317</f>
        <v>0</v>
      </c>
    </row>
    <row r="317" spans="1:65" s="12" customFormat="1" ht="22.9" customHeight="1">
      <c r="B317" s="178"/>
      <c r="C317" s="179"/>
      <c r="D317" s="180" t="s">
        <v>76</v>
      </c>
      <c r="E317" s="192" t="s">
        <v>3298</v>
      </c>
      <c r="F317" s="192" t="s">
        <v>3299</v>
      </c>
      <c r="G317" s="179"/>
      <c r="H317" s="179"/>
      <c r="I317" s="182"/>
      <c r="J317" s="193">
        <f>BK317</f>
        <v>0</v>
      </c>
      <c r="K317" s="179"/>
      <c r="L317" s="184"/>
      <c r="M317" s="185"/>
      <c r="N317" s="186"/>
      <c r="O317" s="186"/>
      <c r="P317" s="187">
        <f>SUM(P318:P320)</f>
        <v>0</v>
      </c>
      <c r="Q317" s="186"/>
      <c r="R317" s="187">
        <f>SUM(R318:R320)</f>
        <v>1.0349999999999999E-4</v>
      </c>
      <c r="S317" s="186"/>
      <c r="T317" s="188">
        <f>SUM(T318:T320)</f>
        <v>0</v>
      </c>
      <c r="AR317" s="189" t="s">
        <v>334</v>
      </c>
      <c r="AT317" s="190" t="s">
        <v>76</v>
      </c>
      <c r="AU317" s="190" t="s">
        <v>84</v>
      </c>
      <c r="AY317" s="189" t="s">
        <v>321</v>
      </c>
      <c r="BK317" s="191">
        <f>SUM(BK318:BK320)</f>
        <v>0</v>
      </c>
    </row>
    <row r="318" spans="1:65" s="2" customFormat="1" ht="16.5" customHeight="1">
      <c r="A318" s="35"/>
      <c r="B318" s="36"/>
      <c r="C318" s="194" t="s">
        <v>968</v>
      </c>
      <c r="D318" s="194" t="s">
        <v>323</v>
      </c>
      <c r="E318" s="195" t="s">
        <v>3300</v>
      </c>
      <c r="F318" s="196" t="s">
        <v>3301</v>
      </c>
      <c r="G318" s="197" t="s">
        <v>628</v>
      </c>
      <c r="H318" s="198">
        <v>1.1499999999999999</v>
      </c>
      <c r="I318" s="199"/>
      <c r="J318" s="200">
        <f>ROUND(I318*H318,2)</f>
        <v>0</v>
      </c>
      <c r="K318" s="196" t="s">
        <v>350</v>
      </c>
      <c r="L318" s="40"/>
      <c r="M318" s="201" t="s">
        <v>1</v>
      </c>
      <c r="N318" s="202" t="s">
        <v>42</v>
      </c>
      <c r="O318" s="72"/>
      <c r="P318" s="203">
        <f>O318*H318</f>
        <v>0</v>
      </c>
      <c r="Q318" s="203">
        <v>9.0000000000000006E-5</v>
      </c>
      <c r="R318" s="203">
        <f>Q318*H318</f>
        <v>1.0349999999999999E-4</v>
      </c>
      <c r="S318" s="203">
        <v>0</v>
      </c>
      <c r="T318" s="204">
        <f>S318*H318</f>
        <v>0</v>
      </c>
      <c r="U318" s="35"/>
      <c r="V318" s="35"/>
      <c r="W318" s="35"/>
      <c r="X318" s="35"/>
      <c r="Y318" s="35"/>
      <c r="Z318" s="35"/>
      <c r="AA318" s="35"/>
      <c r="AB318" s="35"/>
      <c r="AC318" s="35"/>
      <c r="AD318" s="35"/>
      <c r="AE318" s="35"/>
      <c r="AR318" s="205" t="s">
        <v>807</v>
      </c>
      <c r="AT318" s="205" t="s">
        <v>323</v>
      </c>
      <c r="AU318" s="205" t="s">
        <v>86</v>
      </c>
      <c r="AY318" s="18" t="s">
        <v>321</v>
      </c>
      <c r="BE318" s="206">
        <f>IF(N318="základní",J318,0)</f>
        <v>0</v>
      </c>
      <c r="BF318" s="206">
        <f>IF(N318="snížená",J318,0)</f>
        <v>0</v>
      </c>
      <c r="BG318" s="206">
        <f>IF(N318="zákl. přenesená",J318,0)</f>
        <v>0</v>
      </c>
      <c r="BH318" s="206">
        <f>IF(N318="sníž. přenesená",J318,0)</f>
        <v>0</v>
      </c>
      <c r="BI318" s="206">
        <f>IF(N318="nulová",J318,0)</f>
        <v>0</v>
      </c>
      <c r="BJ318" s="18" t="s">
        <v>84</v>
      </c>
      <c r="BK318" s="206">
        <f>ROUND(I318*H318,2)</f>
        <v>0</v>
      </c>
      <c r="BL318" s="18" t="s">
        <v>807</v>
      </c>
      <c r="BM318" s="205" t="s">
        <v>3662</v>
      </c>
    </row>
    <row r="319" spans="1:65" s="15" customFormat="1" ht="11.25">
      <c r="B319" s="230"/>
      <c r="C319" s="231"/>
      <c r="D319" s="209" t="s">
        <v>339</v>
      </c>
      <c r="E319" s="232" t="s">
        <v>1</v>
      </c>
      <c r="F319" s="233" t="s">
        <v>3303</v>
      </c>
      <c r="G319" s="231"/>
      <c r="H319" s="232" t="s">
        <v>1</v>
      </c>
      <c r="I319" s="234"/>
      <c r="J319" s="231"/>
      <c r="K319" s="231"/>
      <c r="L319" s="235"/>
      <c r="M319" s="236"/>
      <c r="N319" s="237"/>
      <c r="O319" s="237"/>
      <c r="P319" s="237"/>
      <c r="Q319" s="237"/>
      <c r="R319" s="237"/>
      <c r="S319" s="237"/>
      <c r="T319" s="238"/>
      <c r="AT319" s="239" t="s">
        <v>339</v>
      </c>
      <c r="AU319" s="239" t="s">
        <v>86</v>
      </c>
      <c r="AV319" s="15" t="s">
        <v>84</v>
      </c>
      <c r="AW319" s="15" t="s">
        <v>31</v>
      </c>
      <c r="AX319" s="15" t="s">
        <v>77</v>
      </c>
      <c r="AY319" s="239" t="s">
        <v>321</v>
      </c>
    </row>
    <row r="320" spans="1:65" s="13" customFormat="1" ht="11.25">
      <c r="B320" s="207"/>
      <c r="C320" s="208"/>
      <c r="D320" s="209" t="s">
        <v>339</v>
      </c>
      <c r="E320" s="210" t="s">
        <v>1</v>
      </c>
      <c r="F320" s="211" t="s">
        <v>3304</v>
      </c>
      <c r="G320" s="208"/>
      <c r="H320" s="212">
        <v>1.1499999999999999</v>
      </c>
      <c r="I320" s="213"/>
      <c r="J320" s="208"/>
      <c r="K320" s="208"/>
      <c r="L320" s="214"/>
      <c r="M320" s="274"/>
      <c r="N320" s="275"/>
      <c r="O320" s="275"/>
      <c r="P320" s="275"/>
      <c r="Q320" s="275"/>
      <c r="R320" s="275"/>
      <c r="S320" s="275"/>
      <c r="T320" s="276"/>
      <c r="AT320" s="218" t="s">
        <v>339</v>
      </c>
      <c r="AU320" s="218" t="s">
        <v>86</v>
      </c>
      <c r="AV320" s="13" t="s">
        <v>86</v>
      </c>
      <c r="AW320" s="13" t="s">
        <v>31</v>
      </c>
      <c r="AX320" s="13" t="s">
        <v>84</v>
      </c>
      <c r="AY320" s="218" t="s">
        <v>321</v>
      </c>
    </row>
    <row r="321" spans="1:31" s="2" customFormat="1" ht="6.95" customHeight="1">
      <c r="A321" s="35"/>
      <c r="B321" s="55"/>
      <c r="C321" s="56"/>
      <c r="D321" s="56"/>
      <c r="E321" s="56"/>
      <c r="F321" s="56"/>
      <c r="G321" s="56"/>
      <c r="H321" s="56"/>
      <c r="I321" s="56"/>
      <c r="J321" s="56"/>
      <c r="K321" s="56"/>
      <c r="L321" s="40"/>
      <c r="M321" s="35"/>
      <c r="O321" s="35"/>
      <c r="P321" s="35"/>
      <c r="Q321" s="35"/>
      <c r="R321" s="35"/>
      <c r="S321" s="35"/>
      <c r="T321" s="35"/>
      <c r="U321" s="35"/>
      <c r="V321" s="35"/>
      <c r="W321" s="35"/>
      <c r="X321" s="35"/>
      <c r="Y321" s="35"/>
      <c r="Z321" s="35"/>
      <c r="AA321" s="35"/>
      <c r="AB321" s="35"/>
      <c r="AC321" s="35"/>
      <c r="AD321" s="35"/>
      <c r="AE321" s="35"/>
    </row>
  </sheetData>
  <sheetProtection algorithmName="SHA-512" hashValue="vzp987MKx9qysQb9rt0aHYmlRJBTnjFG9LbPTbhU5GCFZ6hk/h2H5z8KGo/ODOJj+iU0MlfDmPEg3ROJBTg5vQ==" saltValue="3kIIkqVTzL01GxAUVtdSC13Jhj9JfBFGCH/LCurPMDQZr1lTMPd+XebENh5pi5JdG52dfg1uRj91BwS+uPJthQ==" spinCount="100000" sheet="1" objects="1" scenarios="1" formatColumns="0" formatRows="0" autoFilter="0"/>
  <autoFilter ref="C127:K320"/>
  <mergeCells count="12">
    <mergeCell ref="E120:H120"/>
    <mergeCell ref="L2:V2"/>
    <mergeCell ref="E85:H85"/>
    <mergeCell ref="E87:H87"/>
    <mergeCell ref="E89:H89"/>
    <mergeCell ref="E116:H116"/>
    <mergeCell ref="E118:H11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156</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3961</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4078</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154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ROUND((SUM(BE123:BE135)),  2)</f>
        <v>0</v>
      </c>
      <c r="G35" s="35"/>
      <c r="H35" s="35"/>
      <c r="I35" s="133">
        <v>0.21</v>
      </c>
      <c r="J35" s="132">
        <f>ROUND(((SUM(BE123:BE135))*I35),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ROUND((SUM(BF123:BF135)),  2)</f>
        <v>0</v>
      </c>
      <c r="G36" s="35"/>
      <c r="H36" s="35"/>
      <c r="I36" s="133">
        <v>0.15</v>
      </c>
      <c r="J36" s="132">
        <f>ROUND(((SUM(BF123:BF135))*I36),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ROUND((SUM(BG123:BG135)),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ROUND((SUM(BH123:BH135)),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ROUND((SUM(BI123:BI135)),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3961</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12.4 -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J124</f>
        <v>0</v>
      </c>
      <c r="K99" s="157"/>
      <c r="L99" s="161"/>
    </row>
    <row r="100" spans="1:47" s="10" customFormat="1" ht="19.899999999999999" customHeight="1">
      <c r="B100" s="162"/>
      <c r="C100" s="105"/>
      <c r="D100" s="163" t="s">
        <v>291</v>
      </c>
      <c r="E100" s="164"/>
      <c r="F100" s="164"/>
      <c r="G100" s="164"/>
      <c r="H100" s="164"/>
      <c r="I100" s="164"/>
      <c r="J100" s="165">
        <f>J125</f>
        <v>0</v>
      </c>
      <c r="K100" s="105"/>
      <c r="L100" s="166"/>
    </row>
    <row r="101" spans="1:47" s="10" customFormat="1" ht="19.899999999999999" customHeight="1">
      <c r="B101" s="162"/>
      <c r="C101" s="105"/>
      <c r="D101" s="163" t="s">
        <v>1616</v>
      </c>
      <c r="E101" s="164"/>
      <c r="F101" s="164"/>
      <c r="G101" s="164"/>
      <c r="H101" s="164"/>
      <c r="I101" s="164"/>
      <c r="J101" s="165">
        <f>J128</f>
        <v>0</v>
      </c>
      <c r="K101" s="105"/>
      <c r="L101" s="166"/>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306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VODOJEM POUZDŘANY</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197</v>
      </c>
      <c r="D112" s="23"/>
      <c r="E112" s="23"/>
      <c r="F112" s="23"/>
      <c r="G112" s="23"/>
      <c r="H112" s="23"/>
      <c r="I112" s="23"/>
      <c r="J112" s="23"/>
      <c r="K112" s="23"/>
      <c r="L112" s="21"/>
    </row>
    <row r="113" spans="1:65" s="2" customFormat="1" ht="16.5" customHeight="1">
      <c r="A113" s="35"/>
      <c r="B113" s="36"/>
      <c r="C113" s="37"/>
      <c r="D113" s="37"/>
      <c r="E113" s="329" t="s">
        <v>3961</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203</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2" t="str">
        <f>E11</f>
        <v>SO 12.4 - rušení stávajících objektů</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Pouzdřany</v>
      </c>
      <c r="G117" s="37"/>
      <c r="H117" s="37"/>
      <c r="I117" s="30" t="s">
        <v>22</v>
      </c>
      <c r="J117" s="67" t="str">
        <f>IF(J14="","",J14)</f>
        <v>6. 1. 2022</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VAK BŘECLAV a.s.</v>
      </c>
      <c r="G119" s="37"/>
      <c r="H119" s="37"/>
      <c r="I119" s="30" t="s">
        <v>30</v>
      </c>
      <c r="J119" s="33" t="str">
        <f>E23</f>
        <v>AQUA PROCON s.r.o.Palackého tř. 12, 612 00 Brno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Obrtel M.</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7"/>
      <c r="B122" s="168"/>
      <c r="C122" s="169" t="s">
        <v>307</v>
      </c>
      <c r="D122" s="170" t="s">
        <v>62</v>
      </c>
      <c r="E122" s="170" t="s">
        <v>58</v>
      </c>
      <c r="F122" s="170" t="s">
        <v>59</v>
      </c>
      <c r="G122" s="170" t="s">
        <v>308</v>
      </c>
      <c r="H122" s="170" t="s">
        <v>309</v>
      </c>
      <c r="I122" s="170" t="s">
        <v>310</v>
      </c>
      <c r="J122" s="170" t="s">
        <v>285</v>
      </c>
      <c r="K122" s="171" t="s">
        <v>311</v>
      </c>
      <c r="L122" s="172"/>
      <c r="M122" s="76" t="s">
        <v>1</v>
      </c>
      <c r="N122" s="77" t="s">
        <v>41</v>
      </c>
      <c r="O122" s="77" t="s">
        <v>312</v>
      </c>
      <c r="P122" s="77" t="s">
        <v>313</v>
      </c>
      <c r="Q122" s="77" t="s">
        <v>314</v>
      </c>
      <c r="R122" s="77" t="s">
        <v>315</v>
      </c>
      <c r="S122" s="77" t="s">
        <v>316</v>
      </c>
      <c r="T122" s="78" t="s">
        <v>317</v>
      </c>
      <c r="U122" s="167"/>
      <c r="V122" s="167"/>
      <c r="W122" s="167"/>
      <c r="X122" s="167"/>
      <c r="Y122" s="167"/>
      <c r="Z122" s="167"/>
      <c r="AA122" s="167"/>
      <c r="AB122" s="167"/>
      <c r="AC122" s="167"/>
      <c r="AD122" s="167"/>
      <c r="AE122" s="167"/>
    </row>
    <row r="123" spans="1:65" s="2" customFormat="1" ht="22.9" customHeight="1">
      <c r="A123" s="35"/>
      <c r="B123" s="36"/>
      <c r="C123" s="83" t="s">
        <v>318</v>
      </c>
      <c r="D123" s="37"/>
      <c r="E123" s="37"/>
      <c r="F123" s="37"/>
      <c r="G123" s="37"/>
      <c r="H123" s="37"/>
      <c r="I123" s="37"/>
      <c r="J123" s="173">
        <f>BK123</f>
        <v>0</v>
      </c>
      <c r="K123" s="37"/>
      <c r="L123" s="40"/>
      <c r="M123" s="79"/>
      <c r="N123" s="174"/>
      <c r="O123" s="80"/>
      <c r="P123" s="175">
        <f>P124</f>
        <v>0</v>
      </c>
      <c r="Q123" s="80"/>
      <c r="R123" s="175">
        <f>R124</f>
        <v>0</v>
      </c>
      <c r="S123" s="80"/>
      <c r="T123" s="176">
        <f>T124</f>
        <v>3.54</v>
      </c>
      <c r="U123" s="35"/>
      <c r="V123" s="35"/>
      <c r="W123" s="35"/>
      <c r="X123" s="35"/>
      <c r="Y123" s="35"/>
      <c r="Z123" s="35"/>
      <c r="AA123" s="35"/>
      <c r="AB123" s="35"/>
      <c r="AC123" s="35"/>
      <c r="AD123" s="35"/>
      <c r="AE123" s="35"/>
      <c r="AT123" s="18" t="s">
        <v>76</v>
      </c>
      <c r="AU123" s="18" t="s">
        <v>287</v>
      </c>
      <c r="BK123" s="177">
        <f>BK124</f>
        <v>0</v>
      </c>
    </row>
    <row r="124" spans="1:65" s="12" customFormat="1" ht="25.9" customHeight="1">
      <c r="B124" s="178"/>
      <c r="C124" s="179"/>
      <c r="D124" s="180" t="s">
        <v>76</v>
      </c>
      <c r="E124" s="181" t="s">
        <v>319</v>
      </c>
      <c r="F124" s="181" t="s">
        <v>320</v>
      </c>
      <c r="G124" s="179"/>
      <c r="H124" s="179"/>
      <c r="I124" s="182"/>
      <c r="J124" s="183">
        <f>BK124</f>
        <v>0</v>
      </c>
      <c r="K124" s="179"/>
      <c r="L124" s="184"/>
      <c r="M124" s="185"/>
      <c r="N124" s="186"/>
      <c r="O124" s="186"/>
      <c r="P124" s="187">
        <f>P125+P128</f>
        <v>0</v>
      </c>
      <c r="Q124" s="186"/>
      <c r="R124" s="187">
        <f>R125+R128</f>
        <v>0</v>
      </c>
      <c r="S124" s="186"/>
      <c r="T124" s="188">
        <f>T125+T128</f>
        <v>3.54</v>
      </c>
      <c r="AR124" s="189" t="s">
        <v>84</v>
      </c>
      <c r="AT124" s="190" t="s">
        <v>76</v>
      </c>
      <c r="AU124" s="190" t="s">
        <v>77</v>
      </c>
      <c r="AY124" s="189" t="s">
        <v>321</v>
      </c>
      <c r="BK124" s="191">
        <f>BK125+BK128</f>
        <v>0</v>
      </c>
    </row>
    <row r="125" spans="1:65" s="12" customFormat="1" ht="22.9" customHeight="1">
      <c r="B125" s="178"/>
      <c r="C125" s="179"/>
      <c r="D125" s="180" t="s">
        <v>76</v>
      </c>
      <c r="E125" s="192" t="s">
        <v>334</v>
      </c>
      <c r="F125" s="192" t="s">
        <v>705</v>
      </c>
      <c r="G125" s="179"/>
      <c r="H125" s="179"/>
      <c r="I125" s="182"/>
      <c r="J125" s="193">
        <f>BK125</f>
        <v>0</v>
      </c>
      <c r="K125" s="179"/>
      <c r="L125" s="184"/>
      <c r="M125" s="185"/>
      <c r="N125" s="186"/>
      <c r="O125" s="186"/>
      <c r="P125" s="187">
        <f>SUM(P126:P127)</f>
        <v>0</v>
      </c>
      <c r="Q125" s="186"/>
      <c r="R125" s="187">
        <f>SUM(R126:R127)</f>
        <v>0</v>
      </c>
      <c r="S125" s="186"/>
      <c r="T125" s="188">
        <f>SUM(T126:T127)</f>
        <v>0</v>
      </c>
      <c r="AR125" s="189" t="s">
        <v>84</v>
      </c>
      <c r="AT125" s="190" t="s">
        <v>76</v>
      </c>
      <c r="AU125" s="190" t="s">
        <v>84</v>
      </c>
      <c r="AY125" s="189" t="s">
        <v>321</v>
      </c>
      <c r="BK125" s="191">
        <f>SUM(BK126:BK127)</f>
        <v>0</v>
      </c>
    </row>
    <row r="126" spans="1:65" s="2" customFormat="1" ht="33" customHeight="1">
      <c r="A126" s="35"/>
      <c r="B126" s="36"/>
      <c r="C126" s="194" t="s">
        <v>84</v>
      </c>
      <c r="D126" s="194" t="s">
        <v>323</v>
      </c>
      <c r="E126" s="195" t="s">
        <v>2681</v>
      </c>
      <c r="F126" s="196" t="s">
        <v>2682</v>
      </c>
      <c r="G126" s="197" t="s">
        <v>355</v>
      </c>
      <c r="H126" s="198">
        <v>10.102</v>
      </c>
      <c r="I126" s="199"/>
      <c r="J126" s="200">
        <f>ROUND(I126*H126,2)</f>
        <v>0</v>
      </c>
      <c r="K126" s="196" t="s">
        <v>327</v>
      </c>
      <c r="L126" s="40"/>
      <c r="M126" s="201" t="s">
        <v>1</v>
      </c>
      <c r="N126" s="202" t="s">
        <v>42</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3384</v>
      </c>
    </row>
    <row r="127" spans="1:65" s="13" customFormat="1" ht="22.5">
      <c r="B127" s="207"/>
      <c r="C127" s="208"/>
      <c r="D127" s="209" t="s">
        <v>339</v>
      </c>
      <c r="E127" s="210" t="s">
        <v>1</v>
      </c>
      <c r="F127" s="211" t="s">
        <v>4079</v>
      </c>
      <c r="G127" s="208"/>
      <c r="H127" s="212">
        <v>10.1021838767003</v>
      </c>
      <c r="I127" s="213"/>
      <c r="J127" s="208"/>
      <c r="K127" s="208"/>
      <c r="L127" s="214"/>
      <c r="M127" s="215"/>
      <c r="N127" s="216"/>
      <c r="O127" s="216"/>
      <c r="P127" s="216"/>
      <c r="Q127" s="216"/>
      <c r="R127" s="216"/>
      <c r="S127" s="216"/>
      <c r="T127" s="217"/>
      <c r="AT127" s="218" t="s">
        <v>339</v>
      </c>
      <c r="AU127" s="218" t="s">
        <v>86</v>
      </c>
      <c r="AV127" s="13" t="s">
        <v>86</v>
      </c>
      <c r="AW127" s="13" t="s">
        <v>31</v>
      </c>
      <c r="AX127" s="13" t="s">
        <v>84</v>
      </c>
      <c r="AY127" s="218" t="s">
        <v>321</v>
      </c>
    </row>
    <row r="128" spans="1:65" s="12" customFormat="1" ht="22.9" customHeight="1">
      <c r="B128" s="178"/>
      <c r="C128" s="179"/>
      <c r="D128" s="180" t="s">
        <v>76</v>
      </c>
      <c r="E128" s="192" t="s">
        <v>364</v>
      </c>
      <c r="F128" s="192" t="s">
        <v>1807</v>
      </c>
      <c r="G128" s="179"/>
      <c r="H128" s="179"/>
      <c r="I128" s="182"/>
      <c r="J128" s="193">
        <f>BK128</f>
        <v>0</v>
      </c>
      <c r="K128" s="179"/>
      <c r="L128" s="184"/>
      <c r="M128" s="185"/>
      <c r="N128" s="186"/>
      <c r="O128" s="186"/>
      <c r="P128" s="187">
        <f>SUM(P129:P135)</f>
        <v>0</v>
      </c>
      <c r="Q128" s="186"/>
      <c r="R128" s="187">
        <f>SUM(R129:R135)</f>
        <v>0</v>
      </c>
      <c r="S128" s="186"/>
      <c r="T128" s="188">
        <f>SUM(T129:T135)</f>
        <v>3.54</v>
      </c>
      <c r="AR128" s="189" t="s">
        <v>84</v>
      </c>
      <c r="AT128" s="190" t="s">
        <v>76</v>
      </c>
      <c r="AU128" s="190" t="s">
        <v>84</v>
      </c>
      <c r="AY128" s="189" t="s">
        <v>321</v>
      </c>
      <c r="BK128" s="191">
        <f>SUM(BK129:BK135)</f>
        <v>0</v>
      </c>
    </row>
    <row r="129" spans="1:65" s="2" customFormat="1" ht="24.2" customHeight="1">
      <c r="A129" s="35"/>
      <c r="B129" s="36"/>
      <c r="C129" s="194" t="s">
        <v>86</v>
      </c>
      <c r="D129" s="194" t="s">
        <v>323</v>
      </c>
      <c r="E129" s="195" t="s">
        <v>4080</v>
      </c>
      <c r="F129" s="196" t="s">
        <v>4081</v>
      </c>
      <c r="G129" s="197" t="s">
        <v>628</v>
      </c>
      <c r="H129" s="198">
        <v>20</v>
      </c>
      <c r="I129" s="199"/>
      <c r="J129" s="200">
        <f>ROUND(I129*H129,2)</f>
        <v>0</v>
      </c>
      <c r="K129" s="196" t="s">
        <v>1</v>
      </c>
      <c r="L129" s="40"/>
      <c r="M129" s="201" t="s">
        <v>1</v>
      </c>
      <c r="N129" s="202" t="s">
        <v>42</v>
      </c>
      <c r="O129" s="72"/>
      <c r="P129" s="203">
        <f>O129*H129</f>
        <v>0</v>
      </c>
      <c r="Q129" s="203">
        <v>0</v>
      </c>
      <c r="R129" s="203">
        <f>Q129*H129</f>
        <v>0</v>
      </c>
      <c r="S129" s="203">
        <v>0.17699999999999999</v>
      </c>
      <c r="T129" s="204">
        <f>S129*H129</f>
        <v>3.54</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3400</v>
      </c>
    </row>
    <row r="130" spans="1:65" s="13" customFormat="1" ht="11.25">
      <c r="B130" s="207"/>
      <c r="C130" s="208"/>
      <c r="D130" s="209" t="s">
        <v>339</v>
      </c>
      <c r="E130" s="210" t="s">
        <v>1</v>
      </c>
      <c r="F130" s="211" t="s">
        <v>4082</v>
      </c>
      <c r="G130" s="208"/>
      <c r="H130" s="212">
        <v>20</v>
      </c>
      <c r="I130" s="213"/>
      <c r="J130" s="208"/>
      <c r="K130" s="208"/>
      <c r="L130" s="214"/>
      <c r="M130" s="215"/>
      <c r="N130" s="216"/>
      <c r="O130" s="216"/>
      <c r="P130" s="216"/>
      <c r="Q130" s="216"/>
      <c r="R130" s="216"/>
      <c r="S130" s="216"/>
      <c r="T130" s="217"/>
      <c r="AT130" s="218" t="s">
        <v>339</v>
      </c>
      <c r="AU130" s="218" t="s">
        <v>86</v>
      </c>
      <c r="AV130" s="13" t="s">
        <v>86</v>
      </c>
      <c r="AW130" s="13" t="s">
        <v>31</v>
      </c>
      <c r="AX130" s="13" t="s">
        <v>84</v>
      </c>
      <c r="AY130" s="218" t="s">
        <v>321</v>
      </c>
    </row>
    <row r="131" spans="1:65" s="2" customFormat="1" ht="24.2" customHeight="1">
      <c r="A131" s="35"/>
      <c r="B131" s="36"/>
      <c r="C131" s="194" t="s">
        <v>334</v>
      </c>
      <c r="D131" s="194" t="s">
        <v>323</v>
      </c>
      <c r="E131" s="195" t="s">
        <v>2689</v>
      </c>
      <c r="F131" s="196" t="s">
        <v>2690</v>
      </c>
      <c r="G131" s="197" t="s">
        <v>542</v>
      </c>
      <c r="H131" s="198">
        <v>3.54</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3402</v>
      </c>
    </row>
    <row r="132" spans="1:65" s="2" customFormat="1" ht="24.2" customHeight="1">
      <c r="A132" s="35"/>
      <c r="B132" s="36"/>
      <c r="C132" s="194" t="s">
        <v>328</v>
      </c>
      <c r="D132" s="194" t="s">
        <v>323</v>
      </c>
      <c r="E132" s="195" t="s">
        <v>2692</v>
      </c>
      <c r="F132" s="196" t="s">
        <v>2693</v>
      </c>
      <c r="G132" s="197" t="s">
        <v>542</v>
      </c>
      <c r="H132" s="198">
        <v>3.54</v>
      </c>
      <c r="I132" s="199"/>
      <c r="J132" s="200">
        <f>ROUND(I132*H132,2)</f>
        <v>0</v>
      </c>
      <c r="K132" s="196" t="s">
        <v>350</v>
      </c>
      <c r="L132" s="40"/>
      <c r="M132" s="201" t="s">
        <v>1</v>
      </c>
      <c r="N132" s="202" t="s">
        <v>42</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3403</v>
      </c>
    </row>
    <row r="133" spans="1:65" s="2" customFormat="1" ht="24.2" customHeight="1">
      <c r="A133" s="35"/>
      <c r="B133" s="36"/>
      <c r="C133" s="194" t="s">
        <v>347</v>
      </c>
      <c r="D133" s="194" t="s">
        <v>323</v>
      </c>
      <c r="E133" s="195" t="s">
        <v>2695</v>
      </c>
      <c r="F133" s="196" t="s">
        <v>2696</v>
      </c>
      <c r="G133" s="197" t="s">
        <v>542</v>
      </c>
      <c r="H133" s="198">
        <v>67.260000000000005</v>
      </c>
      <c r="I133" s="199"/>
      <c r="J133" s="200">
        <f>ROUND(I133*H133,2)</f>
        <v>0</v>
      </c>
      <c r="K133" s="196" t="s">
        <v>350</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3404</v>
      </c>
    </row>
    <row r="134" spans="1:65" s="13" customFormat="1" ht="11.25">
      <c r="B134" s="207"/>
      <c r="C134" s="208"/>
      <c r="D134" s="209" t="s">
        <v>339</v>
      </c>
      <c r="E134" s="208"/>
      <c r="F134" s="211" t="s">
        <v>4083</v>
      </c>
      <c r="G134" s="208"/>
      <c r="H134" s="212">
        <v>67.260000000000005</v>
      </c>
      <c r="I134" s="213"/>
      <c r="J134" s="208"/>
      <c r="K134" s="208"/>
      <c r="L134" s="214"/>
      <c r="M134" s="215"/>
      <c r="N134" s="216"/>
      <c r="O134" s="216"/>
      <c r="P134" s="216"/>
      <c r="Q134" s="216"/>
      <c r="R134" s="216"/>
      <c r="S134" s="216"/>
      <c r="T134" s="217"/>
      <c r="AT134" s="218" t="s">
        <v>339</v>
      </c>
      <c r="AU134" s="218" t="s">
        <v>86</v>
      </c>
      <c r="AV134" s="13" t="s">
        <v>86</v>
      </c>
      <c r="AW134" s="13" t="s">
        <v>4</v>
      </c>
      <c r="AX134" s="13" t="s">
        <v>84</v>
      </c>
      <c r="AY134" s="218" t="s">
        <v>321</v>
      </c>
    </row>
    <row r="135" spans="1:65" s="2" customFormat="1" ht="24.2" customHeight="1">
      <c r="A135" s="35"/>
      <c r="B135" s="36"/>
      <c r="C135" s="194" t="s">
        <v>352</v>
      </c>
      <c r="D135" s="194" t="s">
        <v>323</v>
      </c>
      <c r="E135" s="195" t="s">
        <v>2699</v>
      </c>
      <c r="F135" s="196" t="s">
        <v>3406</v>
      </c>
      <c r="G135" s="197" t="s">
        <v>542</v>
      </c>
      <c r="H135" s="198">
        <v>3.54</v>
      </c>
      <c r="I135" s="199"/>
      <c r="J135" s="200">
        <f>ROUND(I135*H135,2)</f>
        <v>0</v>
      </c>
      <c r="K135" s="196" t="s">
        <v>327</v>
      </c>
      <c r="L135" s="40"/>
      <c r="M135" s="266" t="s">
        <v>1</v>
      </c>
      <c r="N135" s="267" t="s">
        <v>42</v>
      </c>
      <c r="O135" s="268"/>
      <c r="P135" s="269">
        <f>O135*H135</f>
        <v>0</v>
      </c>
      <c r="Q135" s="269">
        <v>0</v>
      </c>
      <c r="R135" s="269">
        <f>Q135*H135</f>
        <v>0</v>
      </c>
      <c r="S135" s="269">
        <v>0</v>
      </c>
      <c r="T135" s="270">
        <f>S135*H135</f>
        <v>0</v>
      </c>
      <c r="U135" s="35"/>
      <c r="V135" s="35"/>
      <c r="W135" s="35"/>
      <c r="X135" s="35"/>
      <c r="Y135" s="35"/>
      <c r="Z135" s="35"/>
      <c r="AA135" s="35"/>
      <c r="AB135" s="35"/>
      <c r="AC135" s="35"/>
      <c r="AD135" s="35"/>
      <c r="AE135" s="35"/>
      <c r="AR135" s="205" t="s">
        <v>328</v>
      </c>
      <c r="AT135" s="205" t="s">
        <v>323</v>
      </c>
      <c r="AU135" s="205" t="s">
        <v>86</v>
      </c>
      <c r="AY135" s="18" t="s">
        <v>321</v>
      </c>
      <c r="BE135" s="206">
        <f>IF(N135="základní",J135,0)</f>
        <v>0</v>
      </c>
      <c r="BF135" s="206">
        <f>IF(N135="snížená",J135,0)</f>
        <v>0</v>
      </c>
      <c r="BG135" s="206">
        <f>IF(N135="zákl. přenesená",J135,0)</f>
        <v>0</v>
      </c>
      <c r="BH135" s="206">
        <f>IF(N135="sníž. přenesená",J135,0)</f>
        <v>0</v>
      </c>
      <c r="BI135" s="206">
        <f>IF(N135="nulová",J135,0)</f>
        <v>0</v>
      </c>
      <c r="BJ135" s="18" t="s">
        <v>84</v>
      </c>
      <c r="BK135" s="206">
        <f>ROUND(I135*H135,2)</f>
        <v>0</v>
      </c>
      <c r="BL135" s="18" t="s">
        <v>328</v>
      </c>
      <c r="BM135" s="205" t="s">
        <v>3407</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algorithmName="SHA-512" hashValue="OoLthqm9ZNELtaZdShnV6FJvZz1tHXoMPmyb8du9zebv8xYnrytIfxG8KKGZByG3eHaSt4U0OjQeALknrvmWCg==" saltValue="NT3UQ7dKIQUhmg6wcPXbCp2vfRXWK1WziLgOr1JuHSQ7vHqQJI1gcrXdT5COzzh/KfE1hDOCLnTSZBfvYxpKPA==" spinCount="100000" sheet="1" objects="1" scenarios="1" formatColumns="0" formatRows="0" autoFilter="0"/>
  <autoFilter ref="C122:K135"/>
  <mergeCells count="12">
    <mergeCell ref="E115:H115"/>
    <mergeCell ref="L2:V2"/>
    <mergeCell ref="E85:H85"/>
    <mergeCell ref="E87:H87"/>
    <mergeCell ref="E89:H89"/>
    <mergeCell ref="E111:H111"/>
    <mergeCell ref="E113:H113"/>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96"/>
      <c r="M2" s="296"/>
      <c r="N2" s="296"/>
      <c r="O2" s="296"/>
      <c r="P2" s="296"/>
      <c r="Q2" s="296"/>
      <c r="R2" s="296"/>
      <c r="S2" s="296"/>
      <c r="T2" s="296"/>
      <c r="U2" s="296"/>
      <c r="V2" s="296"/>
      <c r="AT2" s="18" t="s">
        <v>162</v>
      </c>
      <c r="AZ2" s="116" t="s">
        <v>198</v>
      </c>
      <c r="BA2" s="116" t="s">
        <v>1</v>
      </c>
      <c r="BB2" s="116" t="s">
        <v>1</v>
      </c>
      <c r="BC2" s="116" t="s">
        <v>4084</v>
      </c>
      <c r="BD2" s="116" t="s">
        <v>86</v>
      </c>
    </row>
    <row r="3" spans="1:56" s="1" customFormat="1" ht="6.95" customHeight="1">
      <c r="B3" s="117"/>
      <c r="C3" s="118"/>
      <c r="D3" s="118"/>
      <c r="E3" s="118"/>
      <c r="F3" s="118"/>
      <c r="G3" s="118"/>
      <c r="H3" s="118"/>
      <c r="I3" s="118"/>
      <c r="J3" s="118"/>
      <c r="K3" s="118"/>
      <c r="L3" s="21"/>
      <c r="AT3" s="18" t="s">
        <v>86</v>
      </c>
      <c r="AZ3" s="116" t="s">
        <v>4085</v>
      </c>
      <c r="BA3" s="116" t="s">
        <v>1</v>
      </c>
      <c r="BB3" s="116" t="s">
        <v>1</v>
      </c>
      <c r="BC3" s="116" t="s">
        <v>84</v>
      </c>
      <c r="BD3" s="116" t="s">
        <v>86</v>
      </c>
    </row>
    <row r="4" spans="1:56" s="1" customFormat="1" ht="24.95" customHeight="1">
      <c r="B4" s="21"/>
      <c r="D4" s="119" t="s">
        <v>189</v>
      </c>
      <c r="L4" s="21"/>
      <c r="M4" s="120" t="s">
        <v>10</v>
      </c>
      <c r="AT4" s="18" t="s">
        <v>4</v>
      </c>
      <c r="AZ4" s="116" t="s">
        <v>4086</v>
      </c>
      <c r="BA4" s="116" t="s">
        <v>1</v>
      </c>
      <c r="BB4" s="116" t="s">
        <v>1</v>
      </c>
      <c r="BC4" s="116" t="s">
        <v>4087</v>
      </c>
      <c r="BD4" s="116" t="s">
        <v>86</v>
      </c>
    </row>
    <row r="5" spans="1:56" s="1" customFormat="1" ht="6.95" customHeight="1">
      <c r="B5" s="21"/>
      <c r="L5" s="21"/>
      <c r="AZ5" s="116" t="s">
        <v>1599</v>
      </c>
      <c r="BA5" s="116" t="s">
        <v>1</v>
      </c>
      <c r="BB5" s="116" t="s">
        <v>1</v>
      </c>
      <c r="BC5" s="116" t="s">
        <v>4088</v>
      </c>
      <c r="BD5" s="116" t="s">
        <v>86</v>
      </c>
    </row>
    <row r="6" spans="1:56" s="1" customFormat="1" ht="12" customHeight="1">
      <c r="B6" s="21"/>
      <c r="D6" s="121" t="s">
        <v>16</v>
      </c>
      <c r="L6" s="21"/>
      <c r="AZ6" s="116" t="s">
        <v>1601</v>
      </c>
      <c r="BA6" s="116" t="s">
        <v>1</v>
      </c>
      <c r="BB6" s="116" t="s">
        <v>1</v>
      </c>
      <c r="BC6" s="116" t="s">
        <v>4089</v>
      </c>
      <c r="BD6" s="116" t="s">
        <v>86</v>
      </c>
    </row>
    <row r="7" spans="1:56" s="1" customFormat="1" ht="16.5" customHeight="1">
      <c r="B7" s="21"/>
      <c r="E7" s="322" t="str">
        <f>'Rekapitulace stavby'!K6</f>
        <v>VODOJEM POUZDŘANY</v>
      </c>
      <c r="F7" s="323"/>
      <c r="G7" s="323"/>
      <c r="H7" s="323"/>
      <c r="L7" s="21"/>
      <c r="AZ7" s="116" t="s">
        <v>227</v>
      </c>
      <c r="BA7" s="116" t="s">
        <v>1</v>
      </c>
      <c r="BB7" s="116" t="s">
        <v>1</v>
      </c>
      <c r="BC7" s="116" t="s">
        <v>4084</v>
      </c>
      <c r="BD7" s="116" t="s">
        <v>86</v>
      </c>
    </row>
    <row r="8" spans="1:56" s="1" customFormat="1" ht="12" customHeight="1">
      <c r="B8" s="21"/>
      <c r="D8" s="121" t="s">
        <v>197</v>
      </c>
      <c r="L8" s="21"/>
      <c r="AZ8" s="116" t="s">
        <v>4090</v>
      </c>
      <c r="BA8" s="116" t="s">
        <v>1</v>
      </c>
      <c r="BB8" s="116" t="s">
        <v>1</v>
      </c>
      <c r="BC8" s="116" t="s">
        <v>334</v>
      </c>
      <c r="BD8" s="116" t="s">
        <v>86</v>
      </c>
    </row>
    <row r="9" spans="1:56" s="2" customFormat="1" ht="16.5" customHeight="1">
      <c r="A9" s="35"/>
      <c r="B9" s="40"/>
      <c r="C9" s="35"/>
      <c r="D9" s="35"/>
      <c r="E9" s="322" t="s">
        <v>4091</v>
      </c>
      <c r="F9" s="324"/>
      <c r="G9" s="324"/>
      <c r="H9" s="324"/>
      <c r="I9" s="35"/>
      <c r="J9" s="35"/>
      <c r="K9" s="35"/>
      <c r="L9" s="52"/>
      <c r="S9" s="35"/>
      <c r="T9" s="35"/>
      <c r="U9" s="35"/>
      <c r="V9" s="35"/>
      <c r="W9" s="35"/>
      <c r="X9" s="35"/>
      <c r="Y9" s="35"/>
      <c r="Z9" s="35"/>
      <c r="AA9" s="35"/>
      <c r="AB9" s="35"/>
      <c r="AC9" s="35"/>
      <c r="AD9" s="35"/>
      <c r="AE9" s="35"/>
      <c r="AZ9" s="116" t="s">
        <v>1609</v>
      </c>
      <c r="BA9" s="116" t="s">
        <v>1</v>
      </c>
      <c r="BB9" s="116" t="s">
        <v>1</v>
      </c>
      <c r="BC9" s="116" t="s">
        <v>4092</v>
      </c>
      <c r="BD9" s="116" t="s">
        <v>86</v>
      </c>
    </row>
    <row r="10" spans="1:5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c r="AZ10" s="116" t="s">
        <v>262</v>
      </c>
      <c r="BA10" s="116" t="s">
        <v>1</v>
      </c>
      <c r="BB10" s="116" t="s">
        <v>1</v>
      </c>
      <c r="BC10" s="116" t="s">
        <v>4093</v>
      </c>
      <c r="BD10" s="116" t="s">
        <v>86</v>
      </c>
    </row>
    <row r="11" spans="1:56" s="2" customFormat="1" ht="16.5" customHeight="1">
      <c r="A11" s="35"/>
      <c r="B11" s="40"/>
      <c r="C11" s="35"/>
      <c r="D11" s="35"/>
      <c r="E11" s="325" t="s">
        <v>4094</v>
      </c>
      <c r="F11" s="324"/>
      <c r="G11" s="324"/>
      <c r="H11" s="324"/>
      <c r="I11" s="35"/>
      <c r="J11" s="35"/>
      <c r="K11" s="35"/>
      <c r="L11" s="52"/>
      <c r="S11" s="35"/>
      <c r="T11" s="35"/>
      <c r="U11" s="35"/>
      <c r="V11" s="35"/>
      <c r="W11" s="35"/>
      <c r="X11" s="35"/>
      <c r="Y11" s="35"/>
      <c r="Z11" s="35"/>
      <c r="AA11" s="35"/>
      <c r="AB11" s="35"/>
      <c r="AC11" s="35"/>
      <c r="AD11" s="35"/>
      <c r="AE11" s="35"/>
      <c r="AZ11" s="116" t="s">
        <v>390</v>
      </c>
      <c r="BA11" s="116" t="s">
        <v>1</v>
      </c>
      <c r="BB11" s="116" t="s">
        <v>1</v>
      </c>
      <c r="BC11" s="116" t="s">
        <v>4095</v>
      </c>
      <c r="BD11" s="116" t="s">
        <v>86</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2790</v>
      </c>
      <c r="BA12" s="116" t="s">
        <v>1</v>
      </c>
      <c r="BB12" s="116" t="s">
        <v>1</v>
      </c>
      <c r="BC12" s="116" t="s">
        <v>4096</v>
      </c>
      <c r="BD12" s="116" t="s">
        <v>86</v>
      </c>
    </row>
    <row r="13" spans="1:56" s="2" customFormat="1" ht="12" customHeight="1">
      <c r="A13" s="35"/>
      <c r="B13" s="40"/>
      <c r="C13" s="35"/>
      <c r="D13" s="121" t="s">
        <v>18</v>
      </c>
      <c r="E13" s="35"/>
      <c r="F13" s="111" t="s">
        <v>154</v>
      </c>
      <c r="G13" s="35"/>
      <c r="H13" s="35"/>
      <c r="I13" s="121" t="s">
        <v>19</v>
      </c>
      <c r="J13" s="111" t="s">
        <v>1</v>
      </c>
      <c r="K13" s="35"/>
      <c r="L13" s="52"/>
      <c r="S13" s="35"/>
      <c r="T13" s="35"/>
      <c r="U13" s="35"/>
      <c r="V13" s="35"/>
      <c r="W13" s="35"/>
      <c r="X13" s="35"/>
      <c r="Y13" s="35"/>
      <c r="Z13" s="35"/>
      <c r="AA13" s="35"/>
      <c r="AB13" s="35"/>
      <c r="AC13" s="35"/>
      <c r="AD13" s="35"/>
      <c r="AE13" s="35"/>
      <c r="AZ13" s="116" t="s">
        <v>275</v>
      </c>
      <c r="BA13" s="116" t="s">
        <v>1</v>
      </c>
      <c r="BB13" s="116" t="s">
        <v>1</v>
      </c>
      <c r="BC13" s="116" t="s">
        <v>4097</v>
      </c>
      <c r="BD13" s="116" t="s">
        <v>86</v>
      </c>
    </row>
    <row r="14" spans="1:5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5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ROUND((SUM(BE128:BE248)),  2)</f>
        <v>0</v>
      </c>
      <c r="G35" s="35"/>
      <c r="H35" s="35"/>
      <c r="I35" s="133">
        <v>0.21</v>
      </c>
      <c r="J35" s="132">
        <f>ROUND(((SUM(BE128:BE248))*I35),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ROUND((SUM(BF128:BF248)),  2)</f>
        <v>0</v>
      </c>
      <c r="G36" s="35"/>
      <c r="H36" s="35"/>
      <c r="I36" s="133">
        <v>0.15</v>
      </c>
      <c r="J36" s="132">
        <f>ROUND(((SUM(BF128:BF248))*I36),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ROUND((SUM(BG128:BG248)),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ROUND((SUM(BH128:BH248)),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ROUND((SUM(BI128:BI248)),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4091</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15.1 - přepojení vodovodních přípojek</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J129</f>
        <v>0</v>
      </c>
      <c r="K99" s="157"/>
      <c r="L99" s="161"/>
    </row>
    <row r="100" spans="1:47" s="10" customFormat="1" ht="19.899999999999999" customHeight="1">
      <c r="B100" s="162"/>
      <c r="C100" s="105"/>
      <c r="D100" s="163" t="s">
        <v>289</v>
      </c>
      <c r="E100" s="164"/>
      <c r="F100" s="164"/>
      <c r="G100" s="164"/>
      <c r="H100" s="164"/>
      <c r="I100" s="164"/>
      <c r="J100" s="165">
        <f>J130</f>
        <v>0</v>
      </c>
      <c r="K100" s="105"/>
      <c r="L100" s="166"/>
    </row>
    <row r="101" spans="1:47" s="10" customFormat="1" ht="19.899999999999999" customHeight="1">
      <c r="B101" s="162"/>
      <c r="C101" s="105"/>
      <c r="D101" s="163" t="s">
        <v>291</v>
      </c>
      <c r="E101" s="164"/>
      <c r="F101" s="164"/>
      <c r="G101" s="164"/>
      <c r="H101" s="164"/>
      <c r="I101" s="164"/>
      <c r="J101" s="165">
        <f>J206</f>
        <v>0</v>
      </c>
      <c r="K101" s="105"/>
      <c r="L101" s="166"/>
    </row>
    <row r="102" spans="1:47" s="10" customFormat="1" ht="19.899999999999999" customHeight="1">
      <c r="B102" s="162"/>
      <c r="C102" s="105"/>
      <c r="D102" s="163" t="s">
        <v>1615</v>
      </c>
      <c r="E102" s="164"/>
      <c r="F102" s="164"/>
      <c r="G102" s="164"/>
      <c r="H102" s="164"/>
      <c r="I102" s="164"/>
      <c r="J102" s="165">
        <f>J210</f>
        <v>0</v>
      </c>
      <c r="K102" s="105"/>
      <c r="L102" s="166"/>
    </row>
    <row r="103" spans="1:47" s="10" customFormat="1" ht="19.899999999999999" customHeight="1">
      <c r="B103" s="162"/>
      <c r="C103" s="105"/>
      <c r="D103" s="163" t="s">
        <v>1616</v>
      </c>
      <c r="E103" s="164"/>
      <c r="F103" s="164"/>
      <c r="G103" s="164"/>
      <c r="H103" s="164"/>
      <c r="I103" s="164"/>
      <c r="J103" s="165">
        <f>J217</f>
        <v>0</v>
      </c>
      <c r="K103" s="105"/>
      <c r="L103" s="166"/>
    </row>
    <row r="104" spans="1:47" s="10" customFormat="1" ht="19.899999999999999" customHeight="1">
      <c r="B104" s="162"/>
      <c r="C104" s="105"/>
      <c r="D104" s="163" t="s">
        <v>295</v>
      </c>
      <c r="E104" s="164"/>
      <c r="F104" s="164"/>
      <c r="G104" s="164"/>
      <c r="H104" s="164"/>
      <c r="I104" s="164"/>
      <c r="J104" s="165">
        <f>J241</f>
        <v>0</v>
      </c>
      <c r="K104" s="105"/>
      <c r="L104" s="166"/>
    </row>
    <row r="105" spans="1:47" s="9" customFormat="1" ht="24.95" customHeight="1">
      <c r="B105" s="156"/>
      <c r="C105" s="157"/>
      <c r="D105" s="158" t="s">
        <v>2796</v>
      </c>
      <c r="E105" s="159"/>
      <c r="F105" s="159"/>
      <c r="G105" s="159"/>
      <c r="H105" s="159"/>
      <c r="I105" s="159"/>
      <c r="J105" s="160">
        <f>J243</f>
        <v>0</v>
      </c>
      <c r="K105" s="157"/>
      <c r="L105" s="161"/>
    </row>
    <row r="106" spans="1:47" s="10" customFormat="1" ht="19.899999999999999" customHeight="1">
      <c r="B106" s="162"/>
      <c r="C106" s="105"/>
      <c r="D106" s="163" t="s">
        <v>2798</v>
      </c>
      <c r="E106" s="164"/>
      <c r="F106" s="164"/>
      <c r="G106" s="164"/>
      <c r="H106" s="164"/>
      <c r="I106" s="164"/>
      <c r="J106" s="165">
        <f>J244</f>
        <v>0</v>
      </c>
      <c r="K106" s="105"/>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306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9" t="str">
        <f>E7</f>
        <v>VODOJEM POUZDŘANY</v>
      </c>
      <c r="F116" s="330"/>
      <c r="G116" s="330"/>
      <c r="H116" s="330"/>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197</v>
      </c>
      <c r="D117" s="23"/>
      <c r="E117" s="23"/>
      <c r="F117" s="23"/>
      <c r="G117" s="23"/>
      <c r="H117" s="23"/>
      <c r="I117" s="23"/>
      <c r="J117" s="23"/>
      <c r="K117" s="23"/>
      <c r="L117" s="21"/>
    </row>
    <row r="118" spans="1:63" s="2" customFormat="1" ht="16.5" customHeight="1">
      <c r="A118" s="35"/>
      <c r="B118" s="36"/>
      <c r="C118" s="37"/>
      <c r="D118" s="37"/>
      <c r="E118" s="329" t="s">
        <v>4091</v>
      </c>
      <c r="F118" s="331"/>
      <c r="G118" s="331"/>
      <c r="H118" s="331"/>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203</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2" t="str">
        <f>E11</f>
        <v>SO 15.1 - přepojení vodovodních přípojek</v>
      </c>
      <c r="F120" s="331"/>
      <c r="G120" s="331"/>
      <c r="H120" s="331"/>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Pouzdřany</v>
      </c>
      <c r="G122" s="37"/>
      <c r="H122" s="37"/>
      <c r="I122" s="30" t="s">
        <v>22</v>
      </c>
      <c r="J122" s="67" t="str">
        <f>IF(J14="","",J14)</f>
        <v>6. 1. 2022</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VAK BŘECLAV a.s.</v>
      </c>
      <c r="G124" s="37"/>
      <c r="H124" s="37"/>
      <c r="I124" s="30" t="s">
        <v>30</v>
      </c>
      <c r="J124" s="33" t="str">
        <f>E23</f>
        <v>AQUA PROCON s.r.o.Palackého tř. 12, 612 00 Brno</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IF(E20="","",E20)</f>
        <v>Vyplň údaj</v>
      </c>
      <c r="G125" s="37"/>
      <c r="H125" s="37"/>
      <c r="I125" s="30" t="s">
        <v>33</v>
      </c>
      <c r="J125" s="33" t="str">
        <f>E26</f>
        <v>Obrtel M.</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307</v>
      </c>
      <c r="D127" s="170" t="s">
        <v>62</v>
      </c>
      <c r="E127" s="170" t="s">
        <v>58</v>
      </c>
      <c r="F127" s="170" t="s">
        <v>59</v>
      </c>
      <c r="G127" s="170" t="s">
        <v>308</v>
      </c>
      <c r="H127" s="170" t="s">
        <v>309</v>
      </c>
      <c r="I127" s="170" t="s">
        <v>310</v>
      </c>
      <c r="J127" s="170" t="s">
        <v>285</v>
      </c>
      <c r="K127" s="171" t="s">
        <v>311</v>
      </c>
      <c r="L127" s="172"/>
      <c r="M127" s="76" t="s">
        <v>1</v>
      </c>
      <c r="N127" s="77" t="s">
        <v>41</v>
      </c>
      <c r="O127" s="77" t="s">
        <v>312</v>
      </c>
      <c r="P127" s="77" t="s">
        <v>313</v>
      </c>
      <c r="Q127" s="77" t="s">
        <v>314</v>
      </c>
      <c r="R127" s="77" t="s">
        <v>315</v>
      </c>
      <c r="S127" s="77" t="s">
        <v>316</v>
      </c>
      <c r="T127" s="78" t="s">
        <v>317</v>
      </c>
      <c r="U127" s="167"/>
      <c r="V127" s="167"/>
      <c r="W127" s="167"/>
      <c r="X127" s="167"/>
      <c r="Y127" s="167"/>
      <c r="Z127" s="167"/>
      <c r="AA127" s="167"/>
      <c r="AB127" s="167"/>
      <c r="AC127" s="167"/>
      <c r="AD127" s="167"/>
      <c r="AE127" s="167"/>
    </row>
    <row r="128" spans="1:63" s="2" customFormat="1" ht="22.9" customHeight="1">
      <c r="A128" s="35"/>
      <c r="B128" s="36"/>
      <c r="C128" s="83" t="s">
        <v>318</v>
      </c>
      <c r="D128" s="37"/>
      <c r="E128" s="37"/>
      <c r="F128" s="37"/>
      <c r="G128" s="37"/>
      <c r="H128" s="37"/>
      <c r="I128" s="37"/>
      <c r="J128" s="173">
        <f>BK128</f>
        <v>0</v>
      </c>
      <c r="K128" s="37"/>
      <c r="L128" s="40"/>
      <c r="M128" s="79"/>
      <c r="N128" s="174"/>
      <c r="O128" s="80"/>
      <c r="P128" s="175">
        <f>P129+P243</f>
        <v>0</v>
      </c>
      <c r="Q128" s="80"/>
      <c r="R128" s="175">
        <f>R129+R243</f>
        <v>0.62209168000000004</v>
      </c>
      <c r="S128" s="80"/>
      <c r="T128" s="176">
        <f>T129+T243</f>
        <v>0</v>
      </c>
      <c r="U128" s="35"/>
      <c r="V128" s="35"/>
      <c r="W128" s="35"/>
      <c r="X128" s="35"/>
      <c r="Y128" s="35"/>
      <c r="Z128" s="35"/>
      <c r="AA128" s="35"/>
      <c r="AB128" s="35"/>
      <c r="AC128" s="35"/>
      <c r="AD128" s="35"/>
      <c r="AE128" s="35"/>
      <c r="AT128" s="18" t="s">
        <v>76</v>
      </c>
      <c r="AU128" s="18" t="s">
        <v>287</v>
      </c>
      <c r="BK128" s="177">
        <f>BK129+BK243</f>
        <v>0</v>
      </c>
    </row>
    <row r="129" spans="1:65" s="12" customFormat="1" ht="25.9" customHeight="1">
      <c r="B129" s="178"/>
      <c r="C129" s="179"/>
      <c r="D129" s="180" t="s">
        <v>76</v>
      </c>
      <c r="E129" s="181" t="s">
        <v>319</v>
      </c>
      <c r="F129" s="181" t="s">
        <v>320</v>
      </c>
      <c r="G129" s="179"/>
      <c r="H129" s="179"/>
      <c r="I129" s="182"/>
      <c r="J129" s="183">
        <f>BK129</f>
        <v>0</v>
      </c>
      <c r="K129" s="179"/>
      <c r="L129" s="184"/>
      <c r="M129" s="185"/>
      <c r="N129" s="186"/>
      <c r="O129" s="186"/>
      <c r="P129" s="187">
        <f>P130+P206+P210+P217+P241</f>
        <v>0</v>
      </c>
      <c r="Q129" s="186"/>
      <c r="R129" s="187">
        <f>R130+R206+R210+R217+R241</f>
        <v>0.42801067999999998</v>
      </c>
      <c r="S129" s="186"/>
      <c r="T129" s="188">
        <f>T130+T206+T210+T217+T241</f>
        <v>0</v>
      </c>
      <c r="AR129" s="189" t="s">
        <v>84</v>
      </c>
      <c r="AT129" s="190" t="s">
        <v>76</v>
      </c>
      <c r="AU129" s="190" t="s">
        <v>77</v>
      </c>
      <c r="AY129" s="189" t="s">
        <v>321</v>
      </c>
      <c r="BK129" s="191">
        <f>BK130+BK206+BK210+BK217+BK241</f>
        <v>0</v>
      </c>
    </row>
    <row r="130" spans="1:65" s="12" customFormat="1" ht="22.9" customHeight="1">
      <c r="B130" s="178"/>
      <c r="C130" s="179"/>
      <c r="D130" s="180" t="s">
        <v>76</v>
      </c>
      <c r="E130" s="192" t="s">
        <v>84</v>
      </c>
      <c r="F130" s="192" t="s">
        <v>322</v>
      </c>
      <c r="G130" s="179"/>
      <c r="H130" s="179"/>
      <c r="I130" s="182"/>
      <c r="J130" s="193">
        <f>BK130</f>
        <v>0</v>
      </c>
      <c r="K130" s="179"/>
      <c r="L130" s="184"/>
      <c r="M130" s="185"/>
      <c r="N130" s="186"/>
      <c r="O130" s="186"/>
      <c r="P130" s="187">
        <f>SUM(P131:P205)</f>
        <v>0</v>
      </c>
      <c r="Q130" s="186"/>
      <c r="R130" s="187">
        <f>SUM(R131:R205)</f>
        <v>4.2685200000000006E-2</v>
      </c>
      <c r="S130" s="186"/>
      <c r="T130" s="188">
        <f>SUM(T131:T205)</f>
        <v>0</v>
      </c>
      <c r="AR130" s="189" t="s">
        <v>84</v>
      </c>
      <c r="AT130" s="190" t="s">
        <v>76</v>
      </c>
      <c r="AU130" s="190" t="s">
        <v>84</v>
      </c>
      <c r="AY130" s="189" t="s">
        <v>321</v>
      </c>
      <c r="BK130" s="191">
        <f>SUM(BK131:BK205)</f>
        <v>0</v>
      </c>
    </row>
    <row r="131" spans="1:65" s="2" customFormat="1" ht="24.2" customHeight="1">
      <c r="A131" s="35"/>
      <c r="B131" s="36"/>
      <c r="C131" s="194" t="s">
        <v>84</v>
      </c>
      <c r="D131" s="194" t="s">
        <v>323</v>
      </c>
      <c r="E131" s="195" t="s">
        <v>1617</v>
      </c>
      <c r="F131" s="196" t="s">
        <v>1618</v>
      </c>
      <c r="G131" s="197" t="s">
        <v>337</v>
      </c>
      <c r="H131" s="198">
        <v>2.7</v>
      </c>
      <c r="I131" s="199"/>
      <c r="J131" s="200">
        <f>ROUND(I131*H131,2)</f>
        <v>0</v>
      </c>
      <c r="K131" s="196" t="s">
        <v>350</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1619</v>
      </c>
    </row>
    <row r="132" spans="1:65" s="13" customFormat="1" ht="11.25">
      <c r="B132" s="207"/>
      <c r="C132" s="208"/>
      <c r="D132" s="209" t="s">
        <v>339</v>
      </c>
      <c r="E132" s="210" t="s">
        <v>1</v>
      </c>
      <c r="F132" s="211" t="s">
        <v>4098</v>
      </c>
      <c r="G132" s="208"/>
      <c r="H132" s="212">
        <v>2.7</v>
      </c>
      <c r="I132" s="213"/>
      <c r="J132" s="208"/>
      <c r="K132" s="208"/>
      <c r="L132" s="214"/>
      <c r="M132" s="215"/>
      <c r="N132" s="216"/>
      <c r="O132" s="216"/>
      <c r="P132" s="216"/>
      <c r="Q132" s="216"/>
      <c r="R132" s="216"/>
      <c r="S132" s="216"/>
      <c r="T132" s="217"/>
      <c r="AT132" s="218" t="s">
        <v>339</v>
      </c>
      <c r="AU132" s="218" t="s">
        <v>86</v>
      </c>
      <c r="AV132" s="13" t="s">
        <v>86</v>
      </c>
      <c r="AW132" s="13" t="s">
        <v>31</v>
      </c>
      <c r="AX132" s="13" t="s">
        <v>77</v>
      </c>
      <c r="AY132" s="218" t="s">
        <v>321</v>
      </c>
    </row>
    <row r="133" spans="1:65" s="14" customFormat="1" ht="11.25">
      <c r="B133" s="219"/>
      <c r="C133" s="220"/>
      <c r="D133" s="209" t="s">
        <v>339</v>
      </c>
      <c r="E133" s="221" t="s">
        <v>198</v>
      </c>
      <c r="F133" s="222" t="s">
        <v>346</v>
      </c>
      <c r="G133" s="220"/>
      <c r="H133" s="223">
        <v>2.7</v>
      </c>
      <c r="I133" s="224"/>
      <c r="J133" s="220"/>
      <c r="K133" s="220"/>
      <c r="L133" s="225"/>
      <c r="M133" s="226"/>
      <c r="N133" s="227"/>
      <c r="O133" s="227"/>
      <c r="P133" s="227"/>
      <c r="Q133" s="227"/>
      <c r="R133" s="227"/>
      <c r="S133" s="227"/>
      <c r="T133" s="228"/>
      <c r="AT133" s="229" t="s">
        <v>339</v>
      </c>
      <c r="AU133" s="229" t="s">
        <v>86</v>
      </c>
      <c r="AV133" s="14" t="s">
        <v>328</v>
      </c>
      <c r="AW133" s="14" t="s">
        <v>31</v>
      </c>
      <c r="AX133" s="14" t="s">
        <v>84</v>
      </c>
      <c r="AY133" s="229" t="s">
        <v>321</v>
      </c>
    </row>
    <row r="134" spans="1:65" s="2" customFormat="1" ht="24.2" customHeight="1">
      <c r="A134" s="35"/>
      <c r="B134" s="36"/>
      <c r="C134" s="194" t="s">
        <v>86</v>
      </c>
      <c r="D134" s="194" t="s">
        <v>323</v>
      </c>
      <c r="E134" s="195" t="s">
        <v>1622</v>
      </c>
      <c r="F134" s="196" t="s">
        <v>1623</v>
      </c>
      <c r="G134" s="197" t="s">
        <v>337</v>
      </c>
      <c r="H134" s="198">
        <v>2.7</v>
      </c>
      <c r="I134" s="199"/>
      <c r="J134" s="200">
        <f>ROUND(I134*H134,2)</f>
        <v>0</v>
      </c>
      <c r="K134" s="196" t="s">
        <v>350</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328</v>
      </c>
      <c r="AT134" s="205" t="s">
        <v>323</v>
      </c>
      <c r="AU134" s="205" t="s">
        <v>86</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328</v>
      </c>
      <c r="BM134" s="205" t="s">
        <v>1624</v>
      </c>
    </row>
    <row r="135" spans="1:65" s="13" customFormat="1" ht="11.25">
      <c r="B135" s="207"/>
      <c r="C135" s="208"/>
      <c r="D135" s="209" t="s">
        <v>339</v>
      </c>
      <c r="E135" s="210" t="s">
        <v>1</v>
      </c>
      <c r="F135" s="211" t="s">
        <v>198</v>
      </c>
      <c r="G135" s="208"/>
      <c r="H135" s="212">
        <v>2.7</v>
      </c>
      <c r="I135" s="213"/>
      <c r="J135" s="208"/>
      <c r="K135" s="208"/>
      <c r="L135" s="214"/>
      <c r="M135" s="215"/>
      <c r="N135" s="216"/>
      <c r="O135" s="216"/>
      <c r="P135" s="216"/>
      <c r="Q135" s="216"/>
      <c r="R135" s="216"/>
      <c r="S135" s="216"/>
      <c r="T135" s="217"/>
      <c r="AT135" s="218" t="s">
        <v>339</v>
      </c>
      <c r="AU135" s="218" t="s">
        <v>86</v>
      </c>
      <c r="AV135" s="13" t="s">
        <v>86</v>
      </c>
      <c r="AW135" s="13" t="s">
        <v>31</v>
      </c>
      <c r="AX135" s="13" t="s">
        <v>77</v>
      </c>
      <c r="AY135" s="218" t="s">
        <v>321</v>
      </c>
    </row>
    <row r="136" spans="1:65" s="16" customFormat="1" ht="11.25">
      <c r="B136" s="240"/>
      <c r="C136" s="241"/>
      <c r="D136" s="209" t="s">
        <v>339</v>
      </c>
      <c r="E136" s="242" t="s">
        <v>227</v>
      </c>
      <c r="F136" s="243" t="s">
        <v>391</v>
      </c>
      <c r="G136" s="241"/>
      <c r="H136" s="244">
        <v>2.7</v>
      </c>
      <c r="I136" s="245"/>
      <c r="J136" s="241"/>
      <c r="K136" s="241"/>
      <c r="L136" s="246"/>
      <c r="M136" s="247"/>
      <c r="N136" s="248"/>
      <c r="O136" s="248"/>
      <c r="P136" s="248"/>
      <c r="Q136" s="248"/>
      <c r="R136" s="248"/>
      <c r="S136" s="248"/>
      <c r="T136" s="249"/>
      <c r="AT136" s="250" t="s">
        <v>339</v>
      </c>
      <c r="AU136" s="250" t="s">
        <v>86</v>
      </c>
      <c r="AV136" s="16" t="s">
        <v>334</v>
      </c>
      <c r="AW136" s="16" t="s">
        <v>31</v>
      </c>
      <c r="AX136" s="16" t="s">
        <v>77</v>
      </c>
      <c r="AY136" s="250" t="s">
        <v>321</v>
      </c>
    </row>
    <row r="137" spans="1:65" s="14" customFormat="1" ht="11.25">
      <c r="B137" s="219"/>
      <c r="C137" s="220"/>
      <c r="D137" s="209" t="s">
        <v>339</v>
      </c>
      <c r="E137" s="221" t="s">
        <v>1</v>
      </c>
      <c r="F137" s="222" t="s">
        <v>346</v>
      </c>
      <c r="G137" s="220"/>
      <c r="H137" s="223">
        <v>2.7</v>
      </c>
      <c r="I137" s="224"/>
      <c r="J137" s="220"/>
      <c r="K137" s="220"/>
      <c r="L137" s="225"/>
      <c r="M137" s="226"/>
      <c r="N137" s="227"/>
      <c r="O137" s="227"/>
      <c r="P137" s="227"/>
      <c r="Q137" s="227"/>
      <c r="R137" s="227"/>
      <c r="S137" s="227"/>
      <c r="T137" s="228"/>
      <c r="AT137" s="229" t="s">
        <v>339</v>
      </c>
      <c r="AU137" s="229" t="s">
        <v>86</v>
      </c>
      <c r="AV137" s="14" t="s">
        <v>328</v>
      </c>
      <c r="AW137" s="14" t="s">
        <v>31</v>
      </c>
      <c r="AX137" s="14" t="s">
        <v>84</v>
      </c>
      <c r="AY137" s="229" t="s">
        <v>321</v>
      </c>
    </row>
    <row r="138" spans="1:65" s="2" customFormat="1" ht="24.2" customHeight="1">
      <c r="A138" s="35"/>
      <c r="B138" s="36"/>
      <c r="C138" s="194" t="s">
        <v>334</v>
      </c>
      <c r="D138" s="194" t="s">
        <v>323</v>
      </c>
      <c r="E138" s="195" t="s">
        <v>4099</v>
      </c>
      <c r="F138" s="196" t="s">
        <v>4100</v>
      </c>
      <c r="G138" s="197" t="s">
        <v>628</v>
      </c>
      <c r="H138" s="198">
        <v>0.9</v>
      </c>
      <c r="I138" s="199"/>
      <c r="J138" s="200">
        <f>ROUND(I138*H138,2)</f>
        <v>0</v>
      </c>
      <c r="K138" s="196" t="s">
        <v>350</v>
      </c>
      <c r="L138" s="40"/>
      <c r="M138" s="201" t="s">
        <v>1</v>
      </c>
      <c r="N138" s="202" t="s">
        <v>42</v>
      </c>
      <c r="O138" s="72"/>
      <c r="P138" s="203">
        <f>O138*H138</f>
        <v>0</v>
      </c>
      <c r="Q138" s="203">
        <v>3.6900000000000002E-2</v>
      </c>
      <c r="R138" s="203">
        <f>Q138*H138</f>
        <v>3.3210000000000003E-2</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4101</v>
      </c>
    </row>
    <row r="139" spans="1:65" s="13" customFormat="1" ht="11.25">
      <c r="B139" s="207"/>
      <c r="C139" s="208"/>
      <c r="D139" s="209" t="s">
        <v>339</v>
      </c>
      <c r="E139" s="210" t="s">
        <v>1</v>
      </c>
      <c r="F139" s="211" t="s">
        <v>4102</v>
      </c>
      <c r="G139" s="208"/>
      <c r="H139" s="212">
        <v>1</v>
      </c>
      <c r="I139" s="213"/>
      <c r="J139" s="208"/>
      <c r="K139" s="208"/>
      <c r="L139" s="214"/>
      <c r="M139" s="215"/>
      <c r="N139" s="216"/>
      <c r="O139" s="216"/>
      <c r="P139" s="216"/>
      <c r="Q139" s="216"/>
      <c r="R139" s="216"/>
      <c r="S139" s="216"/>
      <c r="T139" s="217"/>
      <c r="AT139" s="218" t="s">
        <v>339</v>
      </c>
      <c r="AU139" s="218" t="s">
        <v>86</v>
      </c>
      <c r="AV139" s="13" t="s">
        <v>86</v>
      </c>
      <c r="AW139" s="13" t="s">
        <v>31</v>
      </c>
      <c r="AX139" s="13" t="s">
        <v>77</v>
      </c>
      <c r="AY139" s="218" t="s">
        <v>321</v>
      </c>
    </row>
    <row r="140" spans="1:65" s="14" customFormat="1" ht="11.25">
      <c r="B140" s="219"/>
      <c r="C140" s="220"/>
      <c r="D140" s="209" t="s">
        <v>339</v>
      </c>
      <c r="E140" s="221" t="s">
        <v>4085</v>
      </c>
      <c r="F140" s="222" t="s">
        <v>346</v>
      </c>
      <c r="G140" s="220"/>
      <c r="H140" s="223">
        <v>1</v>
      </c>
      <c r="I140" s="224"/>
      <c r="J140" s="220"/>
      <c r="K140" s="220"/>
      <c r="L140" s="225"/>
      <c r="M140" s="226"/>
      <c r="N140" s="227"/>
      <c r="O140" s="227"/>
      <c r="P140" s="227"/>
      <c r="Q140" s="227"/>
      <c r="R140" s="227"/>
      <c r="S140" s="227"/>
      <c r="T140" s="228"/>
      <c r="AT140" s="229" t="s">
        <v>339</v>
      </c>
      <c r="AU140" s="229" t="s">
        <v>86</v>
      </c>
      <c r="AV140" s="14" t="s">
        <v>328</v>
      </c>
      <c r="AW140" s="14" t="s">
        <v>31</v>
      </c>
      <c r="AX140" s="14" t="s">
        <v>77</v>
      </c>
      <c r="AY140" s="229" t="s">
        <v>321</v>
      </c>
    </row>
    <row r="141" spans="1:65" s="13" customFormat="1" ht="11.25">
      <c r="B141" s="207"/>
      <c r="C141" s="208"/>
      <c r="D141" s="209" t="s">
        <v>339</v>
      </c>
      <c r="E141" s="210" t="s">
        <v>1</v>
      </c>
      <c r="F141" s="211" t="s">
        <v>4103</v>
      </c>
      <c r="G141" s="208"/>
      <c r="H141" s="212">
        <v>0.9</v>
      </c>
      <c r="I141" s="213"/>
      <c r="J141" s="208"/>
      <c r="K141" s="208"/>
      <c r="L141" s="214"/>
      <c r="M141" s="215"/>
      <c r="N141" s="216"/>
      <c r="O141" s="216"/>
      <c r="P141" s="216"/>
      <c r="Q141" s="216"/>
      <c r="R141" s="216"/>
      <c r="S141" s="216"/>
      <c r="T141" s="217"/>
      <c r="AT141" s="218" t="s">
        <v>339</v>
      </c>
      <c r="AU141" s="218" t="s">
        <v>86</v>
      </c>
      <c r="AV141" s="13" t="s">
        <v>86</v>
      </c>
      <c r="AW141" s="13" t="s">
        <v>31</v>
      </c>
      <c r="AX141" s="13" t="s">
        <v>77</v>
      </c>
      <c r="AY141" s="218" t="s">
        <v>321</v>
      </c>
    </row>
    <row r="142" spans="1:65" s="14" customFormat="1" ht="11.25">
      <c r="B142" s="219"/>
      <c r="C142" s="220"/>
      <c r="D142" s="209" t="s">
        <v>339</v>
      </c>
      <c r="E142" s="221" t="s">
        <v>4086</v>
      </c>
      <c r="F142" s="222" t="s">
        <v>346</v>
      </c>
      <c r="G142" s="220"/>
      <c r="H142" s="223">
        <v>0.9</v>
      </c>
      <c r="I142" s="224"/>
      <c r="J142" s="220"/>
      <c r="K142" s="220"/>
      <c r="L142" s="225"/>
      <c r="M142" s="226"/>
      <c r="N142" s="227"/>
      <c r="O142" s="227"/>
      <c r="P142" s="227"/>
      <c r="Q142" s="227"/>
      <c r="R142" s="227"/>
      <c r="S142" s="227"/>
      <c r="T142" s="228"/>
      <c r="AT142" s="229" t="s">
        <v>339</v>
      </c>
      <c r="AU142" s="229" t="s">
        <v>86</v>
      </c>
      <c r="AV142" s="14" t="s">
        <v>328</v>
      </c>
      <c r="AW142" s="14" t="s">
        <v>31</v>
      </c>
      <c r="AX142" s="14" t="s">
        <v>84</v>
      </c>
      <c r="AY142" s="229" t="s">
        <v>321</v>
      </c>
    </row>
    <row r="143" spans="1:65" s="2" customFormat="1" ht="24.2" customHeight="1">
      <c r="A143" s="35"/>
      <c r="B143" s="36"/>
      <c r="C143" s="194" t="s">
        <v>328</v>
      </c>
      <c r="D143" s="194" t="s">
        <v>323</v>
      </c>
      <c r="E143" s="195" t="s">
        <v>2822</v>
      </c>
      <c r="F143" s="196" t="s">
        <v>2823</v>
      </c>
      <c r="G143" s="197" t="s">
        <v>355</v>
      </c>
      <c r="H143" s="198">
        <v>1.35</v>
      </c>
      <c r="I143" s="199"/>
      <c r="J143" s="200">
        <f>ROUND(I143*H143,2)</f>
        <v>0</v>
      </c>
      <c r="K143" s="196" t="s">
        <v>350</v>
      </c>
      <c r="L143" s="40"/>
      <c r="M143" s="201" t="s">
        <v>1</v>
      </c>
      <c r="N143" s="202" t="s">
        <v>42</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2824</v>
      </c>
    </row>
    <row r="144" spans="1:65" s="13" customFormat="1" ht="11.25">
      <c r="B144" s="207"/>
      <c r="C144" s="208"/>
      <c r="D144" s="209" t="s">
        <v>339</v>
      </c>
      <c r="E144" s="210" t="s">
        <v>1</v>
      </c>
      <c r="F144" s="211" t="s">
        <v>4104</v>
      </c>
      <c r="G144" s="208"/>
      <c r="H144" s="212">
        <v>1.35</v>
      </c>
      <c r="I144" s="213"/>
      <c r="J144" s="208"/>
      <c r="K144" s="208"/>
      <c r="L144" s="214"/>
      <c r="M144" s="215"/>
      <c r="N144" s="216"/>
      <c r="O144" s="216"/>
      <c r="P144" s="216"/>
      <c r="Q144" s="216"/>
      <c r="R144" s="216"/>
      <c r="S144" s="216"/>
      <c r="T144" s="217"/>
      <c r="AT144" s="218" t="s">
        <v>339</v>
      </c>
      <c r="AU144" s="218" t="s">
        <v>86</v>
      </c>
      <c r="AV144" s="13" t="s">
        <v>86</v>
      </c>
      <c r="AW144" s="13" t="s">
        <v>31</v>
      </c>
      <c r="AX144" s="13" t="s">
        <v>77</v>
      </c>
      <c r="AY144" s="218" t="s">
        <v>321</v>
      </c>
    </row>
    <row r="145" spans="1:65" s="14" customFormat="1" ht="11.25">
      <c r="B145" s="219"/>
      <c r="C145" s="220"/>
      <c r="D145" s="209" t="s">
        <v>339</v>
      </c>
      <c r="E145" s="221" t="s">
        <v>2790</v>
      </c>
      <c r="F145" s="222" t="s">
        <v>346</v>
      </c>
      <c r="G145" s="220"/>
      <c r="H145" s="223">
        <v>1.35</v>
      </c>
      <c r="I145" s="224"/>
      <c r="J145" s="220"/>
      <c r="K145" s="220"/>
      <c r="L145" s="225"/>
      <c r="M145" s="226"/>
      <c r="N145" s="227"/>
      <c r="O145" s="227"/>
      <c r="P145" s="227"/>
      <c r="Q145" s="227"/>
      <c r="R145" s="227"/>
      <c r="S145" s="227"/>
      <c r="T145" s="228"/>
      <c r="AT145" s="229" t="s">
        <v>339</v>
      </c>
      <c r="AU145" s="229" t="s">
        <v>86</v>
      </c>
      <c r="AV145" s="14" t="s">
        <v>328</v>
      </c>
      <c r="AW145" s="14" t="s">
        <v>31</v>
      </c>
      <c r="AX145" s="14" t="s">
        <v>84</v>
      </c>
      <c r="AY145" s="229" t="s">
        <v>321</v>
      </c>
    </row>
    <row r="146" spans="1:65" s="2" customFormat="1" ht="37.9" customHeight="1">
      <c r="A146" s="35"/>
      <c r="B146" s="36"/>
      <c r="C146" s="194" t="s">
        <v>347</v>
      </c>
      <c r="D146" s="194" t="s">
        <v>323</v>
      </c>
      <c r="E146" s="195" t="s">
        <v>2826</v>
      </c>
      <c r="F146" s="196" t="s">
        <v>2827</v>
      </c>
      <c r="G146" s="197" t="s">
        <v>355</v>
      </c>
      <c r="H146" s="198">
        <v>1.2150000000000001</v>
      </c>
      <c r="I146" s="199"/>
      <c r="J146" s="200">
        <f>ROUND(I146*H146,2)</f>
        <v>0</v>
      </c>
      <c r="K146" s="196" t="s">
        <v>350</v>
      </c>
      <c r="L146" s="40"/>
      <c r="M146" s="201" t="s">
        <v>1</v>
      </c>
      <c r="N146" s="202" t="s">
        <v>42</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328</v>
      </c>
      <c r="AT146" s="205" t="s">
        <v>323</v>
      </c>
      <c r="AU146" s="205" t="s">
        <v>86</v>
      </c>
      <c r="AY146" s="18" t="s">
        <v>321</v>
      </c>
      <c r="BE146" s="206">
        <f>IF(N146="základní",J146,0)</f>
        <v>0</v>
      </c>
      <c r="BF146" s="206">
        <f>IF(N146="snížená",J146,0)</f>
        <v>0</v>
      </c>
      <c r="BG146" s="206">
        <f>IF(N146="zákl. přenesená",J146,0)</f>
        <v>0</v>
      </c>
      <c r="BH146" s="206">
        <f>IF(N146="sníž. přenesená",J146,0)</f>
        <v>0</v>
      </c>
      <c r="BI146" s="206">
        <f>IF(N146="nulová",J146,0)</f>
        <v>0</v>
      </c>
      <c r="BJ146" s="18" t="s">
        <v>84</v>
      </c>
      <c r="BK146" s="206">
        <f>ROUND(I146*H146,2)</f>
        <v>0</v>
      </c>
      <c r="BL146" s="18" t="s">
        <v>328</v>
      </c>
      <c r="BM146" s="205" t="s">
        <v>2828</v>
      </c>
    </row>
    <row r="147" spans="1:65" s="13" customFormat="1" ht="11.25">
      <c r="B147" s="207"/>
      <c r="C147" s="208"/>
      <c r="D147" s="209" t="s">
        <v>339</v>
      </c>
      <c r="E147" s="210" t="s">
        <v>1</v>
      </c>
      <c r="F147" s="211" t="s">
        <v>2829</v>
      </c>
      <c r="G147" s="208"/>
      <c r="H147" s="212">
        <v>1.2150000000000001</v>
      </c>
      <c r="I147" s="213"/>
      <c r="J147" s="208"/>
      <c r="K147" s="208"/>
      <c r="L147" s="214"/>
      <c r="M147" s="215"/>
      <c r="N147" s="216"/>
      <c r="O147" s="216"/>
      <c r="P147" s="216"/>
      <c r="Q147" s="216"/>
      <c r="R147" s="216"/>
      <c r="S147" s="216"/>
      <c r="T147" s="217"/>
      <c r="AT147" s="218" t="s">
        <v>339</v>
      </c>
      <c r="AU147" s="218" t="s">
        <v>86</v>
      </c>
      <c r="AV147" s="13" t="s">
        <v>86</v>
      </c>
      <c r="AW147" s="13" t="s">
        <v>31</v>
      </c>
      <c r="AX147" s="13" t="s">
        <v>84</v>
      </c>
      <c r="AY147" s="218" t="s">
        <v>321</v>
      </c>
    </row>
    <row r="148" spans="1:65" s="2" customFormat="1" ht="37.9" customHeight="1">
      <c r="A148" s="35"/>
      <c r="B148" s="36"/>
      <c r="C148" s="194" t="s">
        <v>352</v>
      </c>
      <c r="D148" s="194" t="s">
        <v>323</v>
      </c>
      <c r="E148" s="195" t="s">
        <v>2830</v>
      </c>
      <c r="F148" s="196" t="s">
        <v>2831</v>
      </c>
      <c r="G148" s="197" t="s">
        <v>355</v>
      </c>
      <c r="H148" s="198">
        <v>0.13500000000000001</v>
      </c>
      <c r="I148" s="199"/>
      <c r="J148" s="200">
        <f>ROUND(I148*H148,2)</f>
        <v>0</v>
      </c>
      <c r="K148" s="196" t="s">
        <v>350</v>
      </c>
      <c r="L148" s="40"/>
      <c r="M148" s="201" t="s">
        <v>1</v>
      </c>
      <c r="N148" s="202" t="s">
        <v>42</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2832</v>
      </c>
    </row>
    <row r="149" spans="1:65" s="13" customFormat="1" ht="11.25">
      <c r="B149" s="207"/>
      <c r="C149" s="208"/>
      <c r="D149" s="209" t="s">
        <v>339</v>
      </c>
      <c r="E149" s="210" t="s">
        <v>1</v>
      </c>
      <c r="F149" s="211" t="s">
        <v>2833</v>
      </c>
      <c r="G149" s="208"/>
      <c r="H149" s="212">
        <v>0.13500000000000001</v>
      </c>
      <c r="I149" s="213"/>
      <c r="J149" s="208"/>
      <c r="K149" s="208"/>
      <c r="L149" s="214"/>
      <c r="M149" s="215"/>
      <c r="N149" s="216"/>
      <c r="O149" s="216"/>
      <c r="P149" s="216"/>
      <c r="Q149" s="216"/>
      <c r="R149" s="216"/>
      <c r="S149" s="216"/>
      <c r="T149" s="217"/>
      <c r="AT149" s="218" t="s">
        <v>339</v>
      </c>
      <c r="AU149" s="218" t="s">
        <v>86</v>
      </c>
      <c r="AV149" s="13" t="s">
        <v>86</v>
      </c>
      <c r="AW149" s="13" t="s">
        <v>31</v>
      </c>
      <c r="AX149" s="13" t="s">
        <v>84</v>
      </c>
      <c r="AY149" s="218" t="s">
        <v>321</v>
      </c>
    </row>
    <row r="150" spans="1:65" s="2" customFormat="1" ht="33" customHeight="1">
      <c r="A150" s="35"/>
      <c r="B150" s="36"/>
      <c r="C150" s="194" t="s">
        <v>359</v>
      </c>
      <c r="D150" s="194" t="s">
        <v>323</v>
      </c>
      <c r="E150" s="195" t="s">
        <v>4105</v>
      </c>
      <c r="F150" s="196" t="s">
        <v>4106</v>
      </c>
      <c r="G150" s="197" t="s">
        <v>355</v>
      </c>
      <c r="H150" s="198">
        <v>1.5309999999999999</v>
      </c>
      <c r="I150" s="199"/>
      <c r="J150" s="200">
        <f>ROUND(I150*H150,2)</f>
        <v>0</v>
      </c>
      <c r="K150" s="196" t="s">
        <v>350</v>
      </c>
      <c r="L150" s="40"/>
      <c r="M150" s="201" t="s">
        <v>1</v>
      </c>
      <c r="N150" s="202" t="s">
        <v>42</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328</v>
      </c>
      <c r="AT150" s="205" t="s">
        <v>323</v>
      </c>
      <c r="AU150" s="205" t="s">
        <v>86</v>
      </c>
      <c r="AY150" s="18" t="s">
        <v>321</v>
      </c>
      <c r="BE150" s="206">
        <f>IF(N150="základní",J150,0)</f>
        <v>0</v>
      </c>
      <c r="BF150" s="206">
        <f>IF(N150="snížená",J150,0)</f>
        <v>0</v>
      </c>
      <c r="BG150" s="206">
        <f>IF(N150="zákl. přenesená",J150,0)</f>
        <v>0</v>
      </c>
      <c r="BH150" s="206">
        <f>IF(N150="sníž. přenesená",J150,0)</f>
        <v>0</v>
      </c>
      <c r="BI150" s="206">
        <f>IF(N150="nulová",J150,0)</f>
        <v>0</v>
      </c>
      <c r="BJ150" s="18" t="s">
        <v>84</v>
      </c>
      <c r="BK150" s="206">
        <f>ROUND(I150*H150,2)</f>
        <v>0</v>
      </c>
      <c r="BL150" s="18" t="s">
        <v>328</v>
      </c>
      <c r="BM150" s="205" t="s">
        <v>1627</v>
      </c>
    </row>
    <row r="151" spans="1:65" s="13" customFormat="1" ht="11.25">
      <c r="B151" s="207"/>
      <c r="C151" s="208"/>
      <c r="D151" s="209" t="s">
        <v>339</v>
      </c>
      <c r="E151" s="210" t="s">
        <v>1</v>
      </c>
      <c r="F151" s="211" t="s">
        <v>4107</v>
      </c>
      <c r="G151" s="208"/>
      <c r="H151" s="212">
        <v>3.8610000000000002</v>
      </c>
      <c r="I151" s="213"/>
      <c r="J151" s="208"/>
      <c r="K151" s="208"/>
      <c r="L151" s="214"/>
      <c r="M151" s="215"/>
      <c r="N151" s="216"/>
      <c r="O151" s="216"/>
      <c r="P151" s="216"/>
      <c r="Q151" s="216"/>
      <c r="R151" s="216"/>
      <c r="S151" s="216"/>
      <c r="T151" s="217"/>
      <c r="AT151" s="218" t="s">
        <v>339</v>
      </c>
      <c r="AU151" s="218" t="s">
        <v>86</v>
      </c>
      <c r="AV151" s="13" t="s">
        <v>86</v>
      </c>
      <c r="AW151" s="13" t="s">
        <v>31</v>
      </c>
      <c r="AX151" s="13" t="s">
        <v>77</v>
      </c>
      <c r="AY151" s="218" t="s">
        <v>321</v>
      </c>
    </row>
    <row r="152" spans="1:65" s="16" customFormat="1" ht="11.25">
      <c r="B152" s="240"/>
      <c r="C152" s="241"/>
      <c r="D152" s="209" t="s">
        <v>339</v>
      </c>
      <c r="E152" s="242" t="s">
        <v>390</v>
      </c>
      <c r="F152" s="243" t="s">
        <v>391</v>
      </c>
      <c r="G152" s="241"/>
      <c r="H152" s="244">
        <v>3.8610000000000002</v>
      </c>
      <c r="I152" s="245"/>
      <c r="J152" s="241"/>
      <c r="K152" s="241"/>
      <c r="L152" s="246"/>
      <c r="M152" s="247"/>
      <c r="N152" s="248"/>
      <c r="O152" s="248"/>
      <c r="P152" s="248"/>
      <c r="Q152" s="248"/>
      <c r="R152" s="248"/>
      <c r="S152" s="248"/>
      <c r="T152" s="249"/>
      <c r="AT152" s="250" t="s">
        <v>339</v>
      </c>
      <c r="AU152" s="250" t="s">
        <v>86</v>
      </c>
      <c r="AV152" s="16" t="s">
        <v>334</v>
      </c>
      <c r="AW152" s="16" t="s">
        <v>31</v>
      </c>
      <c r="AX152" s="16" t="s">
        <v>77</v>
      </c>
      <c r="AY152" s="250" t="s">
        <v>321</v>
      </c>
    </row>
    <row r="153" spans="1:65" s="13" customFormat="1" ht="11.25">
      <c r="B153" s="207"/>
      <c r="C153" s="208"/>
      <c r="D153" s="209" t="s">
        <v>339</v>
      </c>
      <c r="E153" s="210" t="s">
        <v>1</v>
      </c>
      <c r="F153" s="211" t="s">
        <v>1649</v>
      </c>
      <c r="G153" s="208"/>
      <c r="H153" s="212">
        <v>-0.81</v>
      </c>
      <c r="I153" s="213"/>
      <c r="J153" s="208"/>
      <c r="K153" s="208"/>
      <c r="L153" s="214"/>
      <c r="M153" s="215"/>
      <c r="N153" s="216"/>
      <c r="O153" s="216"/>
      <c r="P153" s="216"/>
      <c r="Q153" s="216"/>
      <c r="R153" s="216"/>
      <c r="S153" s="216"/>
      <c r="T153" s="217"/>
      <c r="AT153" s="218" t="s">
        <v>339</v>
      </c>
      <c r="AU153" s="218" t="s">
        <v>86</v>
      </c>
      <c r="AV153" s="13" t="s">
        <v>86</v>
      </c>
      <c r="AW153" s="13" t="s">
        <v>31</v>
      </c>
      <c r="AX153" s="13" t="s">
        <v>77</v>
      </c>
      <c r="AY153" s="218" t="s">
        <v>321</v>
      </c>
    </row>
    <row r="154" spans="1:65" s="13" customFormat="1" ht="11.25">
      <c r="B154" s="207"/>
      <c r="C154" s="208"/>
      <c r="D154" s="209" t="s">
        <v>339</v>
      </c>
      <c r="E154" s="210" t="s">
        <v>1</v>
      </c>
      <c r="F154" s="211" t="s">
        <v>2954</v>
      </c>
      <c r="G154" s="208"/>
      <c r="H154" s="212">
        <v>-1.35</v>
      </c>
      <c r="I154" s="213"/>
      <c r="J154" s="208"/>
      <c r="K154" s="208"/>
      <c r="L154" s="214"/>
      <c r="M154" s="215"/>
      <c r="N154" s="216"/>
      <c r="O154" s="216"/>
      <c r="P154" s="216"/>
      <c r="Q154" s="216"/>
      <c r="R154" s="216"/>
      <c r="S154" s="216"/>
      <c r="T154" s="217"/>
      <c r="AT154" s="218" t="s">
        <v>339</v>
      </c>
      <c r="AU154" s="218" t="s">
        <v>86</v>
      </c>
      <c r="AV154" s="13" t="s">
        <v>86</v>
      </c>
      <c r="AW154" s="13" t="s">
        <v>31</v>
      </c>
      <c r="AX154" s="13" t="s">
        <v>77</v>
      </c>
      <c r="AY154" s="218" t="s">
        <v>321</v>
      </c>
    </row>
    <row r="155" spans="1:65" s="14" customFormat="1" ht="11.25">
      <c r="B155" s="219"/>
      <c r="C155" s="220"/>
      <c r="D155" s="209" t="s">
        <v>339</v>
      </c>
      <c r="E155" s="221" t="s">
        <v>262</v>
      </c>
      <c r="F155" s="222" t="s">
        <v>346</v>
      </c>
      <c r="G155" s="220"/>
      <c r="H155" s="223">
        <v>1.7010000000000001</v>
      </c>
      <c r="I155" s="224"/>
      <c r="J155" s="220"/>
      <c r="K155" s="220"/>
      <c r="L155" s="225"/>
      <c r="M155" s="226"/>
      <c r="N155" s="227"/>
      <c r="O155" s="227"/>
      <c r="P155" s="227"/>
      <c r="Q155" s="227"/>
      <c r="R155" s="227"/>
      <c r="S155" s="227"/>
      <c r="T155" s="228"/>
      <c r="AT155" s="229" t="s">
        <v>339</v>
      </c>
      <c r="AU155" s="229" t="s">
        <v>86</v>
      </c>
      <c r="AV155" s="14" t="s">
        <v>328</v>
      </c>
      <c r="AW155" s="14" t="s">
        <v>31</v>
      </c>
      <c r="AX155" s="14" t="s">
        <v>77</v>
      </c>
      <c r="AY155" s="229" t="s">
        <v>321</v>
      </c>
    </row>
    <row r="156" spans="1:65" s="13" customFormat="1" ht="11.25">
      <c r="B156" s="207"/>
      <c r="C156" s="208"/>
      <c r="D156" s="209" t="s">
        <v>339</v>
      </c>
      <c r="E156" s="210" t="s">
        <v>1</v>
      </c>
      <c r="F156" s="211" t="s">
        <v>1651</v>
      </c>
      <c r="G156" s="208"/>
      <c r="H156" s="212">
        <v>1.5308999999999999</v>
      </c>
      <c r="I156" s="213"/>
      <c r="J156" s="208"/>
      <c r="K156" s="208"/>
      <c r="L156" s="214"/>
      <c r="M156" s="215"/>
      <c r="N156" s="216"/>
      <c r="O156" s="216"/>
      <c r="P156" s="216"/>
      <c r="Q156" s="216"/>
      <c r="R156" s="216"/>
      <c r="S156" s="216"/>
      <c r="T156" s="217"/>
      <c r="AT156" s="218" t="s">
        <v>339</v>
      </c>
      <c r="AU156" s="218" t="s">
        <v>86</v>
      </c>
      <c r="AV156" s="13" t="s">
        <v>86</v>
      </c>
      <c r="AW156" s="13" t="s">
        <v>31</v>
      </c>
      <c r="AX156" s="13" t="s">
        <v>77</v>
      </c>
      <c r="AY156" s="218" t="s">
        <v>321</v>
      </c>
    </row>
    <row r="157" spans="1:65" s="14" customFormat="1" ht="11.25">
      <c r="B157" s="219"/>
      <c r="C157" s="220"/>
      <c r="D157" s="209" t="s">
        <v>339</v>
      </c>
      <c r="E157" s="221" t="s">
        <v>1</v>
      </c>
      <c r="F157" s="222" t="s">
        <v>346</v>
      </c>
      <c r="G157" s="220"/>
      <c r="H157" s="223">
        <v>1.5308999999999999</v>
      </c>
      <c r="I157" s="224"/>
      <c r="J157" s="220"/>
      <c r="K157" s="220"/>
      <c r="L157" s="225"/>
      <c r="M157" s="226"/>
      <c r="N157" s="227"/>
      <c r="O157" s="227"/>
      <c r="P157" s="227"/>
      <c r="Q157" s="227"/>
      <c r="R157" s="227"/>
      <c r="S157" s="227"/>
      <c r="T157" s="228"/>
      <c r="AT157" s="229" t="s">
        <v>339</v>
      </c>
      <c r="AU157" s="229" t="s">
        <v>86</v>
      </c>
      <c r="AV157" s="14" t="s">
        <v>328</v>
      </c>
      <c r="AW157" s="14" t="s">
        <v>31</v>
      </c>
      <c r="AX157" s="14" t="s">
        <v>84</v>
      </c>
      <c r="AY157" s="229" t="s">
        <v>321</v>
      </c>
    </row>
    <row r="158" spans="1:65" s="2" customFormat="1" ht="33" customHeight="1">
      <c r="A158" s="35"/>
      <c r="B158" s="36"/>
      <c r="C158" s="194" t="s">
        <v>364</v>
      </c>
      <c r="D158" s="194" t="s">
        <v>323</v>
      </c>
      <c r="E158" s="195" t="s">
        <v>4108</v>
      </c>
      <c r="F158" s="196" t="s">
        <v>4109</v>
      </c>
      <c r="G158" s="197" t="s">
        <v>355</v>
      </c>
      <c r="H158" s="198">
        <v>0.17</v>
      </c>
      <c r="I158" s="199"/>
      <c r="J158" s="200">
        <f>ROUND(I158*H158,2)</f>
        <v>0</v>
      </c>
      <c r="K158" s="196" t="s">
        <v>350</v>
      </c>
      <c r="L158" s="40"/>
      <c r="M158" s="201" t="s">
        <v>1</v>
      </c>
      <c r="N158" s="202" t="s">
        <v>42</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328</v>
      </c>
      <c r="AT158" s="205" t="s">
        <v>323</v>
      </c>
      <c r="AU158" s="205" t="s">
        <v>86</v>
      </c>
      <c r="AY158" s="18" t="s">
        <v>321</v>
      </c>
      <c r="BE158" s="206">
        <f>IF(N158="základní",J158,0)</f>
        <v>0</v>
      </c>
      <c r="BF158" s="206">
        <f>IF(N158="snížená",J158,0)</f>
        <v>0</v>
      </c>
      <c r="BG158" s="206">
        <f>IF(N158="zákl. přenesená",J158,0)</f>
        <v>0</v>
      </c>
      <c r="BH158" s="206">
        <f>IF(N158="sníž. přenesená",J158,0)</f>
        <v>0</v>
      </c>
      <c r="BI158" s="206">
        <f>IF(N158="nulová",J158,0)</f>
        <v>0</v>
      </c>
      <c r="BJ158" s="18" t="s">
        <v>84</v>
      </c>
      <c r="BK158" s="206">
        <f>ROUND(I158*H158,2)</f>
        <v>0</v>
      </c>
      <c r="BL158" s="18" t="s">
        <v>328</v>
      </c>
      <c r="BM158" s="205" t="s">
        <v>1654</v>
      </c>
    </row>
    <row r="159" spans="1:65" s="13" customFormat="1" ht="11.25">
      <c r="B159" s="207"/>
      <c r="C159" s="208"/>
      <c r="D159" s="209" t="s">
        <v>339</v>
      </c>
      <c r="E159" s="210" t="s">
        <v>1</v>
      </c>
      <c r="F159" s="211" t="s">
        <v>1655</v>
      </c>
      <c r="G159" s="208"/>
      <c r="H159" s="212">
        <v>0.1701</v>
      </c>
      <c r="I159" s="213"/>
      <c r="J159" s="208"/>
      <c r="K159" s="208"/>
      <c r="L159" s="214"/>
      <c r="M159" s="215"/>
      <c r="N159" s="216"/>
      <c r="O159" s="216"/>
      <c r="P159" s="216"/>
      <c r="Q159" s="216"/>
      <c r="R159" s="216"/>
      <c r="S159" s="216"/>
      <c r="T159" s="217"/>
      <c r="AT159" s="218" t="s">
        <v>339</v>
      </c>
      <c r="AU159" s="218" t="s">
        <v>86</v>
      </c>
      <c r="AV159" s="13" t="s">
        <v>86</v>
      </c>
      <c r="AW159" s="13" t="s">
        <v>31</v>
      </c>
      <c r="AX159" s="13" t="s">
        <v>84</v>
      </c>
      <c r="AY159" s="218" t="s">
        <v>321</v>
      </c>
    </row>
    <row r="160" spans="1:65" s="2" customFormat="1" ht="21.75" customHeight="1">
      <c r="A160" s="35"/>
      <c r="B160" s="36"/>
      <c r="C160" s="194" t="s">
        <v>407</v>
      </c>
      <c r="D160" s="194" t="s">
        <v>323</v>
      </c>
      <c r="E160" s="195" t="s">
        <v>1656</v>
      </c>
      <c r="F160" s="196" t="s">
        <v>1657</v>
      </c>
      <c r="G160" s="197" t="s">
        <v>337</v>
      </c>
      <c r="H160" s="198">
        <v>11.28</v>
      </c>
      <c r="I160" s="199"/>
      <c r="J160" s="200">
        <f>ROUND(I160*H160,2)</f>
        <v>0</v>
      </c>
      <c r="K160" s="196" t="s">
        <v>350</v>
      </c>
      <c r="L160" s="40"/>
      <c r="M160" s="201" t="s">
        <v>1</v>
      </c>
      <c r="N160" s="202" t="s">
        <v>42</v>
      </c>
      <c r="O160" s="72"/>
      <c r="P160" s="203">
        <f>O160*H160</f>
        <v>0</v>
      </c>
      <c r="Q160" s="203">
        <v>8.4000000000000003E-4</v>
      </c>
      <c r="R160" s="203">
        <f>Q160*H160</f>
        <v>9.4751999999999996E-3</v>
      </c>
      <c r="S160" s="203">
        <v>0</v>
      </c>
      <c r="T160" s="204">
        <f>S160*H160</f>
        <v>0</v>
      </c>
      <c r="U160" s="35"/>
      <c r="V160" s="35"/>
      <c r="W160" s="35"/>
      <c r="X160" s="35"/>
      <c r="Y160" s="35"/>
      <c r="Z160" s="35"/>
      <c r="AA160" s="35"/>
      <c r="AB160" s="35"/>
      <c r="AC160" s="35"/>
      <c r="AD160" s="35"/>
      <c r="AE160" s="35"/>
      <c r="AR160" s="205" t="s">
        <v>328</v>
      </c>
      <c r="AT160" s="205" t="s">
        <v>323</v>
      </c>
      <c r="AU160" s="205" t="s">
        <v>86</v>
      </c>
      <c r="AY160" s="18" t="s">
        <v>321</v>
      </c>
      <c r="BE160" s="206">
        <f>IF(N160="základní",J160,0)</f>
        <v>0</v>
      </c>
      <c r="BF160" s="206">
        <f>IF(N160="snížená",J160,0)</f>
        <v>0</v>
      </c>
      <c r="BG160" s="206">
        <f>IF(N160="zákl. přenesená",J160,0)</f>
        <v>0</v>
      </c>
      <c r="BH160" s="206">
        <f>IF(N160="sníž. přenesená",J160,0)</f>
        <v>0</v>
      </c>
      <c r="BI160" s="206">
        <f>IF(N160="nulová",J160,0)</f>
        <v>0</v>
      </c>
      <c r="BJ160" s="18" t="s">
        <v>84</v>
      </c>
      <c r="BK160" s="206">
        <f>ROUND(I160*H160,2)</f>
        <v>0</v>
      </c>
      <c r="BL160" s="18" t="s">
        <v>328</v>
      </c>
      <c r="BM160" s="205" t="s">
        <v>1682</v>
      </c>
    </row>
    <row r="161" spans="1:65" s="13" customFormat="1" ht="11.25">
      <c r="B161" s="207"/>
      <c r="C161" s="208"/>
      <c r="D161" s="209" t="s">
        <v>339</v>
      </c>
      <c r="E161" s="210" t="s">
        <v>1</v>
      </c>
      <c r="F161" s="211" t="s">
        <v>4110</v>
      </c>
      <c r="G161" s="208"/>
      <c r="H161" s="212">
        <v>11.28</v>
      </c>
      <c r="I161" s="213"/>
      <c r="J161" s="208"/>
      <c r="K161" s="208"/>
      <c r="L161" s="214"/>
      <c r="M161" s="215"/>
      <c r="N161" s="216"/>
      <c r="O161" s="216"/>
      <c r="P161" s="216"/>
      <c r="Q161" s="216"/>
      <c r="R161" s="216"/>
      <c r="S161" s="216"/>
      <c r="T161" s="217"/>
      <c r="AT161" s="218" t="s">
        <v>339</v>
      </c>
      <c r="AU161" s="218" t="s">
        <v>86</v>
      </c>
      <c r="AV161" s="13" t="s">
        <v>86</v>
      </c>
      <c r="AW161" s="13" t="s">
        <v>31</v>
      </c>
      <c r="AX161" s="13" t="s">
        <v>84</v>
      </c>
      <c r="AY161" s="218" t="s">
        <v>321</v>
      </c>
    </row>
    <row r="162" spans="1:65" s="2" customFormat="1" ht="24.2" customHeight="1">
      <c r="A162" s="35"/>
      <c r="B162" s="36"/>
      <c r="C162" s="194" t="s">
        <v>412</v>
      </c>
      <c r="D162" s="194" t="s">
        <v>323</v>
      </c>
      <c r="E162" s="195" t="s">
        <v>1677</v>
      </c>
      <c r="F162" s="196" t="s">
        <v>1678</v>
      </c>
      <c r="G162" s="197" t="s">
        <v>337</v>
      </c>
      <c r="H162" s="198">
        <v>11.28</v>
      </c>
      <c r="I162" s="199"/>
      <c r="J162" s="200">
        <f>ROUND(I162*H162,2)</f>
        <v>0</v>
      </c>
      <c r="K162" s="196" t="s">
        <v>350</v>
      </c>
      <c r="L162" s="40"/>
      <c r="M162" s="201" t="s">
        <v>1</v>
      </c>
      <c r="N162" s="202" t="s">
        <v>42</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328</v>
      </c>
      <c r="AT162" s="205" t="s">
        <v>323</v>
      </c>
      <c r="AU162" s="205" t="s">
        <v>86</v>
      </c>
      <c r="AY162" s="18" t="s">
        <v>321</v>
      </c>
      <c r="BE162" s="206">
        <f>IF(N162="základní",J162,0)</f>
        <v>0</v>
      </c>
      <c r="BF162" s="206">
        <f>IF(N162="snížená",J162,0)</f>
        <v>0</v>
      </c>
      <c r="BG162" s="206">
        <f>IF(N162="zákl. přenesená",J162,0)</f>
        <v>0</v>
      </c>
      <c r="BH162" s="206">
        <f>IF(N162="sníž. přenesená",J162,0)</f>
        <v>0</v>
      </c>
      <c r="BI162" s="206">
        <f>IF(N162="nulová",J162,0)</f>
        <v>0</v>
      </c>
      <c r="BJ162" s="18" t="s">
        <v>84</v>
      </c>
      <c r="BK162" s="206">
        <f>ROUND(I162*H162,2)</f>
        <v>0</v>
      </c>
      <c r="BL162" s="18" t="s">
        <v>328</v>
      </c>
      <c r="BM162" s="205" t="s">
        <v>1687</v>
      </c>
    </row>
    <row r="163" spans="1:65" s="2" customFormat="1" ht="37.9" customHeight="1">
      <c r="A163" s="35"/>
      <c r="B163" s="36"/>
      <c r="C163" s="194" t="s">
        <v>424</v>
      </c>
      <c r="D163" s="194" t="s">
        <v>323</v>
      </c>
      <c r="E163" s="195" t="s">
        <v>2961</v>
      </c>
      <c r="F163" s="196" t="s">
        <v>2962</v>
      </c>
      <c r="G163" s="197" t="s">
        <v>355</v>
      </c>
      <c r="H163" s="198">
        <v>2.746</v>
      </c>
      <c r="I163" s="199"/>
      <c r="J163" s="200">
        <f>ROUND(I163*H163,2)</f>
        <v>0</v>
      </c>
      <c r="K163" s="196" t="s">
        <v>350</v>
      </c>
      <c r="L163" s="40"/>
      <c r="M163" s="201" t="s">
        <v>1</v>
      </c>
      <c r="N163" s="202" t="s">
        <v>42</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328</v>
      </c>
      <c r="AT163" s="205" t="s">
        <v>323</v>
      </c>
      <c r="AU163" s="205" t="s">
        <v>86</v>
      </c>
      <c r="AY163" s="18" t="s">
        <v>321</v>
      </c>
      <c r="BE163" s="206">
        <f>IF(N163="základní",J163,0)</f>
        <v>0</v>
      </c>
      <c r="BF163" s="206">
        <f>IF(N163="snížená",J163,0)</f>
        <v>0</v>
      </c>
      <c r="BG163" s="206">
        <f>IF(N163="zákl. přenesená",J163,0)</f>
        <v>0</v>
      </c>
      <c r="BH163" s="206">
        <f>IF(N163="sníž. přenesená",J163,0)</f>
        <v>0</v>
      </c>
      <c r="BI163" s="206">
        <f>IF(N163="nulová",J163,0)</f>
        <v>0</v>
      </c>
      <c r="BJ163" s="18" t="s">
        <v>84</v>
      </c>
      <c r="BK163" s="206">
        <f>ROUND(I163*H163,2)</f>
        <v>0</v>
      </c>
      <c r="BL163" s="18" t="s">
        <v>328</v>
      </c>
      <c r="BM163" s="205" t="s">
        <v>4111</v>
      </c>
    </row>
    <row r="164" spans="1:65" s="15" customFormat="1" ht="11.25">
      <c r="B164" s="230"/>
      <c r="C164" s="231"/>
      <c r="D164" s="209" t="s">
        <v>339</v>
      </c>
      <c r="E164" s="232" t="s">
        <v>1</v>
      </c>
      <c r="F164" s="233" t="s">
        <v>1689</v>
      </c>
      <c r="G164" s="231"/>
      <c r="H164" s="232" t="s">
        <v>1</v>
      </c>
      <c r="I164" s="234"/>
      <c r="J164" s="231"/>
      <c r="K164" s="231"/>
      <c r="L164" s="235"/>
      <c r="M164" s="236"/>
      <c r="N164" s="237"/>
      <c r="O164" s="237"/>
      <c r="P164" s="237"/>
      <c r="Q164" s="237"/>
      <c r="R164" s="237"/>
      <c r="S164" s="237"/>
      <c r="T164" s="238"/>
      <c r="AT164" s="239" t="s">
        <v>339</v>
      </c>
      <c r="AU164" s="239" t="s">
        <v>86</v>
      </c>
      <c r="AV164" s="15" t="s">
        <v>84</v>
      </c>
      <c r="AW164" s="15" t="s">
        <v>31</v>
      </c>
      <c r="AX164" s="15" t="s">
        <v>77</v>
      </c>
      <c r="AY164" s="239" t="s">
        <v>321</v>
      </c>
    </row>
    <row r="165" spans="1:65" s="13" customFormat="1" ht="11.25">
      <c r="B165" s="207"/>
      <c r="C165" s="208"/>
      <c r="D165" s="209" t="s">
        <v>339</v>
      </c>
      <c r="E165" s="210" t="s">
        <v>1</v>
      </c>
      <c r="F165" s="211" t="s">
        <v>2964</v>
      </c>
      <c r="G165" s="208"/>
      <c r="H165" s="212">
        <v>2.7458999999999998</v>
      </c>
      <c r="I165" s="213"/>
      <c r="J165" s="208"/>
      <c r="K165" s="208"/>
      <c r="L165" s="214"/>
      <c r="M165" s="215"/>
      <c r="N165" s="216"/>
      <c r="O165" s="216"/>
      <c r="P165" s="216"/>
      <c r="Q165" s="216"/>
      <c r="R165" s="216"/>
      <c r="S165" s="216"/>
      <c r="T165" s="217"/>
      <c r="AT165" s="218" t="s">
        <v>339</v>
      </c>
      <c r="AU165" s="218" t="s">
        <v>86</v>
      </c>
      <c r="AV165" s="13" t="s">
        <v>86</v>
      </c>
      <c r="AW165" s="13" t="s">
        <v>31</v>
      </c>
      <c r="AX165" s="13" t="s">
        <v>84</v>
      </c>
      <c r="AY165" s="218" t="s">
        <v>321</v>
      </c>
    </row>
    <row r="166" spans="1:65" s="2" customFormat="1" ht="16.5" customHeight="1">
      <c r="A166" s="35"/>
      <c r="B166" s="36"/>
      <c r="C166" s="194" t="s">
        <v>429</v>
      </c>
      <c r="D166" s="194" t="s">
        <v>323</v>
      </c>
      <c r="E166" s="195" t="s">
        <v>360</v>
      </c>
      <c r="F166" s="196" t="s">
        <v>361</v>
      </c>
      <c r="G166" s="197" t="s">
        <v>355</v>
      </c>
      <c r="H166" s="198">
        <v>2.746</v>
      </c>
      <c r="I166" s="199"/>
      <c r="J166" s="200">
        <f>ROUND(I166*H166,2)</f>
        <v>0</v>
      </c>
      <c r="K166" s="196" t="s">
        <v>350</v>
      </c>
      <c r="L166" s="40"/>
      <c r="M166" s="201" t="s">
        <v>1</v>
      </c>
      <c r="N166" s="202" t="s">
        <v>42</v>
      </c>
      <c r="O166" s="72"/>
      <c r="P166" s="203">
        <f>O166*H166</f>
        <v>0</v>
      </c>
      <c r="Q166" s="203">
        <v>0</v>
      </c>
      <c r="R166" s="203">
        <f>Q166*H166</f>
        <v>0</v>
      </c>
      <c r="S166" s="203">
        <v>0</v>
      </c>
      <c r="T166" s="204">
        <f>S166*H166</f>
        <v>0</v>
      </c>
      <c r="U166" s="35"/>
      <c r="V166" s="35"/>
      <c r="W166" s="35"/>
      <c r="X166" s="35"/>
      <c r="Y166" s="35"/>
      <c r="Z166" s="35"/>
      <c r="AA166" s="35"/>
      <c r="AB166" s="35"/>
      <c r="AC166" s="35"/>
      <c r="AD166" s="35"/>
      <c r="AE166" s="35"/>
      <c r="AR166" s="205" t="s">
        <v>328</v>
      </c>
      <c r="AT166" s="205" t="s">
        <v>323</v>
      </c>
      <c r="AU166" s="205" t="s">
        <v>86</v>
      </c>
      <c r="AY166" s="18" t="s">
        <v>321</v>
      </c>
      <c r="BE166" s="206">
        <f>IF(N166="základní",J166,0)</f>
        <v>0</v>
      </c>
      <c r="BF166" s="206">
        <f>IF(N166="snížená",J166,0)</f>
        <v>0</v>
      </c>
      <c r="BG166" s="206">
        <f>IF(N166="zákl. přenesená",J166,0)</f>
        <v>0</v>
      </c>
      <c r="BH166" s="206">
        <f>IF(N166="sníž. přenesená",J166,0)</f>
        <v>0</v>
      </c>
      <c r="BI166" s="206">
        <f>IF(N166="nulová",J166,0)</f>
        <v>0</v>
      </c>
      <c r="BJ166" s="18" t="s">
        <v>84</v>
      </c>
      <c r="BK166" s="206">
        <f>ROUND(I166*H166,2)</f>
        <v>0</v>
      </c>
      <c r="BL166" s="18" t="s">
        <v>328</v>
      </c>
      <c r="BM166" s="205" t="s">
        <v>4112</v>
      </c>
    </row>
    <row r="167" spans="1:65" s="2" customFormat="1" ht="37.9" customHeight="1">
      <c r="A167" s="35"/>
      <c r="B167" s="36"/>
      <c r="C167" s="194" t="s">
        <v>436</v>
      </c>
      <c r="D167" s="194" t="s">
        <v>323</v>
      </c>
      <c r="E167" s="195" t="s">
        <v>486</v>
      </c>
      <c r="F167" s="196" t="s">
        <v>487</v>
      </c>
      <c r="G167" s="197" t="s">
        <v>355</v>
      </c>
      <c r="H167" s="198">
        <v>0.27</v>
      </c>
      <c r="I167" s="199"/>
      <c r="J167" s="200">
        <f>ROUND(I167*H167,2)</f>
        <v>0</v>
      </c>
      <c r="K167" s="196" t="s">
        <v>350</v>
      </c>
      <c r="L167" s="40"/>
      <c r="M167" s="201" t="s">
        <v>1</v>
      </c>
      <c r="N167" s="202" t="s">
        <v>42</v>
      </c>
      <c r="O167" s="72"/>
      <c r="P167" s="203">
        <f>O167*H167</f>
        <v>0</v>
      </c>
      <c r="Q167" s="203">
        <v>0</v>
      </c>
      <c r="R167" s="203">
        <f>Q167*H167</f>
        <v>0</v>
      </c>
      <c r="S167" s="203">
        <v>0</v>
      </c>
      <c r="T167" s="204">
        <f>S167*H167</f>
        <v>0</v>
      </c>
      <c r="U167" s="35"/>
      <c r="V167" s="35"/>
      <c r="W167" s="35"/>
      <c r="X167" s="35"/>
      <c r="Y167" s="35"/>
      <c r="Z167" s="35"/>
      <c r="AA167" s="35"/>
      <c r="AB167" s="35"/>
      <c r="AC167" s="35"/>
      <c r="AD167" s="35"/>
      <c r="AE167" s="35"/>
      <c r="AR167" s="205" t="s">
        <v>328</v>
      </c>
      <c r="AT167" s="205" t="s">
        <v>323</v>
      </c>
      <c r="AU167" s="205" t="s">
        <v>86</v>
      </c>
      <c r="AY167" s="18" t="s">
        <v>321</v>
      </c>
      <c r="BE167" s="206">
        <f>IF(N167="základní",J167,0)</f>
        <v>0</v>
      </c>
      <c r="BF167" s="206">
        <f>IF(N167="snížená",J167,0)</f>
        <v>0</v>
      </c>
      <c r="BG167" s="206">
        <f>IF(N167="zákl. přenesená",J167,0)</f>
        <v>0</v>
      </c>
      <c r="BH167" s="206">
        <f>IF(N167="sníž. přenesená",J167,0)</f>
        <v>0</v>
      </c>
      <c r="BI167" s="206">
        <f>IF(N167="nulová",J167,0)</f>
        <v>0</v>
      </c>
      <c r="BJ167" s="18" t="s">
        <v>84</v>
      </c>
      <c r="BK167" s="206">
        <f>ROUND(I167*H167,2)</f>
        <v>0</v>
      </c>
      <c r="BL167" s="18" t="s">
        <v>328</v>
      </c>
      <c r="BM167" s="205" t="s">
        <v>4113</v>
      </c>
    </row>
    <row r="168" spans="1:65" s="15" customFormat="1" ht="22.5">
      <c r="B168" s="230"/>
      <c r="C168" s="231"/>
      <c r="D168" s="209" t="s">
        <v>339</v>
      </c>
      <c r="E168" s="232" t="s">
        <v>1</v>
      </c>
      <c r="F168" s="233" t="s">
        <v>1693</v>
      </c>
      <c r="G168" s="231"/>
      <c r="H168" s="232" t="s">
        <v>1</v>
      </c>
      <c r="I168" s="234"/>
      <c r="J168" s="231"/>
      <c r="K168" s="231"/>
      <c r="L168" s="235"/>
      <c r="M168" s="236"/>
      <c r="N168" s="237"/>
      <c r="O168" s="237"/>
      <c r="P168" s="237"/>
      <c r="Q168" s="237"/>
      <c r="R168" s="237"/>
      <c r="S168" s="237"/>
      <c r="T168" s="238"/>
      <c r="AT168" s="239" t="s">
        <v>339</v>
      </c>
      <c r="AU168" s="239" t="s">
        <v>86</v>
      </c>
      <c r="AV168" s="15" t="s">
        <v>84</v>
      </c>
      <c r="AW168" s="15" t="s">
        <v>31</v>
      </c>
      <c r="AX168" s="15" t="s">
        <v>77</v>
      </c>
      <c r="AY168" s="239" t="s">
        <v>321</v>
      </c>
    </row>
    <row r="169" spans="1:65" s="13" customFormat="1" ht="11.25">
      <c r="B169" s="207"/>
      <c r="C169" s="208"/>
      <c r="D169" s="209" t="s">
        <v>339</v>
      </c>
      <c r="E169" s="210" t="s">
        <v>1</v>
      </c>
      <c r="F169" s="211" t="s">
        <v>1694</v>
      </c>
      <c r="G169" s="208"/>
      <c r="H169" s="212">
        <v>0.27</v>
      </c>
      <c r="I169" s="213"/>
      <c r="J169" s="208"/>
      <c r="K169" s="208"/>
      <c r="L169" s="214"/>
      <c r="M169" s="215"/>
      <c r="N169" s="216"/>
      <c r="O169" s="216"/>
      <c r="P169" s="216"/>
      <c r="Q169" s="216"/>
      <c r="R169" s="216"/>
      <c r="S169" s="216"/>
      <c r="T169" s="217"/>
      <c r="AT169" s="218" t="s">
        <v>339</v>
      </c>
      <c r="AU169" s="218" t="s">
        <v>86</v>
      </c>
      <c r="AV169" s="13" t="s">
        <v>86</v>
      </c>
      <c r="AW169" s="13" t="s">
        <v>31</v>
      </c>
      <c r="AX169" s="13" t="s">
        <v>84</v>
      </c>
      <c r="AY169" s="218" t="s">
        <v>321</v>
      </c>
    </row>
    <row r="170" spans="1:65" s="2" customFormat="1" ht="37.9" customHeight="1">
      <c r="A170" s="35"/>
      <c r="B170" s="36"/>
      <c r="C170" s="194" t="s">
        <v>443</v>
      </c>
      <c r="D170" s="194" t="s">
        <v>323</v>
      </c>
      <c r="E170" s="195" t="s">
        <v>516</v>
      </c>
      <c r="F170" s="196" t="s">
        <v>517</v>
      </c>
      <c r="G170" s="197" t="s">
        <v>355</v>
      </c>
      <c r="H170" s="198">
        <v>2.7</v>
      </c>
      <c r="I170" s="199"/>
      <c r="J170" s="200">
        <f>ROUND(I170*H170,2)</f>
        <v>0</v>
      </c>
      <c r="K170" s="196" t="s">
        <v>350</v>
      </c>
      <c r="L170" s="40"/>
      <c r="M170" s="201" t="s">
        <v>1</v>
      </c>
      <c r="N170" s="202" t="s">
        <v>42</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328</v>
      </c>
      <c r="AT170" s="205" t="s">
        <v>323</v>
      </c>
      <c r="AU170" s="205" t="s">
        <v>86</v>
      </c>
      <c r="AY170" s="18" t="s">
        <v>321</v>
      </c>
      <c r="BE170" s="206">
        <f>IF(N170="základní",J170,0)</f>
        <v>0</v>
      </c>
      <c r="BF170" s="206">
        <f>IF(N170="snížená",J170,0)</f>
        <v>0</v>
      </c>
      <c r="BG170" s="206">
        <f>IF(N170="zákl. přenesená",J170,0)</f>
        <v>0</v>
      </c>
      <c r="BH170" s="206">
        <f>IF(N170="sníž. přenesená",J170,0)</f>
        <v>0</v>
      </c>
      <c r="BI170" s="206">
        <f>IF(N170="nulová",J170,0)</f>
        <v>0</v>
      </c>
      <c r="BJ170" s="18" t="s">
        <v>84</v>
      </c>
      <c r="BK170" s="206">
        <f>ROUND(I170*H170,2)</f>
        <v>0</v>
      </c>
      <c r="BL170" s="18" t="s">
        <v>328</v>
      </c>
      <c r="BM170" s="205" t="s">
        <v>4114</v>
      </c>
    </row>
    <row r="171" spans="1:65" s="13" customFormat="1" ht="11.25">
      <c r="B171" s="207"/>
      <c r="C171" s="208"/>
      <c r="D171" s="209" t="s">
        <v>339</v>
      </c>
      <c r="E171" s="208"/>
      <c r="F171" s="211" t="s">
        <v>4115</v>
      </c>
      <c r="G171" s="208"/>
      <c r="H171" s="212">
        <v>2.7</v>
      </c>
      <c r="I171" s="213"/>
      <c r="J171" s="208"/>
      <c r="K171" s="208"/>
      <c r="L171" s="214"/>
      <c r="M171" s="215"/>
      <c r="N171" s="216"/>
      <c r="O171" s="216"/>
      <c r="P171" s="216"/>
      <c r="Q171" s="216"/>
      <c r="R171" s="216"/>
      <c r="S171" s="216"/>
      <c r="T171" s="217"/>
      <c r="AT171" s="218" t="s">
        <v>339</v>
      </c>
      <c r="AU171" s="218" t="s">
        <v>86</v>
      </c>
      <c r="AV171" s="13" t="s">
        <v>86</v>
      </c>
      <c r="AW171" s="13" t="s">
        <v>4</v>
      </c>
      <c r="AX171" s="13" t="s">
        <v>84</v>
      </c>
      <c r="AY171" s="218" t="s">
        <v>321</v>
      </c>
    </row>
    <row r="172" spans="1:65" s="2" customFormat="1" ht="37.9" customHeight="1">
      <c r="A172" s="35"/>
      <c r="B172" s="36"/>
      <c r="C172" s="194" t="s">
        <v>8</v>
      </c>
      <c r="D172" s="194" t="s">
        <v>323</v>
      </c>
      <c r="E172" s="195" t="s">
        <v>521</v>
      </c>
      <c r="F172" s="196" t="s">
        <v>522</v>
      </c>
      <c r="G172" s="197" t="s">
        <v>355</v>
      </c>
      <c r="H172" s="198">
        <v>0.30499999999999999</v>
      </c>
      <c r="I172" s="199"/>
      <c r="J172" s="200">
        <f>ROUND(I172*H172,2)</f>
        <v>0</v>
      </c>
      <c r="K172" s="196" t="s">
        <v>350</v>
      </c>
      <c r="L172" s="40"/>
      <c r="M172" s="201" t="s">
        <v>1</v>
      </c>
      <c r="N172" s="202" t="s">
        <v>42</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328</v>
      </c>
      <c r="AT172" s="205" t="s">
        <v>323</v>
      </c>
      <c r="AU172" s="205" t="s">
        <v>86</v>
      </c>
      <c r="AY172" s="18" t="s">
        <v>321</v>
      </c>
      <c r="BE172" s="206">
        <f>IF(N172="základní",J172,0)</f>
        <v>0</v>
      </c>
      <c r="BF172" s="206">
        <f>IF(N172="snížená",J172,0)</f>
        <v>0</v>
      </c>
      <c r="BG172" s="206">
        <f>IF(N172="zákl. přenesená",J172,0)</f>
        <v>0</v>
      </c>
      <c r="BH172" s="206">
        <f>IF(N172="sníž. přenesená",J172,0)</f>
        <v>0</v>
      </c>
      <c r="BI172" s="206">
        <f>IF(N172="nulová",J172,0)</f>
        <v>0</v>
      </c>
      <c r="BJ172" s="18" t="s">
        <v>84</v>
      </c>
      <c r="BK172" s="206">
        <f>ROUND(I172*H172,2)</f>
        <v>0</v>
      </c>
      <c r="BL172" s="18" t="s">
        <v>328</v>
      </c>
      <c r="BM172" s="205" t="s">
        <v>4116</v>
      </c>
    </row>
    <row r="173" spans="1:65" s="15" customFormat="1" ht="22.5">
      <c r="B173" s="230"/>
      <c r="C173" s="231"/>
      <c r="D173" s="209" t="s">
        <v>339</v>
      </c>
      <c r="E173" s="232" t="s">
        <v>1</v>
      </c>
      <c r="F173" s="233" t="s">
        <v>1693</v>
      </c>
      <c r="G173" s="231"/>
      <c r="H173" s="232" t="s">
        <v>1</v>
      </c>
      <c r="I173" s="234"/>
      <c r="J173" s="231"/>
      <c r="K173" s="231"/>
      <c r="L173" s="235"/>
      <c r="M173" s="236"/>
      <c r="N173" s="237"/>
      <c r="O173" s="237"/>
      <c r="P173" s="237"/>
      <c r="Q173" s="237"/>
      <c r="R173" s="237"/>
      <c r="S173" s="237"/>
      <c r="T173" s="238"/>
      <c r="AT173" s="239" t="s">
        <v>339</v>
      </c>
      <c r="AU173" s="239" t="s">
        <v>86</v>
      </c>
      <c r="AV173" s="15" t="s">
        <v>84</v>
      </c>
      <c r="AW173" s="15" t="s">
        <v>31</v>
      </c>
      <c r="AX173" s="15" t="s">
        <v>77</v>
      </c>
      <c r="AY173" s="239" t="s">
        <v>321</v>
      </c>
    </row>
    <row r="174" spans="1:65" s="13" customFormat="1" ht="11.25">
      <c r="B174" s="207"/>
      <c r="C174" s="208"/>
      <c r="D174" s="209" t="s">
        <v>339</v>
      </c>
      <c r="E174" s="210" t="s">
        <v>1</v>
      </c>
      <c r="F174" s="211" t="s">
        <v>2970</v>
      </c>
      <c r="G174" s="208"/>
      <c r="H174" s="212">
        <v>0.30509999999999998</v>
      </c>
      <c r="I174" s="213"/>
      <c r="J174" s="208"/>
      <c r="K174" s="208"/>
      <c r="L174" s="214"/>
      <c r="M174" s="215"/>
      <c r="N174" s="216"/>
      <c r="O174" s="216"/>
      <c r="P174" s="216"/>
      <c r="Q174" s="216"/>
      <c r="R174" s="216"/>
      <c r="S174" s="216"/>
      <c r="T174" s="217"/>
      <c r="AT174" s="218" t="s">
        <v>339</v>
      </c>
      <c r="AU174" s="218" t="s">
        <v>86</v>
      </c>
      <c r="AV174" s="13" t="s">
        <v>86</v>
      </c>
      <c r="AW174" s="13" t="s">
        <v>31</v>
      </c>
      <c r="AX174" s="13" t="s">
        <v>84</v>
      </c>
      <c r="AY174" s="218" t="s">
        <v>321</v>
      </c>
    </row>
    <row r="175" spans="1:65" s="2" customFormat="1" ht="37.9" customHeight="1">
      <c r="A175" s="35"/>
      <c r="B175" s="36"/>
      <c r="C175" s="194" t="s">
        <v>453</v>
      </c>
      <c r="D175" s="194" t="s">
        <v>323</v>
      </c>
      <c r="E175" s="195" t="s">
        <v>529</v>
      </c>
      <c r="F175" s="196" t="s">
        <v>530</v>
      </c>
      <c r="G175" s="197" t="s">
        <v>355</v>
      </c>
      <c r="H175" s="198">
        <v>3.0510000000000002</v>
      </c>
      <c r="I175" s="199"/>
      <c r="J175" s="200">
        <f>ROUND(I175*H175,2)</f>
        <v>0</v>
      </c>
      <c r="K175" s="196" t="s">
        <v>350</v>
      </c>
      <c r="L175" s="40"/>
      <c r="M175" s="201" t="s">
        <v>1</v>
      </c>
      <c r="N175" s="202" t="s">
        <v>42</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328</v>
      </c>
      <c r="AT175" s="205" t="s">
        <v>323</v>
      </c>
      <c r="AU175" s="205" t="s">
        <v>86</v>
      </c>
      <c r="AY175" s="18" t="s">
        <v>321</v>
      </c>
      <c r="BE175" s="206">
        <f>IF(N175="základní",J175,0)</f>
        <v>0</v>
      </c>
      <c r="BF175" s="206">
        <f>IF(N175="snížená",J175,0)</f>
        <v>0</v>
      </c>
      <c r="BG175" s="206">
        <f>IF(N175="zákl. přenesená",J175,0)</f>
        <v>0</v>
      </c>
      <c r="BH175" s="206">
        <f>IF(N175="sníž. přenesená",J175,0)</f>
        <v>0</v>
      </c>
      <c r="BI175" s="206">
        <f>IF(N175="nulová",J175,0)</f>
        <v>0</v>
      </c>
      <c r="BJ175" s="18" t="s">
        <v>84</v>
      </c>
      <c r="BK175" s="206">
        <f>ROUND(I175*H175,2)</f>
        <v>0</v>
      </c>
      <c r="BL175" s="18" t="s">
        <v>328</v>
      </c>
      <c r="BM175" s="205" t="s">
        <v>4117</v>
      </c>
    </row>
    <row r="176" spans="1:65" s="13" customFormat="1" ht="11.25">
      <c r="B176" s="207"/>
      <c r="C176" s="208"/>
      <c r="D176" s="209" t="s">
        <v>339</v>
      </c>
      <c r="E176" s="208"/>
      <c r="F176" s="211" t="s">
        <v>4118</v>
      </c>
      <c r="G176" s="208"/>
      <c r="H176" s="212">
        <v>3.0510000000000002</v>
      </c>
      <c r="I176" s="213"/>
      <c r="J176" s="208"/>
      <c r="K176" s="208"/>
      <c r="L176" s="214"/>
      <c r="M176" s="215"/>
      <c r="N176" s="216"/>
      <c r="O176" s="216"/>
      <c r="P176" s="216"/>
      <c r="Q176" s="216"/>
      <c r="R176" s="216"/>
      <c r="S176" s="216"/>
      <c r="T176" s="217"/>
      <c r="AT176" s="218" t="s">
        <v>339</v>
      </c>
      <c r="AU176" s="218" t="s">
        <v>86</v>
      </c>
      <c r="AV176" s="13" t="s">
        <v>86</v>
      </c>
      <c r="AW176" s="13" t="s">
        <v>4</v>
      </c>
      <c r="AX176" s="13" t="s">
        <v>84</v>
      </c>
      <c r="AY176" s="218" t="s">
        <v>321</v>
      </c>
    </row>
    <row r="177" spans="1:65" s="2" customFormat="1" ht="16.5" customHeight="1">
      <c r="A177" s="35"/>
      <c r="B177" s="36"/>
      <c r="C177" s="194" t="s">
        <v>459</v>
      </c>
      <c r="D177" s="194" t="s">
        <v>323</v>
      </c>
      <c r="E177" s="195" t="s">
        <v>540</v>
      </c>
      <c r="F177" s="196" t="s">
        <v>541</v>
      </c>
      <c r="G177" s="197" t="s">
        <v>542</v>
      </c>
      <c r="H177" s="198">
        <v>0.97799999999999998</v>
      </c>
      <c r="I177" s="199"/>
      <c r="J177" s="200">
        <f>ROUND(I177*H177,2)</f>
        <v>0</v>
      </c>
      <c r="K177" s="196" t="s">
        <v>327</v>
      </c>
      <c r="L177" s="40"/>
      <c r="M177" s="201" t="s">
        <v>1</v>
      </c>
      <c r="N177" s="202" t="s">
        <v>42</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328</v>
      </c>
      <c r="AT177" s="205" t="s">
        <v>323</v>
      </c>
      <c r="AU177" s="205" t="s">
        <v>86</v>
      </c>
      <c r="AY177" s="18" t="s">
        <v>321</v>
      </c>
      <c r="BE177" s="206">
        <f>IF(N177="základní",J177,0)</f>
        <v>0</v>
      </c>
      <c r="BF177" s="206">
        <f>IF(N177="snížená",J177,0)</f>
        <v>0</v>
      </c>
      <c r="BG177" s="206">
        <f>IF(N177="zákl. přenesená",J177,0)</f>
        <v>0</v>
      </c>
      <c r="BH177" s="206">
        <f>IF(N177="sníž. přenesená",J177,0)</f>
        <v>0</v>
      </c>
      <c r="BI177" s="206">
        <f>IF(N177="nulová",J177,0)</f>
        <v>0</v>
      </c>
      <c r="BJ177" s="18" t="s">
        <v>84</v>
      </c>
      <c r="BK177" s="206">
        <f>ROUND(I177*H177,2)</f>
        <v>0</v>
      </c>
      <c r="BL177" s="18" t="s">
        <v>328</v>
      </c>
      <c r="BM177" s="205" t="s">
        <v>4119</v>
      </c>
    </row>
    <row r="178" spans="1:65" s="13" customFormat="1" ht="11.25">
      <c r="B178" s="207"/>
      <c r="C178" s="208"/>
      <c r="D178" s="209" t="s">
        <v>339</v>
      </c>
      <c r="E178" s="210" t="s">
        <v>1</v>
      </c>
      <c r="F178" s="211" t="s">
        <v>2974</v>
      </c>
      <c r="G178" s="208"/>
      <c r="H178" s="212">
        <v>0.97767000000000004</v>
      </c>
      <c r="I178" s="213"/>
      <c r="J178" s="208"/>
      <c r="K178" s="208"/>
      <c r="L178" s="214"/>
      <c r="M178" s="215"/>
      <c r="N178" s="216"/>
      <c r="O178" s="216"/>
      <c r="P178" s="216"/>
      <c r="Q178" s="216"/>
      <c r="R178" s="216"/>
      <c r="S178" s="216"/>
      <c r="T178" s="217"/>
      <c r="AT178" s="218" t="s">
        <v>339</v>
      </c>
      <c r="AU178" s="218" t="s">
        <v>86</v>
      </c>
      <c r="AV178" s="13" t="s">
        <v>86</v>
      </c>
      <c r="AW178" s="13" t="s">
        <v>31</v>
      </c>
      <c r="AX178" s="13" t="s">
        <v>84</v>
      </c>
      <c r="AY178" s="218" t="s">
        <v>321</v>
      </c>
    </row>
    <row r="179" spans="1:65" s="2" customFormat="1" ht="24.2" customHeight="1">
      <c r="A179" s="35"/>
      <c r="B179" s="36"/>
      <c r="C179" s="194" t="s">
        <v>466</v>
      </c>
      <c r="D179" s="194" t="s">
        <v>323</v>
      </c>
      <c r="E179" s="195" t="s">
        <v>1703</v>
      </c>
      <c r="F179" s="196" t="s">
        <v>560</v>
      </c>
      <c r="G179" s="197" t="s">
        <v>355</v>
      </c>
      <c r="H179" s="198">
        <v>1.89</v>
      </c>
      <c r="I179" s="199"/>
      <c r="J179" s="200">
        <f>ROUND(I179*H179,2)</f>
        <v>0</v>
      </c>
      <c r="K179" s="196" t="s">
        <v>350</v>
      </c>
      <c r="L179" s="40"/>
      <c r="M179" s="201" t="s">
        <v>1</v>
      </c>
      <c r="N179" s="202" t="s">
        <v>42</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328</v>
      </c>
      <c r="AT179" s="205" t="s">
        <v>323</v>
      </c>
      <c r="AU179" s="205" t="s">
        <v>86</v>
      </c>
      <c r="AY179" s="18" t="s">
        <v>321</v>
      </c>
      <c r="BE179" s="206">
        <f>IF(N179="základní",J179,0)</f>
        <v>0</v>
      </c>
      <c r="BF179" s="206">
        <f>IF(N179="snížená",J179,0)</f>
        <v>0</v>
      </c>
      <c r="BG179" s="206">
        <f>IF(N179="zákl. přenesená",J179,0)</f>
        <v>0</v>
      </c>
      <c r="BH179" s="206">
        <f>IF(N179="sníž. přenesená",J179,0)</f>
        <v>0</v>
      </c>
      <c r="BI179" s="206">
        <f>IF(N179="nulová",J179,0)</f>
        <v>0</v>
      </c>
      <c r="BJ179" s="18" t="s">
        <v>84</v>
      </c>
      <c r="BK179" s="206">
        <f>ROUND(I179*H179,2)</f>
        <v>0</v>
      </c>
      <c r="BL179" s="18" t="s">
        <v>328</v>
      </c>
      <c r="BM179" s="205" t="s">
        <v>1704</v>
      </c>
    </row>
    <row r="180" spans="1:65" s="13" customFormat="1" ht="11.25">
      <c r="B180" s="207"/>
      <c r="C180" s="208"/>
      <c r="D180" s="209" t="s">
        <v>339</v>
      </c>
      <c r="E180" s="210" t="s">
        <v>1</v>
      </c>
      <c r="F180" s="211" t="s">
        <v>1705</v>
      </c>
      <c r="G180" s="208"/>
      <c r="H180" s="212">
        <v>3.8610000000000002</v>
      </c>
      <c r="I180" s="213"/>
      <c r="J180" s="208"/>
      <c r="K180" s="208"/>
      <c r="L180" s="214"/>
      <c r="M180" s="215"/>
      <c r="N180" s="216"/>
      <c r="O180" s="216"/>
      <c r="P180" s="216"/>
      <c r="Q180" s="216"/>
      <c r="R180" s="216"/>
      <c r="S180" s="216"/>
      <c r="T180" s="217"/>
      <c r="AT180" s="218" t="s">
        <v>339</v>
      </c>
      <c r="AU180" s="218" t="s">
        <v>86</v>
      </c>
      <c r="AV180" s="13" t="s">
        <v>86</v>
      </c>
      <c r="AW180" s="13" t="s">
        <v>31</v>
      </c>
      <c r="AX180" s="13" t="s">
        <v>77</v>
      </c>
      <c r="AY180" s="218" t="s">
        <v>321</v>
      </c>
    </row>
    <row r="181" spans="1:65" s="15" customFormat="1" ht="11.25">
      <c r="B181" s="230"/>
      <c r="C181" s="231"/>
      <c r="D181" s="209" t="s">
        <v>339</v>
      </c>
      <c r="E181" s="232" t="s">
        <v>1</v>
      </c>
      <c r="F181" s="233" t="s">
        <v>2975</v>
      </c>
      <c r="G181" s="231"/>
      <c r="H181" s="232" t="s">
        <v>1</v>
      </c>
      <c r="I181" s="234"/>
      <c r="J181" s="231"/>
      <c r="K181" s="231"/>
      <c r="L181" s="235"/>
      <c r="M181" s="236"/>
      <c r="N181" s="237"/>
      <c r="O181" s="237"/>
      <c r="P181" s="237"/>
      <c r="Q181" s="237"/>
      <c r="R181" s="237"/>
      <c r="S181" s="237"/>
      <c r="T181" s="238"/>
      <c r="AT181" s="239" t="s">
        <v>339</v>
      </c>
      <c r="AU181" s="239" t="s">
        <v>86</v>
      </c>
      <c r="AV181" s="15" t="s">
        <v>84</v>
      </c>
      <c r="AW181" s="15" t="s">
        <v>31</v>
      </c>
      <c r="AX181" s="15" t="s">
        <v>77</v>
      </c>
      <c r="AY181" s="239" t="s">
        <v>321</v>
      </c>
    </row>
    <row r="182" spans="1:65" s="13" customFormat="1" ht="11.25">
      <c r="B182" s="207"/>
      <c r="C182" s="208"/>
      <c r="D182" s="209" t="s">
        <v>339</v>
      </c>
      <c r="E182" s="210" t="s">
        <v>1</v>
      </c>
      <c r="F182" s="211" t="s">
        <v>4120</v>
      </c>
      <c r="G182" s="208"/>
      <c r="H182" s="212">
        <v>-1.296</v>
      </c>
      <c r="I182" s="213"/>
      <c r="J182" s="208"/>
      <c r="K182" s="208"/>
      <c r="L182" s="214"/>
      <c r="M182" s="215"/>
      <c r="N182" s="216"/>
      <c r="O182" s="216"/>
      <c r="P182" s="216"/>
      <c r="Q182" s="216"/>
      <c r="R182" s="216"/>
      <c r="S182" s="216"/>
      <c r="T182" s="217"/>
      <c r="AT182" s="218" t="s">
        <v>339</v>
      </c>
      <c r="AU182" s="218" t="s">
        <v>86</v>
      </c>
      <c r="AV182" s="13" t="s">
        <v>86</v>
      </c>
      <c r="AW182" s="13" t="s">
        <v>31</v>
      </c>
      <c r="AX182" s="13" t="s">
        <v>77</v>
      </c>
      <c r="AY182" s="218" t="s">
        <v>321</v>
      </c>
    </row>
    <row r="183" spans="1:65" s="13" customFormat="1" ht="11.25">
      <c r="B183" s="207"/>
      <c r="C183" s="208"/>
      <c r="D183" s="209" t="s">
        <v>339</v>
      </c>
      <c r="E183" s="210" t="s">
        <v>1</v>
      </c>
      <c r="F183" s="211" t="s">
        <v>1720</v>
      </c>
      <c r="G183" s="208"/>
      <c r="H183" s="212">
        <v>-0.67500000000000004</v>
      </c>
      <c r="I183" s="213"/>
      <c r="J183" s="208"/>
      <c r="K183" s="208"/>
      <c r="L183" s="214"/>
      <c r="M183" s="215"/>
      <c r="N183" s="216"/>
      <c r="O183" s="216"/>
      <c r="P183" s="216"/>
      <c r="Q183" s="216"/>
      <c r="R183" s="216"/>
      <c r="S183" s="216"/>
      <c r="T183" s="217"/>
      <c r="AT183" s="218" t="s">
        <v>339</v>
      </c>
      <c r="AU183" s="218" t="s">
        <v>86</v>
      </c>
      <c r="AV183" s="13" t="s">
        <v>86</v>
      </c>
      <c r="AW183" s="13" t="s">
        <v>31</v>
      </c>
      <c r="AX183" s="13" t="s">
        <v>77</v>
      </c>
      <c r="AY183" s="218" t="s">
        <v>321</v>
      </c>
    </row>
    <row r="184" spans="1:65" s="14" customFormat="1" ht="11.25">
      <c r="B184" s="219"/>
      <c r="C184" s="220"/>
      <c r="D184" s="209" t="s">
        <v>339</v>
      </c>
      <c r="E184" s="221" t="s">
        <v>275</v>
      </c>
      <c r="F184" s="222" t="s">
        <v>346</v>
      </c>
      <c r="G184" s="220"/>
      <c r="H184" s="223">
        <v>1.89</v>
      </c>
      <c r="I184" s="224"/>
      <c r="J184" s="220"/>
      <c r="K184" s="220"/>
      <c r="L184" s="225"/>
      <c r="M184" s="226"/>
      <c r="N184" s="227"/>
      <c r="O184" s="227"/>
      <c r="P184" s="227"/>
      <c r="Q184" s="227"/>
      <c r="R184" s="227"/>
      <c r="S184" s="227"/>
      <c r="T184" s="228"/>
      <c r="AT184" s="229" t="s">
        <v>339</v>
      </c>
      <c r="AU184" s="229" t="s">
        <v>86</v>
      </c>
      <c r="AV184" s="14" t="s">
        <v>328</v>
      </c>
      <c r="AW184" s="14" t="s">
        <v>31</v>
      </c>
      <c r="AX184" s="14" t="s">
        <v>84</v>
      </c>
      <c r="AY184" s="229" t="s">
        <v>321</v>
      </c>
    </row>
    <row r="185" spans="1:65" s="2" customFormat="1" ht="24.2" customHeight="1">
      <c r="A185" s="35"/>
      <c r="B185" s="36"/>
      <c r="C185" s="194" t="s">
        <v>471</v>
      </c>
      <c r="D185" s="194" t="s">
        <v>323</v>
      </c>
      <c r="E185" s="195" t="s">
        <v>1721</v>
      </c>
      <c r="F185" s="196" t="s">
        <v>1722</v>
      </c>
      <c r="G185" s="197" t="s">
        <v>355</v>
      </c>
      <c r="H185" s="198">
        <v>1.89</v>
      </c>
      <c r="I185" s="199"/>
      <c r="J185" s="200">
        <f>ROUND(I185*H185,2)</f>
        <v>0</v>
      </c>
      <c r="K185" s="196" t="s">
        <v>350</v>
      </c>
      <c r="L185" s="40"/>
      <c r="M185" s="201" t="s">
        <v>1</v>
      </c>
      <c r="N185" s="202" t="s">
        <v>42</v>
      </c>
      <c r="O185" s="72"/>
      <c r="P185" s="203">
        <f>O185*H185</f>
        <v>0</v>
      </c>
      <c r="Q185" s="203">
        <v>0</v>
      </c>
      <c r="R185" s="203">
        <f>Q185*H185</f>
        <v>0</v>
      </c>
      <c r="S185" s="203">
        <v>0</v>
      </c>
      <c r="T185" s="204">
        <f>S185*H185</f>
        <v>0</v>
      </c>
      <c r="U185" s="35"/>
      <c r="V185" s="35"/>
      <c r="W185" s="35"/>
      <c r="X185" s="35"/>
      <c r="Y185" s="35"/>
      <c r="Z185" s="35"/>
      <c r="AA185" s="35"/>
      <c r="AB185" s="35"/>
      <c r="AC185" s="35"/>
      <c r="AD185" s="35"/>
      <c r="AE185" s="35"/>
      <c r="AR185" s="205" t="s">
        <v>328</v>
      </c>
      <c r="AT185" s="205" t="s">
        <v>323</v>
      </c>
      <c r="AU185" s="205" t="s">
        <v>86</v>
      </c>
      <c r="AY185" s="18" t="s">
        <v>321</v>
      </c>
      <c r="BE185" s="206">
        <f>IF(N185="základní",J185,0)</f>
        <v>0</v>
      </c>
      <c r="BF185" s="206">
        <f>IF(N185="snížená",J185,0)</f>
        <v>0</v>
      </c>
      <c r="BG185" s="206">
        <f>IF(N185="zákl. přenesená",J185,0)</f>
        <v>0</v>
      </c>
      <c r="BH185" s="206">
        <f>IF(N185="sníž. přenesená",J185,0)</f>
        <v>0</v>
      </c>
      <c r="BI185" s="206">
        <f>IF(N185="nulová",J185,0)</f>
        <v>0</v>
      </c>
      <c r="BJ185" s="18" t="s">
        <v>84</v>
      </c>
      <c r="BK185" s="206">
        <f>ROUND(I185*H185,2)</f>
        <v>0</v>
      </c>
      <c r="BL185" s="18" t="s">
        <v>328</v>
      </c>
      <c r="BM185" s="205" t="s">
        <v>4121</v>
      </c>
    </row>
    <row r="186" spans="1:65" s="13" customFormat="1" ht="11.25">
      <c r="B186" s="207"/>
      <c r="C186" s="208"/>
      <c r="D186" s="209" t="s">
        <v>339</v>
      </c>
      <c r="E186" s="210" t="s">
        <v>1</v>
      </c>
      <c r="F186" s="211" t="s">
        <v>1724</v>
      </c>
      <c r="G186" s="208"/>
      <c r="H186" s="212">
        <v>1.89</v>
      </c>
      <c r="I186" s="213"/>
      <c r="J186" s="208"/>
      <c r="K186" s="208"/>
      <c r="L186" s="214"/>
      <c r="M186" s="215"/>
      <c r="N186" s="216"/>
      <c r="O186" s="216"/>
      <c r="P186" s="216"/>
      <c r="Q186" s="216"/>
      <c r="R186" s="216"/>
      <c r="S186" s="216"/>
      <c r="T186" s="217"/>
      <c r="AT186" s="218" t="s">
        <v>339</v>
      </c>
      <c r="AU186" s="218" t="s">
        <v>86</v>
      </c>
      <c r="AV186" s="13" t="s">
        <v>86</v>
      </c>
      <c r="AW186" s="13" t="s">
        <v>31</v>
      </c>
      <c r="AX186" s="13" t="s">
        <v>84</v>
      </c>
      <c r="AY186" s="218" t="s">
        <v>321</v>
      </c>
    </row>
    <row r="187" spans="1:65" s="2" customFormat="1" ht="37.9" customHeight="1">
      <c r="A187" s="35"/>
      <c r="B187" s="36"/>
      <c r="C187" s="194" t="s">
        <v>476</v>
      </c>
      <c r="D187" s="194" t="s">
        <v>323</v>
      </c>
      <c r="E187" s="195" t="s">
        <v>2961</v>
      </c>
      <c r="F187" s="196" t="s">
        <v>2962</v>
      </c>
      <c r="G187" s="197" t="s">
        <v>355</v>
      </c>
      <c r="H187" s="198">
        <v>1.89</v>
      </c>
      <c r="I187" s="199"/>
      <c r="J187" s="200">
        <f>ROUND(I187*H187,2)</f>
        <v>0</v>
      </c>
      <c r="K187" s="196" t="s">
        <v>350</v>
      </c>
      <c r="L187" s="40"/>
      <c r="M187" s="201" t="s">
        <v>1</v>
      </c>
      <c r="N187" s="202" t="s">
        <v>42</v>
      </c>
      <c r="O187" s="72"/>
      <c r="P187" s="203">
        <f>O187*H187</f>
        <v>0</v>
      </c>
      <c r="Q187" s="203">
        <v>0</v>
      </c>
      <c r="R187" s="203">
        <f>Q187*H187</f>
        <v>0</v>
      </c>
      <c r="S187" s="203">
        <v>0</v>
      </c>
      <c r="T187" s="204">
        <f>S187*H187</f>
        <v>0</v>
      </c>
      <c r="U187" s="35"/>
      <c r="V187" s="35"/>
      <c r="W187" s="35"/>
      <c r="X187" s="35"/>
      <c r="Y187" s="35"/>
      <c r="Z187" s="35"/>
      <c r="AA187" s="35"/>
      <c r="AB187" s="35"/>
      <c r="AC187" s="35"/>
      <c r="AD187" s="35"/>
      <c r="AE187" s="35"/>
      <c r="AR187" s="205" t="s">
        <v>328</v>
      </c>
      <c r="AT187" s="205" t="s">
        <v>323</v>
      </c>
      <c r="AU187" s="205" t="s">
        <v>86</v>
      </c>
      <c r="AY187" s="18" t="s">
        <v>321</v>
      </c>
      <c r="BE187" s="206">
        <f>IF(N187="základní",J187,0)</f>
        <v>0</v>
      </c>
      <c r="BF187" s="206">
        <f>IF(N187="snížená",J187,0)</f>
        <v>0</v>
      </c>
      <c r="BG187" s="206">
        <f>IF(N187="zákl. přenesená",J187,0)</f>
        <v>0</v>
      </c>
      <c r="BH187" s="206">
        <f>IF(N187="sníž. přenesená",J187,0)</f>
        <v>0</v>
      </c>
      <c r="BI187" s="206">
        <f>IF(N187="nulová",J187,0)</f>
        <v>0</v>
      </c>
      <c r="BJ187" s="18" t="s">
        <v>84</v>
      </c>
      <c r="BK187" s="206">
        <f>ROUND(I187*H187,2)</f>
        <v>0</v>
      </c>
      <c r="BL187" s="18" t="s">
        <v>328</v>
      </c>
      <c r="BM187" s="205" t="s">
        <v>4122</v>
      </c>
    </row>
    <row r="188" spans="1:65" s="2" customFormat="1" ht="24.2" customHeight="1">
      <c r="A188" s="35"/>
      <c r="B188" s="36"/>
      <c r="C188" s="194" t="s">
        <v>7</v>
      </c>
      <c r="D188" s="194" t="s">
        <v>323</v>
      </c>
      <c r="E188" s="195" t="s">
        <v>1726</v>
      </c>
      <c r="F188" s="196" t="s">
        <v>1727</v>
      </c>
      <c r="G188" s="197" t="s">
        <v>355</v>
      </c>
      <c r="H188" s="198">
        <v>0.89400000000000002</v>
      </c>
      <c r="I188" s="199"/>
      <c r="J188" s="200">
        <f>ROUND(I188*H188,2)</f>
        <v>0</v>
      </c>
      <c r="K188" s="196" t="s">
        <v>350</v>
      </c>
      <c r="L188" s="40"/>
      <c r="M188" s="201" t="s">
        <v>1</v>
      </c>
      <c r="N188" s="202" t="s">
        <v>42</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328</v>
      </c>
      <c r="AT188" s="205" t="s">
        <v>323</v>
      </c>
      <c r="AU188" s="205" t="s">
        <v>86</v>
      </c>
      <c r="AY188" s="18" t="s">
        <v>321</v>
      </c>
      <c r="BE188" s="206">
        <f>IF(N188="základní",J188,0)</f>
        <v>0</v>
      </c>
      <c r="BF188" s="206">
        <f>IF(N188="snížená",J188,0)</f>
        <v>0</v>
      </c>
      <c r="BG188" s="206">
        <f>IF(N188="zákl. přenesená",J188,0)</f>
        <v>0</v>
      </c>
      <c r="BH188" s="206">
        <f>IF(N188="sníž. přenesená",J188,0)</f>
        <v>0</v>
      </c>
      <c r="BI188" s="206">
        <f>IF(N188="nulová",J188,0)</f>
        <v>0</v>
      </c>
      <c r="BJ188" s="18" t="s">
        <v>84</v>
      </c>
      <c r="BK188" s="206">
        <f>ROUND(I188*H188,2)</f>
        <v>0</v>
      </c>
      <c r="BL188" s="18" t="s">
        <v>328</v>
      </c>
      <c r="BM188" s="205" t="s">
        <v>3033</v>
      </c>
    </row>
    <row r="189" spans="1:65" s="13" customFormat="1" ht="11.25">
      <c r="B189" s="207"/>
      <c r="C189" s="208"/>
      <c r="D189" s="209" t="s">
        <v>339</v>
      </c>
      <c r="E189" s="210" t="s">
        <v>1</v>
      </c>
      <c r="F189" s="211" t="s">
        <v>4123</v>
      </c>
      <c r="G189" s="208"/>
      <c r="H189" s="212">
        <v>0.89639999999999997</v>
      </c>
      <c r="I189" s="213"/>
      <c r="J189" s="208"/>
      <c r="K189" s="208"/>
      <c r="L189" s="214"/>
      <c r="M189" s="215"/>
      <c r="N189" s="216"/>
      <c r="O189" s="216"/>
      <c r="P189" s="216"/>
      <c r="Q189" s="216"/>
      <c r="R189" s="216"/>
      <c r="S189" s="216"/>
      <c r="T189" s="217"/>
      <c r="AT189" s="218" t="s">
        <v>339</v>
      </c>
      <c r="AU189" s="218" t="s">
        <v>86</v>
      </c>
      <c r="AV189" s="13" t="s">
        <v>86</v>
      </c>
      <c r="AW189" s="13" t="s">
        <v>31</v>
      </c>
      <c r="AX189" s="13" t="s">
        <v>77</v>
      </c>
      <c r="AY189" s="218" t="s">
        <v>321</v>
      </c>
    </row>
    <row r="190" spans="1:65" s="16" customFormat="1" ht="11.25">
      <c r="B190" s="240"/>
      <c r="C190" s="241"/>
      <c r="D190" s="209" t="s">
        <v>339</v>
      </c>
      <c r="E190" s="242" t="s">
        <v>1730</v>
      </c>
      <c r="F190" s="243" t="s">
        <v>391</v>
      </c>
      <c r="G190" s="241"/>
      <c r="H190" s="244">
        <v>0.89639999999999997</v>
      </c>
      <c r="I190" s="245"/>
      <c r="J190" s="241"/>
      <c r="K190" s="241"/>
      <c r="L190" s="246"/>
      <c r="M190" s="247"/>
      <c r="N190" s="248"/>
      <c r="O190" s="248"/>
      <c r="P190" s="248"/>
      <c r="Q190" s="248"/>
      <c r="R190" s="248"/>
      <c r="S190" s="248"/>
      <c r="T190" s="249"/>
      <c r="AT190" s="250" t="s">
        <v>339</v>
      </c>
      <c r="AU190" s="250" t="s">
        <v>86</v>
      </c>
      <c r="AV190" s="16" t="s">
        <v>334</v>
      </c>
      <c r="AW190" s="16" t="s">
        <v>31</v>
      </c>
      <c r="AX190" s="16" t="s">
        <v>77</v>
      </c>
      <c r="AY190" s="250" t="s">
        <v>321</v>
      </c>
    </row>
    <row r="191" spans="1:65" s="15" customFormat="1" ht="11.25">
      <c r="B191" s="230"/>
      <c r="C191" s="231"/>
      <c r="D191" s="209" t="s">
        <v>339</v>
      </c>
      <c r="E191" s="232" t="s">
        <v>1</v>
      </c>
      <c r="F191" s="233" t="s">
        <v>1731</v>
      </c>
      <c r="G191" s="231"/>
      <c r="H191" s="232" t="s">
        <v>1</v>
      </c>
      <c r="I191" s="234"/>
      <c r="J191" s="231"/>
      <c r="K191" s="231"/>
      <c r="L191" s="235"/>
      <c r="M191" s="236"/>
      <c r="N191" s="237"/>
      <c r="O191" s="237"/>
      <c r="P191" s="237"/>
      <c r="Q191" s="237"/>
      <c r="R191" s="237"/>
      <c r="S191" s="237"/>
      <c r="T191" s="238"/>
      <c r="AT191" s="239" t="s">
        <v>339</v>
      </c>
      <c r="AU191" s="239" t="s">
        <v>86</v>
      </c>
      <c r="AV191" s="15" t="s">
        <v>84</v>
      </c>
      <c r="AW191" s="15" t="s">
        <v>31</v>
      </c>
      <c r="AX191" s="15" t="s">
        <v>77</v>
      </c>
      <c r="AY191" s="239" t="s">
        <v>321</v>
      </c>
    </row>
    <row r="192" spans="1:65" s="13" customFormat="1" ht="11.25">
      <c r="B192" s="207"/>
      <c r="C192" s="208"/>
      <c r="D192" s="209" t="s">
        <v>339</v>
      </c>
      <c r="E192" s="210" t="s">
        <v>1</v>
      </c>
      <c r="F192" s="211" t="s">
        <v>4124</v>
      </c>
      <c r="G192" s="208"/>
      <c r="H192" s="212">
        <v>-2.4127431579571198E-3</v>
      </c>
      <c r="I192" s="213"/>
      <c r="J192" s="208"/>
      <c r="K192" s="208"/>
      <c r="L192" s="214"/>
      <c r="M192" s="215"/>
      <c r="N192" s="216"/>
      <c r="O192" s="216"/>
      <c r="P192" s="216"/>
      <c r="Q192" s="216"/>
      <c r="R192" s="216"/>
      <c r="S192" s="216"/>
      <c r="T192" s="217"/>
      <c r="AT192" s="218" t="s">
        <v>339</v>
      </c>
      <c r="AU192" s="218" t="s">
        <v>86</v>
      </c>
      <c r="AV192" s="13" t="s">
        <v>86</v>
      </c>
      <c r="AW192" s="13" t="s">
        <v>31</v>
      </c>
      <c r="AX192" s="13" t="s">
        <v>77</v>
      </c>
      <c r="AY192" s="218" t="s">
        <v>321</v>
      </c>
    </row>
    <row r="193" spans="1:65" s="14" customFormat="1" ht="11.25">
      <c r="B193" s="219"/>
      <c r="C193" s="220"/>
      <c r="D193" s="209" t="s">
        <v>339</v>
      </c>
      <c r="E193" s="221" t="s">
        <v>1601</v>
      </c>
      <c r="F193" s="222" t="s">
        <v>346</v>
      </c>
      <c r="G193" s="220"/>
      <c r="H193" s="223">
        <v>0.89398725684204305</v>
      </c>
      <c r="I193" s="224"/>
      <c r="J193" s="220"/>
      <c r="K193" s="220"/>
      <c r="L193" s="225"/>
      <c r="M193" s="226"/>
      <c r="N193" s="227"/>
      <c r="O193" s="227"/>
      <c r="P193" s="227"/>
      <c r="Q193" s="227"/>
      <c r="R193" s="227"/>
      <c r="S193" s="227"/>
      <c r="T193" s="228"/>
      <c r="AT193" s="229" t="s">
        <v>339</v>
      </c>
      <c r="AU193" s="229" t="s">
        <v>86</v>
      </c>
      <c r="AV193" s="14" t="s">
        <v>328</v>
      </c>
      <c r="AW193" s="14" t="s">
        <v>31</v>
      </c>
      <c r="AX193" s="14" t="s">
        <v>84</v>
      </c>
      <c r="AY193" s="229" t="s">
        <v>321</v>
      </c>
    </row>
    <row r="194" spans="1:65" s="2" customFormat="1" ht="16.5" customHeight="1">
      <c r="A194" s="35"/>
      <c r="B194" s="36"/>
      <c r="C194" s="251" t="s">
        <v>485</v>
      </c>
      <c r="D194" s="251" t="s">
        <v>583</v>
      </c>
      <c r="E194" s="252" t="s">
        <v>1733</v>
      </c>
      <c r="F194" s="253" t="s">
        <v>1734</v>
      </c>
      <c r="G194" s="254" t="s">
        <v>542</v>
      </c>
      <c r="H194" s="255">
        <v>1.696</v>
      </c>
      <c r="I194" s="256"/>
      <c r="J194" s="257">
        <f>ROUND(I194*H194,2)</f>
        <v>0</v>
      </c>
      <c r="K194" s="253" t="s">
        <v>327</v>
      </c>
      <c r="L194" s="258"/>
      <c r="M194" s="259" t="s">
        <v>1</v>
      </c>
      <c r="N194" s="260" t="s">
        <v>42</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364</v>
      </c>
      <c r="AT194" s="205" t="s">
        <v>583</v>
      </c>
      <c r="AU194" s="205" t="s">
        <v>86</v>
      </c>
      <c r="AY194" s="18" t="s">
        <v>321</v>
      </c>
      <c r="BE194" s="206">
        <f>IF(N194="základní",J194,0)</f>
        <v>0</v>
      </c>
      <c r="BF194" s="206">
        <f>IF(N194="snížená",J194,0)</f>
        <v>0</v>
      </c>
      <c r="BG194" s="206">
        <f>IF(N194="zákl. přenesená",J194,0)</f>
        <v>0</v>
      </c>
      <c r="BH194" s="206">
        <f>IF(N194="sníž. přenesená",J194,0)</f>
        <v>0</v>
      </c>
      <c r="BI194" s="206">
        <f>IF(N194="nulová",J194,0)</f>
        <v>0</v>
      </c>
      <c r="BJ194" s="18" t="s">
        <v>84</v>
      </c>
      <c r="BK194" s="206">
        <f>ROUND(I194*H194,2)</f>
        <v>0</v>
      </c>
      <c r="BL194" s="18" t="s">
        <v>328</v>
      </c>
      <c r="BM194" s="205" t="s">
        <v>3036</v>
      </c>
    </row>
    <row r="195" spans="1:65" s="13" customFormat="1" ht="11.25">
      <c r="B195" s="207"/>
      <c r="C195" s="208"/>
      <c r="D195" s="209" t="s">
        <v>339</v>
      </c>
      <c r="E195" s="210" t="s">
        <v>1</v>
      </c>
      <c r="F195" s="211" t="s">
        <v>1736</v>
      </c>
      <c r="G195" s="208"/>
      <c r="H195" s="212">
        <v>1.6958938262293599</v>
      </c>
      <c r="I195" s="213"/>
      <c r="J195" s="208"/>
      <c r="K195" s="208"/>
      <c r="L195" s="214"/>
      <c r="M195" s="215"/>
      <c r="N195" s="216"/>
      <c r="O195" s="216"/>
      <c r="P195" s="216"/>
      <c r="Q195" s="216"/>
      <c r="R195" s="216"/>
      <c r="S195" s="216"/>
      <c r="T195" s="217"/>
      <c r="AT195" s="218" t="s">
        <v>339</v>
      </c>
      <c r="AU195" s="218" t="s">
        <v>86</v>
      </c>
      <c r="AV195" s="13" t="s">
        <v>86</v>
      </c>
      <c r="AW195" s="13" t="s">
        <v>31</v>
      </c>
      <c r="AX195" s="13" t="s">
        <v>84</v>
      </c>
      <c r="AY195" s="218" t="s">
        <v>321</v>
      </c>
    </row>
    <row r="196" spans="1:65" s="2" customFormat="1" ht="24.2" customHeight="1">
      <c r="A196" s="35"/>
      <c r="B196" s="36"/>
      <c r="C196" s="194" t="s">
        <v>515</v>
      </c>
      <c r="D196" s="194" t="s">
        <v>323</v>
      </c>
      <c r="E196" s="195" t="s">
        <v>1721</v>
      </c>
      <c r="F196" s="196" t="s">
        <v>1722</v>
      </c>
      <c r="G196" s="197" t="s">
        <v>355</v>
      </c>
      <c r="H196" s="198">
        <v>0.89400000000000002</v>
      </c>
      <c r="I196" s="199"/>
      <c r="J196" s="200">
        <f>ROUND(I196*H196,2)</f>
        <v>0</v>
      </c>
      <c r="K196" s="196" t="s">
        <v>350</v>
      </c>
      <c r="L196" s="40"/>
      <c r="M196" s="201" t="s">
        <v>1</v>
      </c>
      <c r="N196" s="202" t="s">
        <v>42</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328</v>
      </c>
      <c r="AT196" s="205" t="s">
        <v>323</v>
      </c>
      <c r="AU196" s="205" t="s">
        <v>86</v>
      </c>
      <c r="AY196" s="18" t="s">
        <v>321</v>
      </c>
      <c r="BE196" s="206">
        <f>IF(N196="základní",J196,0)</f>
        <v>0</v>
      </c>
      <c r="BF196" s="206">
        <f>IF(N196="snížená",J196,0)</f>
        <v>0</v>
      </c>
      <c r="BG196" s="206">
        <f>IF(N196="zákl. přenesená",J196,0)</f>
        <v>0</v>
      </c>
      <c r="BH196" s="206">
        <f>IF(N196="sníž. přenesená",J196,0)</f>
        <v>0</v>
      </c>
      <c r="BI196" s="206">
        <f>IF(N196="nulová",J196,0)</f>
        <v>0</v>
      </c>
      <c r="BJ196" s="18" t="s">
        <v>84</v>
      </c>
      <c r="BK196" s="206">
        <f>ROUND(I196*H196,2)</f>
        <v>0</v>
      </c>
      <c r="BL196" s="18" t="s">
        <v>328</v>
      </c>
      <c r="BM196" s="205" t="s">
        <v>3037</v>
      </c>
    </row>
    <row r="197" spans="1:65" s="13" customFormat="1" ht="11.25">
      <c r="B197" s="207"/>
      <c r="C197" s="208"/>
      <c r="D197" s="209" t="s">
        <v>339</v>
      </c>
      <c r="E197" s="210" t="s">
        <v>1</v>
      </c>
      <c r="F197" s="211" t="s">
        <v>1738</v>
      </c>
      <c r="G197" s="208"/>
      <c r="H197" s="212">
        <v>0.89398725684204305</v>
      </c>
      <c r="I197" s="213"/>
      <c r="J197" s="208"/>
      <c r="K197" s="208"/>
      <c r="L197" s="214"/>
      <c r="M197" s="215"/>
      <c r="N197" s="216"/>
      <c r="O197" s="216"/>
      <c r="P197" s="216"/>
      <c r="Q197" s="216"/>
      <c r="R197" s="216"/>
      <c r="S197" s="216"/>
      <c r="T197" s="217"/>
      <c r="AT197" s="218" t="s">
        <v>339</v>
      </c>
      <c r="AU197" s="218" t="s">
        <v>86</v>
      </c>
      <c r="AV197" s="13" t="s">
        <v>86</v>
      </c>
      <c r="AW197" s="13" t="s">
        <v>31</v>
      </c>
      <c r="AX197" s="13" t="s">
        <v>84</v>
      </c>
      <c r="AY197" s="218" t="s">
        <v>321</v>
      </c>
    </row>
    <row r="198" spans="1:65" s="2" customFormat="1" ht="37.9" customHeight="1">
      <c r="A198" s="35"/>
      <c r="B198" s="36"/>
      <c r="C198" s="194" t="s">
        <v>520</v>
      </c>
      <c r="D198" s="194" t="s">
        <v>323</v>
      </c>
      <c r="E198" s="195" t="s">
        <v>2961</v>
      </c>
      <c r="F198" s="196" t="s">
        <v>2962</v>
      </c>
      <c r="G198" s="197" t="s">
        <v>355</v>
      </c>
      <c r="H198" s="198">
        <v>0.89400000000000002</v>
      </c>
      <c r="I198" s="199"/>
      <c r="J198" s="200">
        <f>ROUND(I198*H198,2)</f>
        <v>0</v>
      </c>
      <c r="K198" s="196" t="s">
        <v>350</v>
      </c>
      <c r="L198" s="40"/>
      <c r="M198" s="201" t="s">
        <v>1</v>
      </c>
      <c r="N198" s="202" t="s">
        <v>42</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328</v>
      </c>
      <c r="AT198" s="205" t="s">
        <v>323</v>
      </c>
      <c r="AU198" s="205" t="s">
        <v>86</v>
      </c>
      <c r="AY198" s="18" t="s">
        <v>321</v>
      </c>
      <c r="BE198" s="206">
        <f>IF(N198="základní",J198,0)</f>
        <v>0</v>
      </c>
      <c r="BF198" s="206">
        <f>IF(N198="snížená",J198,0)</f>
        <v>0</v>
      </c>
      <c r="BG198" s="206">
        <f>IF(N198="zákl. přenesená",J198,0)</f>
        <v>0</v>
      </c>
      <c r="BH198" s="206">
        <f>IF(N198="sníž. přenesená",J198,0)</f>
        <v>0</v>
      </c>
      <c r="BI198" s="206">
        <f>IF(N198="nulová",J198,0)</f>
        <v>0</v>
      </c>
      <c r="BJ198" s="18" t="s">
        <v>84</v>
      </c>
      <c r="BK198" s="206">
        <f>ROUND(I198*H198,2)</f>
        <v>0</v>
      </c>
      <c r="BL198" s="18" t="s">
        <v>328</v>
      </c>
      <c r="BM198" s="205" t="s">
        <v>3038</v>
      </c>
    </row>
    <row r="199" spans="1:65" s="2" customFormat="1" ht="33" customHeight="1">
      <c r="A199" s="35"/>
      <c r="B199" s="36"/>
      <c r="C199" s="194" t="s">
        <v>528</v>
      </c>
      <c r="D199" s="194" t="s">
        <v>323</v>
      </c>
      <c r="E199" s="195" t="s">
        <v>3039</v>
      </c>
      <c r="F199" s="196" t="s">
        <v>3040</v>
      </c>
      <c r="G199" s="197" t="s">
        <v>337</v>
      </c>
      <c r="H199" s="198">
        <v>2.7</v>
      </c>
      <c r="I199" s="199"/>
      <c r="J199" s="200">
        <f>ROUND(I199*H199,2)</f>
        <v>0</v>
      </c>
      <c r="K199" s="196" t="s">
        <v>350</v>
      </c>
      <c r="L199" s="40"/>
      <c r="M199" s="201" t="s">
        <v>1</v>
      </c>
      <c r="N199" s="202" t="s">
        <v>42</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328</v>
      </c>
      <c r="AT199" s="205" t="s">
        <v>323</v>
      </c>
      <c r="AU199" s="205" t="s">
        <v>86</v>
      </c>
      <c r="AY199" s="18" t="s">
        <v>321</v>
      </c>
      <c r="BE199" s="206">
        <f>IF(N199="základní",J199,0)</f>
        <v>0</v>
      </c>
      <c r="BF199" s="206">
        <f>IF(N199="snížená",J199,0)</f>
        <v>0</v>
      </c>
      <c r="BG199" s="206">
        <f>IF(N199="zákl. přenesená",J199,0)</f>
        <v>0</v>
      </c>
      <c r="BH199" s="206">
        <f>IF(N199="sníž. přenesená",J199,0)</f>
        <v>0</v>
      </c>
      <c r="BI199" s="206">
        <f>IF(N199="nulová",J199,0)</f>
        <v>0</v>
      </c>
      <c r="BJ199" s="18" t="s">
        <v>84</v>
      </c>
      <c r="BK199" s="206">
        <f>ROUND(I199*H199,2)</f>
        <v>0</v>
      </c>
      <c r="BL199" s="18" t="s">
        <v>328</v>
      </c>
      <c r="BM199" s="205" t="s">
        <v>1744</v>
      </c>
    </row>
    <row r="200" spans="1:65" s="13" customFormat="1" ht="11.25">
      <c r="B200" s="207"/>
      <c r="C200" s="208"/>
      <c r="D200" s="209" t="s">
        <v>339</v>
      </c>
      <c r="E200" s="210" t="s">
        <v>1</v>
      </c>
      <c r="F200" s="211" t="s">
        <v>227</v>
      </c>
      <c r="G200" s="208"/>
      <c r="H200" s="212">
        <v>2.7</v>
      </c>
      <c r="I200" s="213"/>
      <c r="J200" s="208"/>
      <c r="K200" s="208"/>
      <c r="L200" s="214"/>
      <c r="M200" s="215"/>
      <c r="N200" s="216"/>
      <c r="O200" s="216"/>
      <c r="P200" s="216"/>
      <c r="Q200" s="216"/>
      <c r="R200" s="216"/>
      <c r="S200" s="216"/>
      <c r="T200" s="217"/>
      <c r="AT200" s="218" t="s">
        <v>339</v>
      </c>
      <c r="AU200" s="218" t="s">
        <v>86</v>
      </c>
      <c r="AV200" s="13" t="s">
        <v>86</v>
      </c>
      <c r="AW200" s="13" t="s">
        <v>31</v>
      </c>
      <c r="AX200" s="13" t="s">
        <v>84</v>
      </c>
      <c r="AY200" s="218" t="s">
        <v>321</v>
      </c>
    </row>
    <row r="201" spans="1:65" s="2" customFormat="1" ht="37.9" customHeight="1">
      <c r="A201" s="35"/>
      <c r="B201" s="36"/>
      <c r="C201" s="194" t="s">
        <v>533</v>
      </c>
      <c r="D201" s="194" t="s">
        <v>323</v>
      </c>
      <c r="E201" s="195" t="s">
        <v>3044</v>
      </c>
      <c r="F201" s="196" t="s">
        <v>3045</v>
      </c>
      <c r="G201" s="197" t="s">
        <v>337</v>
      </c>
      <c r="H201" s="198">
        <v>4.05</v>
      </c>
      <c r="I201" s="199"/>
      <c r="J201" s="200">
        <f>ROUND(I201*H201,2)</f>
        <v>0</v>
      </c>
      <c r="K201" s="196" t="s">
        <v>350</v>
      </c>
      <c r="L201" s="40"/>
      <c r="M201" s="201" t="s">
        <v>1</v>
      </c>
      <c r="N201" s="202" t="s">
        <v>42</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328</v>
      </c>
      <c r="AT201" s="205" t="s">
        <v>323</v>
      </c>
      <c r="AU201" s="205" t="s">
        <v>86</v>
      </c>
      <c r="AY201" s="18" t="s">
        <v>321</v>
      </c>
      <c r="BE201" s="206">
        <f>IF(N201="základní",J201,0)</f>
        <v>0</v>
      </c>
      <c r="BF201" s="206">
        <f>IF(N201="snížená",J201,0)</f>
        <v>0</v>
      </c>
      <c r="BG201" s="206">
        <f>IF(N201="zákl. přenesená",J201,0)</f>
        <v>0</v>
      </c>
      <c r="BH201" s="206">
        <f>IF(N201="sníž. přenesená",J201,0)</f>
        <v>0</v>
      </c>
      <c r="BI201" s="206">
        <f>IF(N201="nulová",J201,0)</f>
        <v>0</v>
      </c>
      <c r="BJ201" s="18" t="s">
        <v>84</v>
      </c>
      <c r="BK201" s="206">
        <f>ROUND(I201*H201,2)</f>
        <v>0</v>
      </c>
      <c r="BL201" s="18" t="s">
        <v>328</v>
      </c>
      <c r="BM201" s="205" t="s">
        <v>3046</v>
      </c>
    </row>
    <row r="202" spans="1:65" s="13" customFormat="1" ht="22.5">
      <c r="B202" s="207"/>
      <c r="C202" s="208"/>
      <c r="D202" s="209" t="s">
        <v>339</v>
      </c>
      <c r="E202" s="210" t="s">
        <v>1</v>
      </c>
      <c r="F202" s="211" t="s">
        <v>3629</v>
      </c>
      <c r="G202" s="208"/>
      <c r="H202" s="212">
        <v>4.05</v>
      </c>
      <c r="I202" s="213"/>
      <c r="J202" s="208"/>
      <c r="K202" s="208"/>
      <c r="L202" s="214"/>
      <c r="M202" s="215"/>
      <c r="N202" s="216"/>
      <c r="O202" s="216"/>
      <c r="P202" s="216"/>
      <c r="Q202" s="216"/>
      <c r="R202" s="216"/>
      <c r="S202" s="216"/>
      <c r="T202" s="217"/>
      <c r="AT202" s="218" t="s">
        <v>339</v>
      </c>
      <c r="AU202" s="218" t="s">
        <v>86</v>
      </c>
      <c r="AV202" s="13" t="s">
        <v>86</v>
      </c>
      <c r="AW202" s="13" t="s">
        <v>31</v>
      </c>
      <c r="AX202" s="13" t="s">
        <v>77</v>
      </c>
      <c r="AY202" s="218" t="s">
        <v>321</v>
      </c>
    </row>
    <row r="203" spans="1:65" s="14" customFormat="1" ht="11.25">
      <c r="B203" s="219"/>
      <c r="C203" s="220"/>
      <c r="D203" s="209" t="s">
        <v>339</v>
      </c>
      <c r="E203" s="221" t="s">
        <v>1609</v>
      </c>
      <c r="F203" s="222" t="s">
        <v>346</v>
      </c>
      <c r="G203" s="220"/>
      <c r="H203" s="223">
        <v>4.05</v>
      </c>
      <c r="I203" s="224"/>
      <c r="J203" s="220"/>
      <c r="K203" s="220"/>
      <c r="L203" s="225"/>
      <c r="M203" s="226"/>
      <c r="N203" s="227"/>
      <c r="O203" s="227"/>
      <c r="P203" s="227"/>
      <c r="Q203" s="227"/>
      <c r="R203" s="227"/>
      <c r="S203" s="227"/>
      <c r="T203" s="228"/>
      <c r="AT203" s="229" t="s">
        <v>339</v>
      </c>
      <c r="AU203" s="229" t="s">
        <v>86</v>
      </c>
      <c r="AV203" s="14" t="s">
        <v>328</v>
      </c>
      <c r="AW203" s="14" t="s">
        <v>31</v>
      </c>
      <c r="AX203" s="14" t="s">
        <v>84</v>
      </c>
      <c r="AY203" s="229" t="s">
        <v>321</v>
      </c>
    </row>
    <row r="204" spans="1:65" s="2" customFormat="1" ht="33" customHeight="1">
      <c r="A204" s="35"/>
      <c r="B204" s="36"/>
      <c r="C204" s="194" t="s">
        <v>539</v>
      </c>
      <c r="D204" s="194" t="s">
        <v>323</v>
      </c>
      <c r="E204" s="195" t="s">
        <v>1750</v>
      </c>
      <c r="F204" s="196" t="s">
        <v>1751</v>
      </c>
      <c r="G204" s="197" t="s">
        <v>337</v>
      </c>
      <c r="H204" s="198">
        <v>4.05</v>
      </c>
      <c r="I204" s="199"/>
      <c r="J204" s="200">
        <f>ROUND(I204*H204,2)</f>
        <v>0</v>
      </c>
      <c r="K204" s="196" t="s">
        <v>327</v>
      </c>
      <c r="L204" s="40"/>
      <c r="M204" s="201" t="s">
        <v>1</v>
      </c>
      <c r="N204" s="202" t="s">
        <v>42</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328</v>
      </c>
      <c r="AT204" s="205" t="s">
        <v>323</v>
      </c>
      <c r="AU204" s="205" t="s">
        <v>86</v>
      </c>
      <c r="AY204" s="18" t="s">
        <v>321</v>
      </c>
      <c r="BE204" s="206">
        <f>IF(N204="základní",J204,0)</f>
        <v>0</v>
      </c>
      <c r="BF204" s="206">
        <f>IF(N204="snížená",J204,0)</f>
        <v>0</v>
      </c>
      <c r="BG204" s="206">
        <f>IF(N204="zákl. přenesená",J204,0)</f>
        <v>0</v>
      </c>
      <c r="BH204" s="206">
        <f>IF(N204="sníž. přenesená",J204,0)</f>
        <v>0</v>
      </c>
      <c r="BI204" s="206">
        <f>IF(N204="nulová",J204,0)</f>
        <v>0</v>
      </c>
      <c r="BJ204" s="18" t="s">
        <v>84</v>
      </c>
      <c r="BK204" s="206">
        <f>ROUND(I204*H204,2)</f>
        <v>0</v>
      </c>
      <c r="BL204" s="18" t="s">
        <v>328</v>
      </c>
      <c r="BM204" s="205" t="s">
        <v>1752</v>
      </c>
    </row>
    <row r="205" spans="1:65" s="13" customFormat="1" ht="11.25">
      <c r="B205" s="207"/>
      <c r="C205" s="208"/>
      <c r="D205" s="209" t="s">
        <v>339</v>
      </c>
      <c r="E205" s="210" t="s">
        <v>1</v>
      </c>
      <c r="F205" s="211" t="s">
        <v>1609</v>
      </c>
      <c r="G205" s="208"/>
      <c r="H205" s="212">
        <v>4.05</v>
      </c>
      <c r="I205" s="213"/>
      <c r="J205" s="208"/>
      <c r="K205" s="208"/>
      <c r="L205" s="214"/>
      <c r="M205" s="215"/>
      <c r="N205" s="216"/>
      <c r="O205" s="216"/>
      <c r="P205" s="216"/>
      <c r="Q205" s="216"/>
      <c r="R205" s="216"/>
      <c r="S205" s="216"/>
      <c r="T205" s="217"/>
      <c r="AT205" s="218" t="s">
        <v>339</v>
      </c>
      <c r="AU205" s="218" t="s">
        <v>86</v>
      </c>
      <c r="AV205" s="13" t="s">
        <v>86</v>
      </c>
      <c r="AW205" s="13" t="s">
        <v>31</v>
      </c>
      <c r="AX205" s="13" t="s">
        <v>84</v>
      </c>
      <c r="AY205" s="218" t="s">
        <v>321</v>
      </c>
    </row>
    <row r="206" spans="1:65" s="12" customFormat="1" ht="22.9" customHeight="1">
      <c r="B206" s="178"/>
      <c r="C206" s="179"/>
      <c r="D206" s="180" t="s">
        <v>76</v>
      </c>
      <c r="E206" s="192" t="s">
        <v>334</v>
      </c>
      <c r="F206" s="192" t="s">
        <v>705</v>
      </c>
      <c r="G206" s="179"/>
      <c r="H206" s="179"/>
      <c r="I206" s="182"/>
      <c r="J206" s="193">
        <f>BK206</f>
        <v>0</v>
      </c>
      <c r="K206" s="179"/>
      <c r="L206" s="184"/>
      <c r="M206" s="185"/>
      <c r="N206" s="186"/>
      <c r="O206" s="186"/>
      <c r="P206" s="187">
        <f>SUM(P207:P209)</f>
        <v>0</v>
      </c>
      <c r="Q206" s="186"/>
      <c r="R206" s="187">
        <f>SUM(R207:R209)</f>
        <v>0.23488999999999999</v>
      </c>
      <c r="S206" s="186"/>
      <c r="T206" s="188">
        <f>SUM(T207:T209)</f>
        <v>0</v>
      </c>
      <c r="AR206" s="189" t="s">
        <v>84</v>
      </c>
      <c r="AT206" s="190" t="s">
        <v>76</v>
      </c>
      <c r="AU206" s="190" t="s">
        <v>84</v>
      </c>
      <c r="AY206" s="189" t="s">
        <v>321</v>
      </c>
      <c r="BK206" s="191">
        <f>SUM(BK207:BK209)</f>
        <v>0</v>
      </c>
    </row>
    <row r="207" spans="1:65" s="2" customFormat="1" ht="24.2" customHeight="1">
      <c r="A207" s="35"/>
      <c r="B207" s="36"/>
      <c r="C207" s="194" t="s">
        <v>545</v>
      </c>
      <c r="D207" s="194" t="s">
        <v>323</v>
      </c>
      <c r="E207" s="195" t="s">
        <v>3049</v>
      </c>
      <c r="F207" s="196" t="s">
        <v>3050</v>
      </c>
      <c r="G207" s="197" t="s">
        <v>692</v>
      </c>
      <c r="H207" s="198">
        <v>1</v>
      </c>
      <c r="I207" s="199"/>
      <c r="J207" s="200">
        <f>ROUND(I207*H207,2)</f>
        <v>0</v>
      </c>
      <c r="K207" s="196" t="s">
        <v>327</v>
      </c>
      <c r="L207" s="40"/>
      <c r="M207" s="201" t="s">
        <v>1</v>
      </c>
      <c r="N207" s="202" t="s">
        <v>42</v>
      </c>
      <c r="O207" s="72"/>
      <c r="P207" s="203">
        <f>O207*H207</f>
        <v>0</v>
      </c>
      <c r="Q207" s="203">
        <v>0.17488999999999999</v>
      </c>
      <c r="R207" s="203">
        <f>Q207*H207</f>
        <v>0.17488999999999999</v>
      </c>
      <c r="S207" s="203">
        <v>0</v>
      </c>
      <c r="T207" s="204">
        <f>S207*H207</f>
        <v>0</v>
      </c>
      <c r="U207" s="35"/>
      <c r="V207" s="35"/>
      <c r="W207" s="35"/>
      <c r="X207" s="35"/>
      <c r="Y207" s="35"/>
      <c r="Z207" s="35"/>
      <c r="AA207" s="35"/>
      <c r="AB207" s="35"/>
      <c r="AC207" s="35"/>
      <c r="AD207" s="35"/>
      <c r="AE207" s="35"/>
      <c r="AR207" s="205" t="s">
        <v>328</v>
      </c>
      <c r="AT207" s="205" t="s">
        <v>323</v>
      </c>
      <c r="AU207" s="205" t="s">
        <v>86</v>
      </c>
      <c r="AY207" s="18" t="s">
        <v>321</v>
      </c>
      <c r="BE207" s="206">
        <f>IF(N207="základní",J207,0)</f>
        <v>0</v>
      </c>
      <c r="BF207" s="206">
        <f>IF(N207="snížená",J207,0)</f>
        <v>0</v>
      </c>
      <c r="BG207" s="206">
        <f>IF(N207="zákl. přenesená",J207,0)</f>
        <v>0</v>
      </c>
      <c r="BH207" s="206">
        <f>IF(N207="sníž. přenesená",J207,0)</f>
        <v>0</v>
      </c>
      <c r="BI207" s="206">
        <f>IF(N207="nulová",J207,0)</f>
        <v>0</v>
      </c>
      <c r="BJ207" s="18" t="s">
        <v>84</v>
      </c>
      <c r="BK207" s="206">
        <f>ROUND(I207*H207,2)</f>
        <v>0</v>
      </c>
      <c r="BL207" s="18" t="s">
        <v>328</v>
      </c>
      <c r="BM207" s="205" t="s">
        <v>3833</v>
      </c>
    </row>
    <row r="208" spans="1:65" s="2" customFormat="1" ht="19.5">
      <c r="A208" s="35"/>
      <c r="B208" s="36"/>
      <c r="C208" s="37"/>
      <c r="D208" s="209" t="s">
        <v>1136</v>
      </c>
      <c r="E208" s="37"/>
      <c r="F208" s="261" t="s">
        <v>3052</v>
      </c>
      <c r="G208" s="37"/>
      <c r="H208" s="37"/>
      <c r="I208" s="262"/>
      <c r="J208" s="37"/>
      <c r="K208" s="37"/>
      <c r="L208" s="40"/>
      <c r="M208" s="263"/>
      <c r="N208" s="264"/>
      <c r="O208" s="72"/>
      <c r="P208" s="72"/>
      <c r="Q208" s="72"/>
      <c r="R208" s="72"/>
      <c r="S208" s="72"/>
      <c r="T208" s="73"/>
      <c r="U208" s="35"/>
      <c r="V208" s="35"/>
      <c r="W208" s="35"/>
      <c r="X208" s="35"/>
      <c r="Y208" s="35"/>
      <c r="Z208" s="35"/>
      <c r="AA208" s="35"/>
      <c r="AB208" s="35"/>
      <c r="AC208" s="35"/>
      <c r="AD208" s="35"/>
      <c r="AE208" s="35"/>
      <c r="AT208" s="18" t="s">
        <v>1136</v>
      </c>
      <c r="AU208" s="18" t="s">
        <v>86</v>
      </c>
    </row>
    <row r="209" spans="1:65" s="2" customFormat="1" ht="24.2" customHeight="1">
      <c r="A209" s="35"/>
      <c r="B209" s="36"/>
      <c r="C209" s="251" t="s">
        <v>558</v>
      </c>
      <c r="D209" s="251" t="s">
        <v>583</v>
      </c>
      <c r="E209" s="252" t="s">
        <v>3054</v>
      </c>
      <c r="F209" s="253" t="s">
        <v>3055</v>
      </c>
      <c r="G209" s="254" t="s">
        <v>692</v>
      </c>
      <c r="H209" s="255">
        <v>1</v>
      </c>
      <c r="I209" s="256"/>
      <c r="J209" s="257">
        <f>ROUND(I209*H209,2)</f>
        <v>0</v>
      </c>
      <c r="K209" s="253" t="s">
        <v>327</v>
      </c>
      <c r="L209" s="258"/>
      <c r="M209" s="259" t="s">
        <v>1</v>
      </c>
      <c r="N209" s="260" t="s">
        <v>42</v>
      </c>
      <c r="O209" s="72"/>
      <c r="P209" s="203">
        <f>O209*H209</f>
        <v>0</v>
      </c>
      <c r="Q209" s="203">
        <v>0.06</v>
      </c>
      <c r="R209" s="203">
        <f>Q209*H209</f>
        <v>0.06</v>
      </c>
      <c r="S209" s="203">
        <v>0</v>
      </c>
      <c r="T209" s="204">
        <f>S209*H209</f>
        <v>0</v>
      </c>
      <c r="U209" s="35"/>
      <c r="V209" s="35"/>
      <c r="W209" s="35"/>
      <c r="X209" s="35"/>
      <c r="Y209" s="35"/>
      <c r="Z209" s="35"/>
      <c r="AA209" s="35"/>
      <c r="AB209" s="35"/>
      <c r="AC209" s="35"/>
      <c r="AD209" s="35"/>
      <c r="AE209" s="35"/>
      <c r="AR209" s="205" t="s">
        <v>364</v>
      </c>
      <c r="AT209" s="205" t="s">
        <v>583</v>
      </c>
      <c r="AU209" s="205" t="s">
        <v>86</v>
      </c>
      <c r="AY209" s="18" t="s">
        <v>321</v>
      </c>
      <c r="BE209" s="206">
        <f>IF(N209="základní",J209,0)</f>
        <v>0</v>
      </c>
      <c r="BF209" s="206">
        <f>IF(N209="snížená",J209,0)</f>
        <v>0</v>
      </c>
      <c r="BG209" s="206">
        <f>IF(N209="zákl. přenesená",J209,0)</f>
        <v>0</v>
      </c>
      <c r="BH209" s="206">
        <f>IF(N209="sníž. přenesená",J209,0)</f>
        <v>0</v>
      </c>
      <c r="BI209" s="206">
        <f>IF(N209="nulová",J209,0)</f>
        <v>0</v>
      </c>
      <c r="BJ209" s="18" t="s">
        <v>84</v>
      </c>
      <c r="BK209" s="206">
        <f>ROUND(I209*H209,2)</f>
        <v>0</v>
      </c>
      <c r="BL209" s="18" t="s">
        <v>328</v>
      </c>
      <c r="BM209" s="205" t="s">
        <v>3834</v>
      </c>
    </row>
    <row r="210" spans="1:65" s="12" customFormat="1" ht="22.9" customHeight="1">
      <c r="B210" s="178"/>
      <c r="C210" s="179"/>
      <c r="D210" s="180" t="s">
        <v>76</v>
      </c>
      <c r="E210" s="192" t="s">
        <v>328</v>
      </c>
      <c r="F210" s="192" t="s">
        <v>1785</v>
      </c>
      <c r="G210" s="179"/>
      <c r="H210" s="179"/>
      <c r="I210" s="182"/>
      <c r="J210" s="193">
        <f>BK210</f>
        <v>0</v>
      </c>
      <c r="K210" s="179"/>
      <c r="L210" s="184"/>
      <c r="M210" s="185"/>
      <c r="N210" s="186"/>
      <c r="O210" s="186"/>
      <c r="P210" s="187">
        <f>SUM(P211:P216)</f>
        <v>0</v>
      </c>
      <c r="Q210" s="186"/>
      <c r="R210" s="187">
        <f>SUM(R211:R216)</f>
        <v>0</v>
      </c>
      <c r="S210" s="186"/>
      <c r="T210" s="188">
        <f>SUM(T211:T216)</f>
        <v>0</v>
      </c>
      <c r="AR210" s="189" t="s">
        <v>84</v>
      </c>
      <c r="AT210" s="190" t="s">
        <v>76</v>
      </c>
      <c r="AU210" s="190" t="s">
        <v>84</v>
      </c>
      <c r="AY210" s="189" t="s">
        <v>321</v>
      </c>
      <c r="BK210" s="191">
        <f>SUM(BK211:BK216)</f>
        <v>0</v>
      </c>
    </row>
    <row r="211" spans="1:65" s="2" customFormat="1" ht="16.5" customHeight="1">
      <c r="A211" s="35"/>
      <c r="B211" s="36"/>
      <c r="C211" s="194" t="s">
        <v>582</v>
      </c>
      <c r="D211" s="194" t="s">
        <v>323</v>
      </c>
      <c r="E211" s="195" t="s">
        <v>1786</v>
      </c>
      <c r="F211" s="196" t="s">
        <v>1787</v>
      </c>
      <c r="G211" s="197" t="s">
        <v>355</v>
      </c>
      <c r="H211" s="198">
        <v>0.27</v>
      </c>
      <c r="I211" s="199"/>
      <c r="J211" s="200">
        <f>ROUND(I211*H211,2)</f>
        <v>0</v>
      </c>
      <c r="K211" s="196" t="s">
        <v>350</v>
      </c>
      <c r="L211" s="40"/>
      <c r="M211" s="201" t="s">
        <v>1</v>
      </c>
      <c r="N211" s="202" t="s">
        <v>42</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328</v>
      </c>
      <c r="AT211" s="205" t="s">
        <v>323</v>
      </c>
      <c r="AU211" s="205" t="s">
        <v>86</v>
      </c>
      <c r="AY211" s="18" t="s">
        <v>321</v>
      </c>
      <c r="BE211" s="206">
        <f>IF(N211="základní",J211,0)</f>
        <v>0</v>
      </c>
      <c r="BF211" s="206">
        <f>IF(N211="snížená",J211,0)</f>
        <v>0</v>
      </c>
      <c r="BG211" s="206">
        <f>IF(N211="zákl. přenesená",J211,0)</f>
        <v>0</v>
      </c>
      <c r="BH211" s="206">
        <f>IF(N211="sníž. přenesená",J211,0)</f>
        <v>0</v>
      </c>
      <c r="BI211" s="206">
        <f>IF(N211="nulová",J211,0)</f>
        <v>0</v>
      </c>
      <c r="BJ211" s="18" t="s">
        <v>84</v>
      </c>
      <c r="BK211" s="206">
        <f>ROUND(I211*H211,2)</f>
        <v>0</v>
      </c>
      <c r="BL211" s="18" t="s">
        <v>328</v>
      </c>
      <c r="BM211" s="205" t="s">
        <v>1788</v>
      </c>
    </row>
    <row r="212" spans="1:65" s="13" customFormat="1" ht="11.25">
      <c r="B212" s="207"/>
      <c r="C212" s="208"/>
      <c r="D212" s="209" t="s">
        <v>339</v>
      </c>
      <c r="E212" s="210" t="s">
        <v>1</v>
      </c>
      <c r="F212" s="211" t="s">
        <v>4125</v>
      </c>
      <c r="G212" s="208"/>
      <c r="H212" s="212">
        <v>0.27</v>
      </c>
      <c r="I212" s="213"/>
      <c r="J212" s="208"/>
      <c r="K212" s="208"/>
      <c r="L212" s="214"/>
      <c r="M212" s="215"/>
      <c r="N212" s="216"/>
      <c r="O212" s="216"/>
      <c r="P212" s="216"/>
      <c r="Q212" s="216"/>
      <c r="R212" s="216"/>
      <c r="S212" s="216"/>
      <c r="T212" s="217"/>
      <c r="AT212" s="218" t="s">
        <v>339</v>
      </c>
      <c r="AU212" s="218" t="s">
        <v>86</v>
      </c>
      <c r="AV212" s="13" t="s">
        <v>86</v>
      </c>
      <c r="AW212" s="13" t="s">
        <v>31</v>
      </c>
      <c r="AX212" s="13" t="s">
        <v>77</v>
      </c>
      <c r="AY212" s="218" t="s">
        <v>321</v>
      </c>
    </row>
    <row r="213" spans="1:65" s="14" customFormat="1" ht="11.25">
      <c r="B213" s="219"/>
      <c r="C213" s="220"/>
      <c r="D213" s="209" t="s">
        <v>339</v>
      </c>
      <c r="E213" s="221" t="s">
        <v>1599</v>
      </c>
      <c r="F213" s="222" t="s">
        <v>346</v>
      </c>
      <c r="G213" s="220"/>
      <c r="H213" s="223">
        <v>0.27</v>
      </c>
      <c r="I213" s="224"/>
      <c r="J213" s="220"/>
      <c r="K213" s="220"/>
      <c r="L213" s="225"/>
      <c r="M213" s="226"/>
      <c r="N213" s="227"/>
      <c r="O213" s="227"/>
      <c r="P213" s="227"/>
      <c r="Q213" s="227"/>
      <c r="R213" s="227"/>
      <c r="S213" s="227"/>
      <c r="T213" s="228"/>
      <c r="AT213" s="229" t="s">
        <v>339</v>
      </c>
      <c r="AU213" s="229" t="s">
        <v>86</v>
      </c>
      <c r="AV213" s="14" t="s">
        <v>328</v>
      </c>
      <c r="AW213" s="14" t="s">
        <v>31</v>
      </c>
      <c r="AX213" s="14" t="s">
        <v>84</v>
      </c>
      <c r="AY213" s="229" t="s">
        <v>321</v>
      </c>
    </row>
    <row r="214" spans="1:65" s="2" customFormat="1" ht="24.2" customHeight="1">
      <c r="A214" s="35"/>
      <c r="B214" s="36"/>
      <c r="C214" s="194" t="s">
        <v>589</v>
      </c>
      <c r="D214" s="194" t="s">
        <v>323</v>
      </c>
      <c r="E214" s="195" t="s">
        <v>1721</v>
      </c>
      <c r="F214" s="196" t="s">
        <v>1722</v>
      </c>
      <c r="G214" s="197" t="s">
        <v>355</v>
      </c>
      <c r="H214" s="198">
        <v>0.27</v>
      </c>
      <c r="I214" s="199"/>
      <c r="J214" s="200">
        <f>ROUND(I214*H214,2)</f>
        <v>0</v>
      </c>
      <c r="K214" s="196" t="s">
        <v>350</v>
      </c>
      <c r="L214" s="40"/>
      <c r="M214" s="201" t="s">
        <v>1</v>
      </c>
      <c r="N214" s="202" t="s">
        <v>42</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328</v>
      </c>
      <c r="AT214" s="205" t="s">
        <v>323</v>
      </c>
      <c r="AU214" s="205" t="s">
        <v>86</v>
      </c>
      <c r="AY214" s="18" t="s">
        <v>321</v>
      </c>
      <c r="BE214" s="206">
        <f>IF(N214="základní",J214,0)</f>
        <v>0</v>
      </c>
      <c r="BF214" s="206">
        <f>IF(N214="snížená",J214,0)</f>
        <v>0</v>
      </c>
      <c r="BG214" s="206">
        <f>IF(N214="zákl. přenesená",J214,0)</f>
        <v>0</v>
      </c>
      <c r="BH214" s="206">
        <f>IF(N214="sníž. přenesená",J214,0)</f>
        <v>0</v>
      </c>
      <c r="BI214" s="206">
        <f>IF(N214="nulová",J214,0)</f>
        <v>0</v>
      </c>
      <c r="BJ214" s="18" t="s">
        <v>84</v>
      </c>
      <c r="BK214" s="206">
        <f>ROUND(I214*H214,2)</f>
        <v>0</v>
      </c>
      <c r="BL214" s="18" t="s">
        <v>328</v>
      </c>
      <c r="BM214" s="205" t="s">
        <v>1791</v>
      </c>
    </row>
    <row r="215" spans="1:65" s="13" customFormat="1" ht="11.25">
      <c r="B215" s="207"/>
      <c r="C215" s="208"/>
      <c r="D215" s="209" t="s">
        <v>339</v>
      </c>
      <c r="E215" s="210" t="s">
        <v>1</v>
      </c>
      <c r="F215" s="211" t="s">
        <v>1792</v>
      </c>
      <c r="G215" s="208"/>
      <c r="H215" s="212">
        <v>0.27</v>
      </c>
      <c r="I215" s="213"/>
      <c r="J215" s="208"/>
      <c r="K215" s="208"/>
      <c r="L215" s="214"/>
      <c r="M215" s="215"/>
      <c r="N215" s="216"/>
      <c r="O215" s="216"/>
      <c r="P215" s="216"/>
      <c r="Q215" s="216"/>
      <c r="R215" s="216"/>
      <c r="S215" s="216"/>
      <c r="T215" s="217"/>
      <c r="AT215" s="218" t="s">
        <v>339</v>
      </c>
      <c r="AU215" s="218" t="s">
        <v>86</v>
      </c>
      <c r="AV215" s="13" t="s">
        <v>86</v>
      </c>
      <c r="AW215" s="13" t="s">
        <v>31</v>
      </c>
      <c r="AX215" s="13" t="s">
        <v>84</v>
      </c>
      <c r="AY215" s="218" t="s">
        <v>321</v>
      </c>
    </row>
    <row r="216" spans="1:65" s="2" customFormat="1" ht="37.9" customHeight="1">
      <c r="A216" s="35"/>
      <c r="B216" s="36"/>
      <c r="C216" s="194" t="s">
        <v>595</v>
      </c>
      <c r="D216" s="194" t="s">
        <v>323</v>
      </c>
      <c r="E216" s="195" t="s">
        <v>353</v>
      </c>
      <c r="F216" s="196" t="s">
        <v>354</v>
      </c>
      <c r="G216" s="197" t="s">
        <v>355</v>
      </c>
      <c r="H216" s="198">
        <v>0.27</v>
      </c>
      <c r="I216" s="199"/>
      <c r="J216" s="200">
        <f>ROUND(I216*H216,2)</f>
        <v>0</v>
      </c>
      <c r="K216" s="196" t="s">
        <v>350</v>
      </c>
      <c r="L216" s="40"/>
      <c r="M216" s="201" t="s">
        <v>1</v>
      </c>
      <c r="N216" s="202" t="s">
        <v>42</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328</v>
      </c>
      <c r="AT216" s="205" t="s">
        <v>323</v>
      </c>
      <c r="AU216" s="205" t="s">
        <v>86</v>
      </c>
      <c r="AY216" s="18" t="s">
        <v>321</v>
      </c>
      <c r="BE216" s="206">
        <f>IF(N216="základní",J216,0)</f>
        <v>0</v>
      </c>
      <c r="BF216" s="206">
        <f>IF(N216="snížená",J216,0)</f>
        <v>0</v>
      </c>
      <c r="BG216" s="206">
        <f>IF(N216="zákl. přenesená",J216,0)</f>
        <v>0</v>
      </c>
      <c r="BH216" s="206">
        <f>IF(N216="sníž. přenesená",J216,0)</f>
        <v>0</v>
      </c>
      <c r="BI216" s="206">
        <f>IF(N216="nulová",J216,0)</f>
        <v>0</v>
      </c>
      <c r="BJ216" s="18" t="s">
        <v>84</v>
      </c>
      <c r="BK216" s="206">
        <f>ROUND(I216*H216,2)</f>
        <v>0</v>
      </c>
      <c r="BL216" s="18" t="s">
        <v>328</v>
      </c>
      <c r="BM216" s="205" t="s">
        <v>1793</v>
      </c>
    </row>
    <row r="217" spans="1:65" s="12" customFormat="1" ht="22.9" customHeight="1">
      <c r="B217" s="178"/>
      <c r="C217" s="179"/>
      <c r="D217" s="180" t="s">
        <v>76</v>
      </c>
      <c r="E217" s="192" t="s">
        <v>364</v>
      </c>
      <c r="F217" s="192" t="s">
        <v>1807</v>
      </c>
      <c r="G217" s="179"/>
      <c r="H217" s="179"/>
      <c r="I217" s="182"/>
      <c r="J217" s="193">
        <f>BK217</f>
        <v>0</v>
      </c>
      <c r="K217" s="179"/>
      <c r="L217" s="184"/>
      <c r="M217" s="185"/>
      <c r="N217" s="186"/>
      <c r="O217" s="186"/>
      <c r="P217" s="187">
        <f>SUM(P218:P240)</f>
        <v>0</v>
      </c>
      <c r="Q217" s="186"/>
      <c r="R217" s="187">
        <f>SUM(R218:R240)</f>
        <v>0.15043547999999998</v>
      </c>
      <c r="S217" s="186"/>
      <c r="T217" s="188">
        <f>SUM(T218:T240)</f>
        <v>0</v>
      </c>
      <c r="AR217" s="189" t="s">
        <v>84</v>
      </c>
      <c r="AT217" s="190" t="s">
        <v>76</v>
      </c>
      <c r="AU217" s="190" t="s">
        <v>84</v>
      </c>
      <c r="AY217" s="189" t="s">
        <v>321</v>
      </c>
      <c r="BK217" s="191">
        <f>SUM(BK218:BK240)</f>
        <v>0</v>
      </c>
    </row>
    <row r="218" spans="1:65" s="2" customFormat="1" ht="24.2" customHeight="1">
      <c r="A218" s="35"/>
      <c r="B218" s="36"/>
      <c r="C218" s="194" t="s">
        <v>597</v>
      </c>
      <c r="D218" s="194" t="s">
        <v>323</v>
      </c>
      <c r="E218" s="195" t="s">
        <v>4126</v>
      </c>
      <c r="F218" s="196" t="s">
        <v>4127</v>
      </c>
      <c r="G218" s="197" t="s">
        <v>628</v>
      </c>
      <c r="H218" s="198">
        <v>3</v>
      </c>
      <c r="I218" s="199"/>
      <c r="J218" s="200">
        <f>ROUND(I218*H218,2)</f>
        <v>0</v>
      </c>
      <c r="K218" s="196" t="s">
        <v>350</v>
      </c>
      <c r="L218" s="40"/>
      <c r="M218" s="201" t="s">
        <v>1</v>
      </c>
      <c r="N218" s="202" t="s">
        <v>42</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328</v>
      </c>
      <c r="AT218" s="205" t="s">
        <v>323</v>
      </c>
      <c r="AU218" s="205" t="s">
        <v>86</v>
      </c>
      <c r="AY218" s="18" t="s">
        <v>321</v>
      </c>
      <c r="BE218" s="206">
        <f>IF(N218="základní",J218,0)</f>
        <v>0</v>
      </c>
      <c r="BF218" s="206">
        <f>IF(N218="snížená",J218,0)</f>
        <v>0</v>
      </c>
      <c r="BG218" s="206">
        <f>IF(N218="zákl. přenesená",J218,0)</f>
        <v>0</v>
      </c>
      <c r="BH218" s="206">
        <f>IF(N218="sníž. přenesená",J218,0)</f>
        <v>0</v>
      </c>
      <c r="BI218" s="206">
        <f>IF(N218="nulová",J218,0)</f>
        <v>0</v>
      </c>
      <c r="BJ218" s="18" t="s">
        <v>84</v>
      </c>
      <c r="BK218" s="206">
        <f>ROUND(I218*H218,2)</f>
        <v>0</v>
      </c>
      <c r="BL218" s="18" t="s">
        <v>328</v>
      </c>
      <c r="BM218" s="205" t="s">
        <v>3841</v>
      </c>
    </row>
    <row r="219" spans="1:65" s="13" customFormat="1" ht="11.25">
      <c r="B219" s="207"/>
      <c r="C219" s="208"/>
      <c r="D219" s="209" t="s">
        <v>339</v>
      </c>
      <c r="E219" s="210" t="s">
        <v>1</v>
      </c>
      <c r="F219" s="211" t="s">
        <v>4128</v>
      </c>
      <c r="G219" s="208"/>
      <c r="H219" s="212">
        <v>3</v>
      </c>
      <c r="I219" s="213"/>
      <c r="J219" s="208"/>
      <c r="K219" s="208"/>
      <c r="L219" s="214"/>
      <c r="M219" s="215"/>
      <c r="N219" s="216"/>
      <c r="O219" s="216"/>
      <c r="P219" s="216"/>
      <c r="Q219" s="216"/>
      <c r="R219" s="216"/>
      <c r="S219" s="216"/>
      <c r="T219" s="217"/>
      <c r="AT219" s="218" t="s">
        <v>339</v>
      </c>
      <c r="AU219" s="218" t="s">
        <v>86</v>
      </c>
      <c r="AV219" s="13" t="s">
        <v>86</v>
      </c>
      <c r="AW219" s="13" t="s">
        <v>31</v>
      </c>
      <c r="AX219" s="13" t="s">
        <v>77</v>
      </c>
      <c r="AY219" s="218" t="s">
        <v>321</v>
      </c>
    </row>
    <row r="220" spans="1:65" s="14" customFormat="1" ht="11.25">
      <c r="B220" s="219"/>
      <c r="C220" s="220"/>
      <c r="D220" s="209" t="s">
        <v>339</v>
      </c>
      <c r="E220" s="221" t="s">
        <v>4090</v>
      </c>
      <c r="F220" s="222" t="s">
        <v>346</v>
      </c>
      <c r="G220" s="220"/>
      <c r="H220" s="223">
        <v>3</v>
      </c>
      <c r="I220" s="224"/>
      <c r="J220" s="220"/>
      <c r="K220" s="220"/>
      <c r="L220" s="225"/>
      <c r="M220" s="226"/>
      <c r="N220" s="227"/>
      <c r="O220" s="227"/>
      <c r="P220" s="227"/>
      <c r="Q220" s="227"/>
      <c r="R220" s="227"/>
      <c r="S220" s="227"/>
      <c r="T220" s="228"/>
      <c r="AT220" s="229" t="s">
        <v>339</v>
      </c>
      <c r="AU220" s="229" t="s">
        <v>86</v>
      </c>
      <c r="AV220" s="14" t="s">
        <v>328</v>
      </c>
      <c r="AW220" s="14" t="s">
        <v>31</v>
      </c>
      <c r="AX220" s="14" t="s">
        <v>84</v>
      </c>
      <c r="AY220" s="229" t="s">
        <v>321</v>
      </c>
    </row>
    <row r="221" spans="1:65" s="2" customFormat="1" ht="16.5" customHeight="1">
      <c r="A221" s="35"/>
      <c r="B221" s="36"/>
      <c r="C221" s="251" t="s">
        <v>603</v>
      </c>
      <c r="D221" s="251" t="s">
        <v>583</v>
      </c>
      <c r="E221" s="252" t="s">
        <v>4129</v>
      </c>
      <c r="F221" s="253" t="s">
        <v>4130</v>
      </c>
      <c r="G221" s="254" t="s">
        <v>628</v>
      </c>
      <c r="H221" s="255">
        <v>3.0910000000000002</v>
      </c>
      <c r="I221" s="256"/>
      <c r="J221" s="257">
        <f>ROUND(I221*H221,2)</f>
        <v>0</v>
      </c>
      <c r="K221" s="253" t="s">
        <v>327</v>
      </c>
      <c r="L221" s="258"/>
      <c r="M221" s="259" t="s">
        <v>1</v>
      </c>
      <c r="N221" s="260" t="s">
        <v>42</v>
      </c>
      <c r="O221" s="72"/>
      <c r="P221" s="203">
        <f>O221*H221</f>
        <v>0</v>
      </c>
      <c r="Q221" s="203">
        <v>2.7999999999999998E-4</v>
      </c>
      <c r="R221" s="203">
        <f>Q221*H221</f>
        <v>8.6547999999999996E-4</v>
      </c>
      <c r="S221" s="203">
        <v>0</v>
      </c>
      <c r="T221" s="204">
        <f>S221*H221</f>
        <v>0</v>
      </c>
      <c r="U221" s="35"/>
      <c r="V221" s="35"/>
      <c r="W221" s="35"/>
      <c r="X221" s="35"/>
      <c r="Y221" s="35"/>
      <c r="Z221" s="35"/>
      <c r="AA221" s="35"/>
      <c r="AB221" s="35"/>
      <c r="AC221" s="35"/>
      <c r="AD221" s="35"/>
      <c r="AE221" s="35"/>
      <c r="AR221" s="205" t="s">
        <v>364</v>
      </c>
      <c r="AT221" s="205" t="s">
        <v>583</v>
      </c>
      <c r="AU221" s="205" t="s">
        <v>86</v>
      </c>
      <c r="AY221" s="18" t="s">
        <v>321</v>
      </c>
      <c r="BE221" s="206">
        <f>IF(N221="základní",J221,0)</f>
        <v>0</v>
      </c>
      <c r="BF221" s="206">
        <f>IF(N221="snížená",J221,0)</f>
        <v>0</v>
      </c>
      <c r="BG221" s="206">
        <f>IF(N221="zákl. přenesená",J221,0)</f>
        <v>0</v>
      </c>
      <c r="BH221" s="206">
        <f>IF(N221="sníž. přenesená",J221,0)</f>
        <v>0</v>
      </c>
      <c r="BI221" s="206">
        <f>IF(N221="nulová",J221,0)</f>
        <v>0</v>
      </c>
      <c r="BJ221" s="18" t="s">
        <v>84</v>
      </c>
      <c r="BK221" s="206">
        <f>ROUND(I221*H221,2)</f>
        <v>0</v>
      </c>
      <c r="BL221" s="18" t="s">
        <v>328</v>
      </c>
      <c r="BM221" s="205" t="s">
        <v>4131</v>
      </c>
    </row>
    <row r="222" spans="1:65" s="13" customFormat="1" ht="11.25">
      <c r="B222" s="207"/>
      <c r="C222" s="208"/>
      <c r="D222" s="209" t="s">
        <v>339</v>
      </c>
      <c r="E222" s="210" t="s">
        <v>1</v>
      </c>
      <c r="F222" s="211" t="s">
        <v>4132</v>
      </c>
      <c r="G222" s="208"/>
      <c r="H222" s="212">
        <v>3.0449999999999999</v>
      </c>
      <c r="I222" s="213"/>
      <c r="J222" s="208"/>
      <c r="K222" s="208"/>
      <c r="L222" s="214"/>
      <c r="M222" s="215"/>
      <c r="N222" s="216"/>
      <c r="O222" s="216"/>
      <c r="P222" s="216"/>
      <c r="Q222" s="216"/>
      <c r="R222" s="216"/>
      <c r="S222" s="216"/>
      <c r="T222" s="217"/>
      <c r="AT222" s="218" t="s">
        <v>339</v>
      </c>
      <c r="AU222" s="218" t="s">
        <v>86</v>
      </c>
      <c r="AV222" s="13" t="s">
        <v>86</v>
      </c>
      <c r="AW222" s="13" t="s">
        <v>31</v>
      </c>
      <c r="AX222" s="13" t="s">
        <v>84</v>
      </c>
      <c r="AY222" s="218" t="s">
        <v>321</v>
      </c>
    </row>
    <row r="223" spans="1:65" s="13" customFormat="1" ht="11.25">
      <c r="B223" s="207"/>
      <c r="C223" s="208"/>
      <c r="D223" s="209" t="s">
        <v>339</v>
      </c>
      <c r="E223" s="208"/>
      <c r="F223" s="211" t="s">
        <v>4133</v>
      </c>
      <c r="G223" s="208"/>
      <c r="H223" s="212">
        <v>3.0910000000000002</v>
      </c>
      <c r="I223" s="213"/>
      <c r="J223" s="208"/>
      <c r="K223" s="208"/>
      <c r="L223" s="214"/>
      <c r="M223" s="215"/>
      <c r="N223" s="216"/>
      <c r="O223" s="216"/>
      <c r="P223" s="216"/>
      <c r="Q223" s="216"/>
      <c r="R223" s="216"/>
      <c r="S223" s="216"/>
      <c r="T223" s="217"/>
      <c r="AT223" s="218" t="s">
        <v>339</v>
      </c>
      <c r="AU223" s="218" t="s">
        <v>86</v>
      </c>
      <c r="AV223" s="13" t="s">
        <v>86</v>
      </c>
      <c r="AW223" s="13" t="s">
        <v>4</v>
      </c>
      <c r="AX223" s="13" t="s">
        <v>84</v>
      </c>
      <c r="AY223" s="218" t="s">
        <v>321</v>
      </c>
    </row>
    <row r="224" spans="1:65" s="2" customFormat="1" ht="24.2" customHeight="1">
      <c r="A224" s="35"/>
      <c r="B224" s="36"/>
      <c r="C224" s="194" t="s">
        <v>609</v>
      </c>
      <c r="D224" s="194" t="s">
        <v>323</v>
      </c>
      <c r="E224" s="195" t="s">
        <v>4134</v>
      </c>
      <c r="F224" s="196" t="s">
        <v>4135</v>
      </c>
      <c r="G224" s="197" t="s">
        <v>692</v>
      </c>
      <c r="H224" s="198">
        <v>1</v>
      </c>
      <c r="I224" s="199"/>
      <c r="J224" s="200">
        <f t="shared" ref="J224:J233" si="0">ROUND(I224*H224,2)</f>
        <v>0</v>
      </c>
      <c r="K224" s="196" t="s">
        <v>350</v>
      </c>
      <c r="L224" s="40"/>
      <c r="M224" s="201" t="s">
        <v>1</v>
      </c>
      <c r="N224" s="202" t="s">
        <v>42</v>
      </c>
      <c r="O224" s="72"/>
      <c r="P224" s="203">
        <f t="shared" ref="P224:P233" si="1">O224*H224</f>
        <v>0</v>
      </c>
      <c r="Q224" s="203">
        <v>0</v>
      </c>
      <c r="R224" s="203">
        <f t="shared" ref="R224:R233" si="2">Q224*H224</f>
        <v>0</v>
      </c>
      <c r="S224" s="203">
        <v>0</v>
      </c>
      <c r="T224" s="204">
        <f t="shared" ref="T224:T233" si="3">S224*H224</f>
        <v>0</v>
      </c>
      <c r="U224" s="35"/>
      <c r="V224" s="35"/>
      <c r="W224" s="35"/>
      <c r="X224" s="35"/>
      <c r="Y224" s="35"/>
      <c r="Z224" s="35"/>
      <c r="AA224" s="35"/>
      <c r="AB224" s="35"/>
      <c r="AC224" s="35"/>
      <c r="AD224" s="35"/>
      <c r="AE224" s="35"/>
      <c r="AR224" s="205" t="s">
        <v>328</v>
      </c>
      <c r="AT224" s="205" t="s">
        <v>323</v>
      </c>
      <c r="AU224" s="205" t="s">
        <v>86</v>
      </c>
      <c r="AY224" s="18" t="s">
        <v>321</v>
      </c>
      <c r="BE224" s="206">
        <f t="shared" ref="BE224:BE233" si="4">IF(N224="základní",J224,0)</f>
        <v>0</v>
      </c>
      <c r="BF224" s="206">
        <f t="shared" ref="BF224:BF233" si="5">IF(N224="snížená",J224,0)</f>
        <v>0</v>
      </c>
      <c r="BG224" s="206">
        <f t="shared" ref="BG224:BG233" si="6">IF(N224="zákl. přenesená",J224,0)</f>
        <v>0</v>
      </c>
      <c r="BH224" s="206">
        <f t="shared" ref="BH224:BH233" si="7">IF(N224="sníž. přenesená",J224,0)</f>
        <v>0</v>
      </c>
      <c r="BI224" s="206">
        <f t="shared" ref="BI224:BI233" si="8">IF(N224="nulová",J224,0)</f>
        <v>0</v>
      </c>
      <c r="BJ224" s="18" t="s">
        <v>84</v>
      </c>
      <c r="BK224" s="206">
        <f t="shared" ref="BK224:BK233" si="9">ROUND(I224*H224,2)</f>
        <v>0</v>
      </c>
      <c r="BL224" s="18" t="s">
        <v>328</v>
      </c>
      <c r="BM224" s="205" t="s">
        <v>4136</v>
      </c>
    </row>
    <row r="225" spans="1:65" s="2" customFormat="1" ht="33" customHeight="1">
      <c r="A225" s="35"/>
      <c r="B225" s="36"/>
      <c r="C225" s="251" t="s">
        <v>620</v>
      </c>
      <c r="D225" s="251" t="s">
        <v>583</v>
      </c>
      <c r="E225" s="252" t="s">
        <v>4137</v>
      </c>
      <c r="F225" s="253" t="s">
        <v>4138</v>
      </c>
      <c r="G225" s="254" t="s">
        <v>692</v>
      </c>
      <c r="H225" s="255">
        <v>1</v>
      </c>
      <c r="I225" s="256"/>
      <c r="J225" s="257">
        <f t="shared" si="0"/>
        <v>0</v>
      </c>
      <c r="K225" s="253" t="s">
        <v>350</v>
      </c>
      <c r="L225" s="258"/>
      <c r="M225" s="259" t="s">
        <v>1</v>
      </c>
      <c r="N225" s="260" t="s">
        <v>42</v>
      </c>
      <c r="O225" s="72"/>
      <c r="P225" s="203">
        <f t="shared" si="1"/>
        <v>0</v>
      </c>
      <c r="Q225" s="203">
        <v>1.9E-3</v>
      </c>
      <c r="R225" s="203">
        <f t="shared" si="2"/>
        <v>1.9E-3</v>
      </c>
      <c r="S225" s="203">
        <v>0</v>
      </c>
      <c r="T225" s="204">
        <f t="shared" si="3"/>
        <v>0</v>
      </c>
      <c r="U225" s="35"/>
      <c r="V225" s="35"/>
      <c r="W225" s="35"/>
      <c r="X225" s="35"/>
      <c r="Y225" s="35"/>
      <c r="Z225" s="35"/>
      <c r="AA225" s="35"/>
      <c r="AB225" s="35"/>
      <c r="AC225" s="35"/>
      <c r="AD225" s="35"/>
      <c r="AE225" s="35"/>
      <c r="AR225" s="205" t="s">
        <v>364</v>
      </c>
      <c r="AT225" s="205" t="s">
        <v>583</v>
      </c>
      <c r="AU225" s="205" t="s">
        <v>86</v>
      </c>
      <c r="AY225" s="18" t="s">
        <v>321</v>
      </c>
      <c r="BE225" s="206">
        <f t="shared" si="4"/>
        <v>0</v>
      </c>
      <c r="BF225" s="206">
        <f t="shared" si="5"/>
        <v>0</v>
      </c>
      <c r="BG225" s="206">
        <f t="shared" si="6"/>
        <v>0</v>
      </c>
      <c r="BH225" s="206">
        <f t="shared" si="7"/>
        <v>0</v>
      </c>
      <c r="BI225" s="206">
        <f t="shared" si="8"/>
        <v>0</v>
      </c>
      <c r="BJ225" s="18" t="s">
        <v>84</v>
      </c>
      <c r="BK225" s="206">
        <f t="shared" si="9"/>
        <v>0</v>
      </c>
      <c r="BL225" s="18" t="s">
        <v>328</v>
      </c>
      <c r="BM225" s="205" t="s">
        <v>4139</v>
      </c>
    </row>
    <row r="226" spans="1:65" s="2" customFormat="1" ht="24.2" customHeight="1">
      <c r="A226" s="35"/>
      <c r="B226" s="36"/>
      <c r="C226" s="194" t="s">
        <v>625</v>
      </c>
      <c r="D226" s="194" t="s">
        <v>323</v>
      </c>
      <c r="E226" s="195" t="s">
        <v>4140</v>
      </c>
      <c r="F226" s="196" t="s">
        <v>4141</v>
      </c>
      <c r="G226" s="197" t="s">
        <v>692</v>
      </c>
      <c r="H226" s="198">
        <v>1</v>
      </c>
      <c r="I226" s="199"/>
      <c r="J226" s="200">
        <f t="shared" si="0"/>
        <v>0</v>
      </c>
      <c r="K226" s="196" t="s">
        <v>350</v>
      </c>
      <c r="L226" s="40"/>
      <c r="M226" s="201" t="s">
        <v>1</v>
      </c>
      <c r="N226" s="202" t="s">
        <v>42</v>
      </c>
      <c r="O226" s="72"/>
      <c r="P226" s="203">
        <f t="shared" si="1"/>
        <v>0</v>
      </c>
      <c r="Q226" s="203">
        <v>1.6000000000000001E-4</v>
      </c>
      <c r="R226" s="203">
        <f t="shared" si="2"/>
        <v>1.6000000000000001E-4</v>
      </c>
      <c r="S226" s="203">
        <v>0</v>
      </c>
      <c r="T226" s="204">
        <f t="shared" si="3"/>
        <v>0</v>
      </c>
      <c r="U226" s="35"/>
      <c r="V226" s="35"/>
      <c r="W226" s="35"/>
      <c r="X226" s="35"/>
      <c r="Y226" s="35"/>
      <c r="Z226" s="35"/>
      <c r="AA226" s="35"/>
      <c r="AB226" s="35"/>
      <c r="AC226" s="35"/>
      <c r="AD226" s="35"/>
      <c r="AE226" s="35"/>
      <c r="AR226" s="205" t="s">
        <v>328</v>
      </c>
      <c r="AT226" s="205" t="s">
        <v>323</v>
      </c>
      <c r="AU226" s="205" t="s">
        <v>86</v>
      </c>
      <c r="AY226" s="18" t="s">
        <v>321</v>
      </c>
      <c r="BE226" s="206">
        <f t="shared" si="4"/>
        <v>0</v>
      </c>
      <c r="BF226" s="206">
        <f t="shared" si="5"/>
        <v>0</v>
      </c>
      <c r="BG226" s="206">
        <f t="shared" si="6"/>
        <v>0</v>
      </c>
      <c r="BH226" s="206">
        <f t="shared" si="7"/>
        <v>0</v>
      </c>
      <c r="BI226" s="206">
        <f t="shared" si="8"/>
        <v>0</v>
      </c>
      <c r="BJ226" s="18" t="s">
        <v>84</v>
      </c>
      <c r="BK226" s="206">
        <f t="shared" si="9"/>
        <v>0</v>
      </c>
      <c r="BL226" s="18" t="s">
        <v>328</v>
      </c>
      <c r="BM226" s="205" t="s">
        <v>4142</v>
      </c>
    </row>
    <row r="227" spans="1:65" s="2" customFormat="1" ht="21.75" customHeight="1">
      <c r="A227" s="35"/>
      <c r="B227" s="36"/>
      <c r="C227" s="251" t="s">
        <v>632</v>
      </c>
      <c r="D227" s="251" t="s">
        <v>583</v>
      </c>
      <c r="E227" s="252" t="s">
        <v>4143</v>
      </c>
      <c r="F227" s="253" t="s">
        <v>4144</v>
      </c>
      <c r="G227" s="254" t="s">
        <v>692</v>
      </c>
      <c r="H227" s="255">
        <v>1</v>
      </c>
      <c r="I227" s="256"/>
      <c r="J227" s="257">
        <f t="shared" si="0"/>
        <v>0</v>
      </c>
      <c r="K227" s="253" t="s">
        <v>327</v>
      </c>
      <c r="L227" s="258"/>
      <c r="M227" s="259" t="s">
        <v>1</v>
      </c>
      <c r="N227" s="260" t="s">
        <v>42</v>
      </c>
      <c r="O227" s="72"/>
      <c r="P227" s="203">
        <f t="shared" si="1"/>
        <v>0</v>
      </c>
      <c r="Q227" s="203">
        <v>2.31E-3</v>
      </c>
      <c r="R227" s="203">
        <f t="shared" si="2"/>
        <v>2.31E-3</v>
      </c>
      <c r="S227" s="203">
        <v>0</v>
      </c>
      <c r="T227" s="204">
        <f t="shared" si="3"/>
        <v>0</v>
      </c>
      <c r="U227" s="35"/>
      <c r="V227" s="35"/>
      <c r="W227" s="35"/>
      <c r="X227" s="35"/>
      <c r="Y227" s="35"/>
      <c r="Z227" s="35"/>
      <c r="AA227" s="35"/>
      <c r="AB227" s="35"/>
      <c r="AC227" s="35"/>
      <c r="AD227" s="35"/>
      <c r="AE227" s="35"/>
      <c r="AR227" s="205" t="s">
        <v>364</v>
      </c>
      <c r="AT227" s="205" t="s">
        <v>583</v>
      </c>
      <c r="AU227" s="205" t="s">
        <v>86</v>
      </c>
      <c r="AY227" s="18" t="s">
        <v>321</v>
      </c>
      <c r="BE227" s="206">
        <f t="shared" si="4"/>
        <v>0</v>
      </c>
      <c r="BF227" s="206">
        <f t="shared" si="5"/>
        <v>0</v>
      </c>
      <c r="BG227" s="206">
        <f t="shared" si="6"/>
        <v>0</v>
      </c>
      <c r="BH227" s="206">
        <f t="shared" si="7"/>
        <v>0</v>
      </c>
      <c r="BI227" s="206">
        <f t="shared" si="8"/>
        <v>0</v>
      </c>
      <c r="BJ227" s="18" t="s">
        <v>84</v>
      </c>
      <c r="BK227" s="206">
        <f t="shared" si="9"/>
        <v>0</v>
      </c>
      <c r="BL227" s="18" t="s">
        <v>328</v>
      </c>
      <c r="BM227" s="205" t="s">
        <v>4145</v>
      </c>
    </row>
    <row r="228" spans="1:65" s="2" customFormat="1" ht="16.5" customHeight="1">
      <c r="A228" s="35"/>
      <c r="B228" s="36"/>
      <c r="C228" s="194" t="s">
        <v>639</v>
      </c>
      <c r="D228" s="194" t="s">
        <v>323</v>
      </c>
      <c r="E228" s="195" t="s">
        <v>4146</v>
      </c>
      <c r="F228" s="196" t="s">
        <v>4147</v>
      </c>
      <c r="G228" s="197" t="s">
        <v>692</v>
      </c>
      <c r="H228" s="198">
        <v>1</v>
      </c>
      <c r="I228" s="199"/>
      <c r="J228" s="200">
        <f t="shared" si="0"/>
        <v>0</v>
      </c>
      <c r="K228" s="196" t="s">
        <v>327</v>
      </c>
      <c r="L228" s="40"/>
      <c r="M228" s="201" t="s">
        <v>1</v>
      </c>
      <c r="N228" s="202" t="s">
        <v>42</v>
      </c>
      <c r="O228" s="72"/>
      <c r="P228" s="203">
        <f t="shared" si="1"/>
        <v>0</v>
      </c>
      <c r="Q228" s="203">
        <v>8.8999999999999995E-4</v>
      </c>
      <c r="R228" s="203">
        <f t="shared" si="2"/>
        <v>8.8999999999999995E-4</v>
      </c>
      <c r="S228" s="203">
        <v>0</v>
      </c>
      <c r="T228" s="204">
        <f t="shared" si="3"/>
        <v>0</v>
      </c>
      <c r="U228" s="35"/>
      <c r="V228" s="35"/>
      <c r="W228" s="35"/>
      <c r="X228" s="35"/>
      <c r="Y228" s="35"/>
      <c r="Z228" s="35"/>
      <c r="AA228" s="35"/>
      <c r="AB228" s="35"/>
      <c r="AC228" s="35"/>
      <c r="AD228" s="35"/>
      <c r="AE228" s="35"/>
      <c r="AR228" s="205" t="s">
        <v>328</v>
      </c>
      <c r="AT228" s="205" t="s">
        <v>323</v>
      </c>
      <c r="AU228" s="205" t="s">
        <v>86</v>
      </c>
      <c r="AY228" s="18" t="s">
        <v>321</v>
      </c>
      <c r="BE228" s="206">
        <f t="shared" si="4"/>
        <v>0</v>
      </c>
      <c r="BF228" s="206">
        <f t="shared" si="5"/>
        <v>0</v>
      </c>
      <c r="BG228" s="206">
        <f t="shared" si="6"/>
        <v>0</v>
      </c>
      <c r="BH228" s="206">
        <f t="shared" si="7"/>
        <v>0</v>
      </c>
      <c r="BI228" s="206">
        <f t="shared" si="8"/>
        <v>0</v>
      </c>
      <c r="BJ228" s="18" t="s">
        <v>84</v>
      </c>
      <c r="BK228" s="206">
        <f t="shared" si="9"/>
        <v>0</v>
      </c>
      <c r="BL228" s="18" t="s">
        <v>328</v>
      </c>
      <c r="BM228" s="205" t="s">
        <v>4148</v>
      </c>
    </row>
    <row r="229" spans="1:65" s="2" customFormat="1" ht="16.5" customHeight="1">
      <c r="A229" s="35"/>
      <c r="B229" s="36"/>
      <c r="C229" s="194" t="s">
        <v>644</v>
      </c>
      <c r="D229" s="194" t="s">
        <v>323</v>
      </c>
      <c r="E229" s="195" t="s">
        <v>3210</v>
      </c>
      <c r="F229" s="196" t="s">
        <v>3211</v>
      </c>
      <c r="G229" s="197" t="s">
        <v>692</v>
      </c>
      <c r="H229" s="198">
        <v>1</v>
      </c>
      <c r="I229" s="199"/>
      <c r="J229" s="200">
        <f t="shared" si="0"/>
        <v>0</v>
      </c>
      <c r="K229" s="196" t="s">
        <v>350</v>
      </c>
      <c r="L229" s="40"/>
      <c r="M229" s="201" t="s">
        <v>1</v>
      </c>
      <c r="N229" s="202" t="s">
        <v>42</v>
      </c>
      <c r="O229" s="72"/>
      <c r="P229" s="203">
        <f t="shared" si="1"/>
        <v>0</v>
      </c>
      <c r="Q229" s="203">
        <v>0.12303</v>
      </c>
      <c r="R229" s="203">
        <f t="shared" si="2"/>
        <v>0.12303</v>
      </c>
      <c r="S229" s="203">
        <v>0</v>
      </c>
      <c r="T229" s="204">
        <f t="shared" si="3"/>
        <v>0</v>
      </c>
      <c r="U229" s="35"/>
      <c r="V229" s="35"/>
      <c r="W229" s="35"/>
      <c r="X229" s="35"/>
      <c r="Y229" s="35"/>
      <c r="Z229" s="35"/>
      <c r="AA229" s="35"/>
      <c r="AB229" s="35"/>
      <c r="AC229" s="35"/>
      <c r="AD229" s="35"/>
      <c r="AE229" s="35"/>
      <c r="AR229" s="205" t="s">
        <v>328</v>
      </c>
      <c r="AT229" s="205" t="s">
        <v>323</v>
      </c>
      <c r="AU229" s="205" t="s">
        <v>86</v>
      </c>
      <c r="AY229" s="18" t="s">
        <v>321</v>
      </c>
      <c r="BE229" s="206">
        <f t="shared" si="4"/>
        <v>0</v>
      </c>
      <c r="BF229" s="206">
        <f t="shared" si="5"/>
        <v>0</v>
      </c>
      <c r="BG229" s="206">
        <f t="shared" si="6"/>
        <v>0</v>
      </c>
      <c r="BH229" s="206">
        <f t="shared" si="7"/>
        <v>0</v>
      </c>
      <c r="BI229" s="206">
        <f t="shared" si="8"/>
        <v>0</v>
      </c>
      <c r="BJ229" s="18" t="s">
        <v>84</v>
      </c>
      <c r="BK229" s="206">
        <f t="shared" si="9"/>
        <v>0</v>
      </c>
      <c r="BL229" s="18" t="s">
        <v>328</v>
      </c>
      <c r="BM229" s="205" t="s">
        <v>3927</v>
      </c>
    </row>
    <row r="230" spans="1:65" s="2" customFormat="1" ht="24.2" customHeight="1">
      <c r="A230" s="35"/>
      <c r="B230" s="36"/>
      <c r="C230" s="251" t="s">
        <v>647</v>
      </c>
      <c r="D230" s="251" t="s">
        <v>583</v>
      </c>
      <c r="E230" s="252" t="s">
        <v>3213</v>
      </c>
      <c r="F230" s="253" t="s">
        <v>3214</v>
      </c>
      <c r="G230" s="254" t="s">
        <v>692</v>
      </c>
      <c r="H230" s="255">
        <v>1</v>
      </c>
      <c r="I230" s="256"/>
      <c r="J230" s="257">
        <f t="shared" si="0"/>
        <v>0</v>
      </c>
      <c r="K230" s="253" t="s">
        <v>350</v>
      </c>
      <c r="L230" s="258"/>
      <c r="M230" s="259" t="s">
        <v>1</v>
      </c>
      <c r="N230" s="260" t="s">
        <v>42</v>
      </c>
      <c r="O230" s="72"/>
      <c r="P230" s="203">
        <f t="shared" si="1"/>
        <v>0</v>
      </c>
      <c r="Q230" s="203">
        <v>1.3299999999999999E-2</v>
      </c>
      <c r="R230" s="203">
        <f t="shared" si="2"/>
        <v>1.3299999999999999E-2</v>
      </c>
      <c r="S230" s="203">
        <v>0</v>
      </c>
      <c r="T230" s="204">
        <f t="shared" si="3"/>
        <v>0</v>
      </c>
      <c r="U230" s="35"/>
      <c r="V230" s="35"/>
      <c r="W230" s="35"/>
      <c r="X230" s="35"/>
      <c r="Y230" s="35"/>
      <c r="Z230" s="35"/>
      <c r="AA230" s="35"/>
      <c r="AB230" s="35"/>
      <c r="AC230" s="35"/>
      <c r="AD230" s="35"/>
      <c r="AE230" s="35"/>
      <c r="AR230" s="205" t="s">
        <v>364</v>
      </c>
      <c r="AT230" s="205" t="s">
        <v>583</v>
      </c>
      <c r="AU230" s="205" t="s">
        <v>86</v>
      </c>
      <c r="AY230" s="18" t="s">
        <v>321</v>
      </c>
      <c r="BE230" s="206">
        <f t="shared" si="4"/>
        <v>0</v>
      </c>
      <c r="BF230" s="206">
        <f t="shared" si="5"/>
        <v>0</v>
      </c>
      <c r="BG230" s="206">
        <f t="shared" si="6"/>
        <v>0</v>
      </c>
      <c r="BH230" s="206">
        <f t="shared" si="7"/>
        <v>0</v>
      </c>
      <c r="BI230" s="206">
        <f t="shared" si="8"/>
        <v>0</v>
      </c>
      <c r="BJ230" s="18" t="s">
        <v>84</v>
      </c>
      <c r="BK230" s="206">
        <f t="shared" si="9"/>
        <v>0</v>
      </c>
      <c r="BL230" s="18" t="s">
        <v>328</v>
      </c>
      <c r="BM230" s="205" t="s">
        <v>3928</v>
      </c>
    </row>
    <row r="231" spans="1:65" s="2" customFormat="1" ht="16.5" customHeight="1">
      <c r="A231" s="35"/>
      <c r="B231" s="36"/>
      <c r="C231" s="251" t="s">
        <v>652</v>
      </c>
      <c r="D231" s="251" t="s">
        <v>583</v>
      </c>
      <c r="E231" s="252" t="s">
        <v>3216</v>
      </c>
      <c r="F231" s="253" t="s">
        <v>3217</v>
      </c>
      <c r="G231" s="254" t="s">
        <v>692</v>
      </c>
      <c r="H231" s="255">
        <v>1</v>
      </c>
      <c r="I231" s="256"/>
      <c r="J231" s="257">
        <f t="shared" si="0"/>
        <v>0</v>
      </c>
      <c r="K231" s="253" t="s">
        <v>327</v>
      </c>
      <c r="L231" s="258"/>
      <c r="M231" s="259" t="s">
        <v>1</v>
      </c>
      <c r="N231" s="260" t="s">
        <v>42</v>
      </c>
      <c r="O231" s="72"/>
      <c r="P231" s="203">
        <f t="shared" si="1"/>
        <v>0</v>
      </c>
      <c r="Q231" s="203">
        <v>5.9999999999999995E-4</v>
      </c>
      <c r="R231" s="203">
        <f t="shared" si="2"/>
        <v>5.9999999999999995E-4</v>
      </c>
      <c r="S231" s="203">
        <v>0</v>
      </c>
      <c r="T231" s="204">
        <f t="shared" si="3"/>
        <v>0</v>
      </c>
      <c r="U231" s="35"/>
      <c r="V231" s="35"/>
      <c r="W231" s="35"/>
      <c r="X231" s="35"/>
      <c r="Y231" s="35"/>
      <c r="Z231" s="35"/>
      <c r="AA231" s="35"/>
      <c r="AB231" s="35"/>
      <c r="AC231" s="35"/>
      <c r="AD231" s="35"/>
      <c r="AE231" s="35"/>
      <c r="AR231" s="205" t="s">
        <v>364</v>
      </c>
      <c r="AT231" s="205" t="s">
        <v>583</v>
      </c>
      <c r="AU231" s="205" t="s">
        <v>86</v>
      </c>
      <c r="AY231" s="18" t="s">
        <v>321</v>
      </c>
      <c r="BE231" s="206">
        <f t="shared" si="4"/>
        <v>0</v>
      </c>
      <c r="BF231" s="206">
        <f t="shared" si="5"/>
        <v>0</v>
      </c>
      <c r="BG231" s="206">
        <f t="shared" si="6"/>
        <v>0</v>
      </c>
      <c r="BH231" s="206">
        <f t="shared" si="7"/>
        <v>0</v>
      </c>
      <c r="BI231" s="206">
        <f t="shared" si="8"/>
        <v>0</v>
      </c>
      <c r="BJ231" s="18" t="s">
        <v>84</v>
      </c>
      <c r="BK231" s="206">
        <f t="shared" si="9"/>
        <v>0</v>
      </c>
      <c r="BL231" s="18" t="s">
        <v>328</v>
      </c>
      <c r="BM231" s="205" t="s">
        <v>3929</v>
      </c>
    </row>
    <row r="232" spans="1:65" s="2" customFormat="1" ht="21.75" customHeight="1">
      <c r="A232" s="35"/>
      <c r="B232" s="36"/>
      <c r="C232" s="251" t="s">
        <v>657</v>
      </c>
      <c r="D232" s="251" t="s">
        <v>583</v>
      </c>
      <c r="E232" s="252" t="s">
        <v>3219</v>
      </c>
      <c r="F232" s="253" t="s">
        <v>3220</v>
      </c>
      <c r="G232" s="254" t="s">
        <v>692</v>
      </c>
      <c r="H232" s="255">
        <v>1</v>
      </c>
      <c r="I232" s="256"/>
      <c r="J232" s="257">
        <f t="shared" si="0"/>
        <v>0</v>
      </c>
      <c r="K232" s="253" t="s">
        <v>327</v>
      </c>
      <c r="L232" s="258"/>
      <c r="M232" s="259" t="s">
        <v>1</v>
      </c>
      <c r="N232" s="260" t="s">
        <v>42</v>
      </c>
      <c r="O232" s="72"/>
      <c r="P232" s="203">
        <f t="shared" si="1"/>
        <v>0</v>
      </c>
      <c r="Q232" s="203">
        <v>6.0000000000000001E-3</v>
      </c>
      <c r="R232" s="203">
        <f t="shared" si="2"/>
        <v>6.0000000000000001E-3</v>
      </c>
      <c r="S232" s="203">
        <v>0</v>
      </c>
      <c r="T232" s="204">
        <f t="shared" si="3"/>
        <v>0</v>
      </c>
      <c r="U232" s="35"/>
      <c r="V232" s="35"/>
      <c r="W232" s="35"/>
      <c r="X232" s="35"/>
      <c r="Y232" s="35"/>
      <c r="Z232" s="35"/>
      <c r="AA232" s="35"/>
      <c r="AB232" s="35"/>
      <c r="AC232" s="35"/>
      <c r="AD232" s="35"/>
      <c r="AE232" s="35"/>
      <c r="AR232" s="205" t="s">
        <v>364</v>
      </c>
      <c r="AT232" s="205" t="s">
        <v>583</v>
      </c>
      <c r="AU232" s="205" t="s">
        <v>86</v>
      </c>
      <c r="AY232" s="18" t="s">
        <v>321</v>
      </c>
      <c r="BE232" s="206">
        <f t="shared" si="4"/>
        <v>0</v>
      </c>
      <c r="BF232" s="206">
        <f t="shared" si="5"/>
        <v>0</v>
      </c>
      <c r="BG232" s="206">
        <f t="shared" si="6"/>
        <v>0</v>
      </c>
      <c r="BH232" s="206">
        <f t="shared" si="7"/>
        <v>0</v>
      </c>
      <c r="BI232" s="206">
        <f t="shared" si="8"/>
        <v>0</v>
      </c>
      <c r="BJ232" s="18" t="s">
        <v>84</v>
      </c>
      <c r="BK232" s="206">
        <f t="shared" si="9"/>
        <v>0</v>
      </c>
      <c r="BL232" s="18" t="s">
        <v>328</v>
      </c>
      <c r="BM232" s="205" t="s">
        <v>3930</v>
      </c>
    </row>
    <row r="233" spans="1:65" s="2" customFormat="1" ht="16.5" customHeight="1">
      <c r="A233" s="35"/>
      <c r="B233" s="36"/>
      <c r="C233" s="194" t="s">
        <v>664</v>
      </c>
      <c r="D233" s="194" t="s">
        <v>323</v>
      </c>
      <c r="E233" s="195" t="s">
        <v>3931</v>
      </c>
      <c r="F233" s="196" t="s">
        <v>3932</v>
      </c>
      <c r="G233" s="197" t="s">
        <v>628</v>
      </c>
      <c r="H233" s="198">
        <v>3</v>
      </c>
      <c r="I233" s="199"/>
      <c r="J233" s="200">
        <f t="shared" si="0"/>
        <v>0</v>
      </c>
      <c r="K233" s="196" t="s">
        <v>350</v>
      </c>
      <c r="L233" s="40"/>
      <c r="M233" s="201" t="s">
        <v>1</v>
      </c>
      <c r="N233" s="202" t="s">
        <v>42</v>
      </c>
      <c r="O233" s="72"/>
      <c r="P233" s="203">
        <f t="shared" si="1"/>
        <v>0</v>
      </c>
      <c r="Q233" s="203">
        <v>0</v>
      </c>
      <c r="R233" s="203">
        <f t="shared" si="2"/>
        <v>0</v>
      </c>
      <c r="S233" s="203">
        <v>0</v>
      </c>
      <c r="T233" s="204">
        <f t="shared" si="3"/>
        <v>0</v>
      </c>
      <c r="U233" s="35"/>
      <c r="V233" s="35"/>
      <c r="W233" s="35"/>
      <c r="X233" s="35"/>
      <c r="Y233" s="35"/>
      <c r="Z233" s="35"/>
      <c r="AA233" s="35"/>
      <c r="AB233" s="35"/>
      <c r="AC233" s="35"/>
      <c r="AD233" s="35"/>
      <c r="AE233" s="35"/>
      <c r="AR233" s="205" t="s">
        <v>328</v>
      </c>
      <c r="AT233" s="205" t="s">
        <v>323</v>
      </c>
      <c r="AU233" s="205" t="s">
        <v>86</v>
      </c>
      <c r="AY233" s="18" t="s">
        <v>321</v>
      </c>
      <c r="BE233" s="206">
        <f t="shared" si="4"/>
        <v>0</v>
      </c>
      <c r="BF233" s="206">
        <f t="shared" si="5"/>
        <v>0</v>
      </c>
      <c r="BG233" s="206">
        <f t="shared" si="6"/>
        <v>0</v>
      </c>
      <c r="BH233" s="206">
        <f t="shared" si="7"/>
        <v>0</v>
      </c>
      <c r="BI233" s="206">
        <f t="shared" si="8"/>
        <v>0</v>
      </c>
      <c r="BJ233" s="18" t="s">
        <v>84</v>
      </c>
      <c r="BK233" s="206">
        <f t="shared" si="9"/>
        <v>0</v>
      </c>
      <c r="BL233" s="18" t="s">
        <v>328</v>
      </c>
      <c r="BM233" s="205" t="s">
        <v>3933</v>
      </c>
    </row>
    <row r="234" spans="1:65" s="13" customFormat="1" ht="11.25">
      <c r="B234" s="207"/>
      <c r="C234" s="208"/>
      <c r="D234" s="209" t="s">
        <v>339</v>
      </c>
      <c r="E234" s="210" t="s">
        <v>1</v>
      </c>
      <c r="F234" s="211" t="s">
        <v>4090</v>
      </c>
      <c r="G234" s="208"/>
      <c r="H234" s="212">
        <v>3</v>
      </c>
      <c r="I234" s="213"/>
      <c r="J234" s="208"/>
      <c r="K234" s="208"/>
      <c r="L234" s="214"/>
      <c r="M234" s="215"/>
      <c r="N234" s="216"/>
      <c r="O234" s="216"/>
      <c r="P234" s="216"/>
      <c r="Q234" s="216"/>
      <c r="R234" s="216"/>
      <c r="S234" s="216"/>
      <c r="T234" s="217"/>
      <c r="AT234" s="218" t="s">
        <v>339</v>
      </c>
      <c r="AU234" s="218" t="s">
        <v>86</v>
      </c>
      <c r="AV234" s="13" t="s">
        <v>86</v>
      </c>
      <c r="AW234" s="13" t="s">
        <v>31</v>
      </c>
      <c r="AX234" s="13" t="s">
        <v>84</v>
      </c>
      <c r="AY234" s="218" t="s">
        <v>321</v>
      </c>
    </row>
    <row r="235" spans="1:65" s="2" customFormat="1" ht="24.2" customHeight="1">
      <c r="A235" s="35"/>
      <c r="B235" s="36"/>
      <c r="C235" s="194" t="s">
        <v>669</v>
      </c>
      <c r="D235" s="194" t="s">
        <v>323</v>
      </c>
      <c r="E235" s="195" t="s">
        <v>4149</v>
      </c>
      <c r="F235" s="196" t="s">
        <v>4150</v>
      </c>
      <c r="G235" s="197" t="s">
        <v>628</v>
      </c>
      <c r="H235" s="198">
        <v>3</v>
      </c>
      <c r="I235" s="199"/>
      <c r="J235" s="200">
        <f>ROUND(I235*H235,2)</f>
        <v>0</v>
      </c>
      <c r="K235" s="196" t="s">
        <v>350</v>
      </c>
      <c r="L235" s="40"/>
      <c r="M235" s="201" t="s">
        <v>1</v>
      </c>
      <c r="N235" s="202" t="s">
        <v>42</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328</v>
      </c>
      <c r="AT235" s="205" t="s">
        <v>323</v>
      </c>
      <c r="AU235" s="205" t="s">
        <v>86</v>
      </c>
      <c r="AY235" s="18" t="s">
        <v>321</v>
      </c>
      <c r="BE235" s="206">
        <f>IF(N235="základní",J235,0)</f>
        <v>0</v>
      </c>
      <c r="BF235" s="206">
        <f>IF(N235="snížená",J235,0)</f>
        <v>0</v>
      </c>
      <c r="BG235" s="206">
        <f>IF(N235="zákl. přenesená",J235,0)</f>
        <v>0</v>
      </c>
      <c r="BH235" s="206">
        <f>IF(N235="sníž. přenesená",J235,0)</f>
        <v>0</v>
      </c>
      <c r="BI235" s="206">
        <f>IF(N235="nulová",J235,0)</f>
        <v>0</v>
      </c>
      <c r="BJ235" s="18" t="s">
        <v>84</v>
      </c>
      <c r="BK235" s="206">
        <f>ROUND(I235*H235,2)</f>
        <v>0</v>
      </c>
      <c r="BL235" s="18" t="s">
        <v>328</v>
      </c>
      <c r="BM235" s="205" t="s">
        <v>3936</v>
      </c>
    </row>
    <row r="236" spans="1:65" s="13" customFormat="1" ht="11.25">
      <c r="B236" s="207"/>
      <c r="C236" s="208"/>
      <c r="D236" s="209" t="s">
        <v>339</v>
      </c>
      <c r="E236" s="210" t="s">
        <v>1</v>
      </c>
      <c r="F236" s="211" t="s">
        <v>4090</v>
      </c>
      <c r="G236" s="208"/>
      <c r="H236" s="212">
        <v>3</v>
      </c>
      <c r="I236" s="213"/>
      <c r="J236" s="208"/>
      <c r="K236" s="208"/>
      <c r="L236" s="214"/>
      <c r="M236" s="215"/>
      <c r="N236" s="216"/>
      <c r="O236" s="216"/>
      <c r="P236" s="216"/>
      <c r="Q236" s="216"/>
      <c r="R236" s="216"/>
      <c r="S236" s="216"/>
      <c r="T236" s="217"/>
      <c r="AT236" s="218" t="s">
        <v>339</v>
      </c>
      <c r="AU236" s="218" t="s">
        <v>86</v>
      </c>
      <c r="AV236" s="13" t="s">
        <v>86</v>
      </c>
      <c r="AW236" s="13" t="s">
        <v>31</v>
      </c>
      <c r="AX236" s="13" t="s">
        <v>84</v>
      </c>
      <c r="AY236" s="218" t="s">
        <v>321</v>
      </c>
    </row>
    <row r="237" spans="1:65" s="2" customFormat="1" ht="24.2" customHeight="1">
      <c r="A237" s="35"/>
      <c r="B237" s="36"/>
      <c r="C237" s="194" t="s">
        <v>674</v>
      </c>
      <c r="D237" s="194" t="s">
        <v>323</v>
      </c>
      <c r="E237" s="195" t="s">
        <v>3937</v>
      </c>
      <c r="F237" s="196" t="s">
        <v>3938</v>
      </c>
      <c r="G237" s="197" t="s">
        <v>628</v>
      </c>
      <c r="H237" s="198">
        <v>5</v>
      </c>
      <c r="I237" s="199"/>
      <c r="J237" s="200">
        <f>ROUND(I237*H237,2)</f>
        <v>0</v>
      </c>
      <c r="K237" s="196" t="s">
        <v>327</v>
      </c>
      <c r="L237" s="40"/>
      <c r="M237" s="201" t="s">
        <v>1</v>
      </c>
      <c r="N237" s="202" t="s">
        <v>42</v>
      </c>
      <c r="O237" s="72"/>
      <c r="P237" s="203">
        <f>O237*H237</f>
        <v>0</v>
      </c>
      <c r="Q237" s="203">
        <v>1.9000000000000001E-4</v>
      </c>
      <c r="R237" s="203">
        <f>Q237*H237</f>
        <v>9.5000000000000011E-4</v>
      </c>
      <c r="S237" s="203">
        <v>0</v>
      </c>
      <c r="T237" s="204">
        <f>S237*H237</f>
        <v>0</v>
      </c>
      <c r="U237" s="35"/>
      <c r="V237" s="35"/>
      <c r="W237" s="35"/>
      <c r="X237" s="35"/>
      <c r="Y237" s="35"/>
      <c r="Z237" s="35"/>
      <c r="AA237" s="35"/>
      <c r="AB237" s="35"/>
      <c r="AC237" s="35"/>
      <c r="AD237" s="35"/>
      <c r="AE237" s="35"/>
      <c r="AR237" s="205" t="s">
        <v>328</v>
      </c>
      <c r="AT237" s="205" t="s">
        <v>323</v>
      </c>
      <c r="AU237" s="205" t="s">
        <v>86</v>
      </c>
      <c r="AY237" s="18" t="s">
        <v>321</v>
      </c>
      <c r="BE237" s="206">
        <f>IF(N237="základní",J237,0)</f>
        <v>0</v>
      </c>
      <c r="BF237" s="206">
        <f>IF(N237="snížená",J237,0)</f>
        <v>0</v>
      </c>
      <c r="BG237" s="206">
        <f>IF(N237="zákl. přenesená",J237,0)</f>
        <v>0</v>
      </c>
      <c r="BH237" s="206">
        <f>IF(N237="sníž. přenesená",J237,0)</f>
        <v>0</v>
      </c>
      <c r="BI237" s="206">
        <f>IF(N237="nulová",J237,0)</f>
        <v>0</v>
      </c>
      <c r="BJ237" s="18" t="s">
        <v>84</v>
      </c>
      <c r="BK237" s="206">
        <f>ROUND(I237*H237,2)</f>
        <v>0</v>
      </c>
      <c r="BL237" s="18" t="s">
        <v>328</v>
      </c>
      <c r="BM237" s="205" t="s">
        <v>3939</v>
      </c>
    </row>
    <row r="238" spans="1:65" s="2" customFormat="1" ht="21.75" customHeight="1">
      <c r="A238" s="35"/>
      <c r="B238" s="36"/>
      <c r="C238" s="194" t="s">
        <v>680</v>
      </c>
      <c r="D238" s="194" t="s">
        <v>323</v>
      </c>
      <c r="E238" s="195" t="s">
        <v>3940</v>
      </c>
      <c r="F238" s="196" t="s">
        <v>3941</v>
      </c>
      <c r="G238" s="197" t="s">
        <v>628</v>
      </c>
      <c r="H238" s="198">
        <v>3</v>
      </c>
      <c r="I238" s="199"/>
      <c r="J238" s="200">
        <f>ROUND(I238*H238,2)</f>
        <v>0</v>
      </c>
      <c r="K238" s="196" t="s">
        <v>327</v>
      </c>
      <c r="L238" s="40"/>
      <c r="M238" s="201" t="s">
        <v>1</v>
      </c>
      <c r="N238" s="202" t="s">
        <v>42</v>
      </c>
      <c r="O238" s="72"/>
      <c r="P238" s="203">
        <f>O238*H238</f>
        <v>0</v>
      </c>
      <c r="Q238" s="203">
        <v>9.0000000000000006E-5</v>
      </c>
      <c r="R238" s="203">
        <f>Q238*H238</f>
        <v>2.7E-4</v>
      </c>
      <c r="S238" s="203">
        <v>0</v>
      </c>
      <c r="T238" s="204">
        <f>S238*H238</f>
        <v>0</v>
      </c>
      <c r="U238" s="35"/>
      <c r="V238" s="35"/>
      <c r="W238" s="35"/>
      <c r="X238" s="35"/>
      <c r="Y238" s="35"/>
      <c r="Z238" s="35"/>
      <c r="AA238" s="35"/>
      <c r="AB238" s="35"/>
      <c r="AC238" s="35"/>
      <c r="AD238" s="35"/>
      <c r="AE238" s="35"/>
      <c r="AR238" s="205" t="s">
        <v>328</v>
      </c>
      <c r="AT238" s="205" t="s">
        <v>323</v>
      </c>
      <c r="AU238" s="205" t="s">
        <v>86</v>
      </c>
      <c r="AY238" s="18" t="s">
        <v>321</v>
      </c>
      <c r="BE238" s="206">
        <f>IF(N238="základní",J238,0)</f>
        <v>0</v>
      </c>
      <c r="BF238" s="206">
        <f>IF(N238="snížená",J238,0)</f>
        <v>0</v>
      </c>
      <c r="BG238" s="206">
        <f>IF(N238="zákl. přenesená",J238,0)</f>
        <v>0</v>
      </c>
      <c r="BH238" s="206">
        <f>IF(N238="sníž. přenesená",J238,0)</f>
        <v>0</v>
      </c>
      <c r="BI238" s="206">
        <f>IF(N238="nulová",J238,0)</f>
        <v>0</v>
      </c>
      <c r="BJ238" s="18" t="s">
        <v>84</v>
      </c>
      <c r="BK238" s="206">
        <f>ROUND(I238*H238,2)</f>
        <v>0</v>
      </c>
      <c r="BL238" s="18" t="s">
        <v>328</v>
      </c>
      <c r="BM238" s="205" t="s">
        <v>3942</v>
      </c>
    </row>
    <row r="239" spans="1:65" s="13" customFormat="1" ht="11.25">
      <c r="B239" s="207"/>
      <c r="C239" s="208"/>
      <c r="D239" s="209" t="s">
        <v>339</v>
      </c>
      <c r="E239" s="210" t="s">
        <v>1</v>
      </c>
      <c r="F239" s="211" t="s">
        <v>4090</v>
      </c>
      <c r="G239" s="208"/>
      <c r="H239" s="212">
        <v>3</v>
      </c>
      <c r="I239" s="213"/>
      <c r="J239" s="208"/>
      <c r="K239" s="208"/>
      <c r="L239" s="214"/>
      <c r="M239" s="215"/>
      <c r="N239" s="216"/>
      <c r="O239" s="216"/>
      <c r="P239" s="216"/>
      <c r="Q239" s="216"/>
      <c r="R239" s="216"/>
      <c r="S239" s="216"/>
      <c r="T239" s="217"/>
      <c r="AT239" s="218" t="s">
        <v>339</v>
      </c>
      <c r="AU239" s="218" t="s">
        <v>86</v>
      </c>
      <c r="AV239" s="13" t="s">
        <v>86</v>
      </c>
      <c r="AW239" s="13" t="s">
        <v>31</v>
      </c>
      <c r="AX239" s="13" t="s">
        <v>84</v>
      </c>
      <c r="AY239" s="218" t="s">
        <v>321</v>
      </c>
    </row>
    <row r="240" spans="1:65" s="2" customFormat="1" ht="24.2" customHeight="1">
      <c r="A240" s="35"/>
      <c r="B240" s="36"/>
      <c r="C240" s="194" t="s">
        <v>685</v>
      </c>
      <c r="D240" s="194" t="s">
        <v>323</v>
      </c>
      <c r="E240" s="195" t="s">
        <v>3250</v>
      </c>
      <c r="F240" s="196" t="s">
        <v>3251</v>
      </c>
      <c r="G240" s="197" t="s">
        <v>692</v>
      </c>
      <c r="H240" s="198">
        <v>1</v>
      </c>
      <c r="I240" s="199"/>
      <c r="J240" s="200">
        <f>ROUND(I240*H240,2)</f>
        <v>0</v>
      </c>
      <c r="K240" s="196" t="s">
        <v>350</v>
      </c>
      <c r="L240" s="40"/>
      <c r="M240" s="201" t="s">
        <v>1</v>
      </c>
      <c r="N240" s="202" t="s">
        <v>42</v>
      </c>
      <c r="O240" s="72"/>
      <c r="P240" s="203">
        <f>O240*H240</f>
        <v>0</v>
      </c>
      <c r="Q240" s="203">
        <v>1.6000000000000001E-4</v>
      </c>
      <c r="R240" s="203">
        <f>Q240*H240</f>
        <v>1.6000000000000001E-4</v>
      </c>
      <c r="S240" s="203">
        <v>0</v>
      </c>
      <c r="T240" s="204">
        <f>S240*H240</f>
        <v>0</v>
      </c>
      <c r="U240" s="35"/>
      <c r="V240" s="35"/>
      <c r="W240" s="35"/>
      <c r="X240" s="35"/>
      <c r="Y240" s="35"/>
      <c r="Z240" s="35"/>
      <c r="AA240" s="35"/>
      <c r="AB240" s="35"/>
      <c r="AC240" s="35"/>
      <c r="AD240" s="35"/>
      <c r="AE240" s="35"/>
      <c r="AR240" s="205" t="s">
        <v>328</v>
      </c>
      <c r="AT240" s="205" t="s">
        <v>323</v>
      </c>
      <c r="AU240" s="205" t="s">
        <v>86</v>
      </c>
      <c r="AY240" s="18" t="s">
        <v>321</v>
      </c>
      <c r="BE240" s="206">
        <f>IF(N240="základní",J240,0)</f>
        <v>0</v>
      </c>
      <c r="BF240" s="206">
        <f>IF(N240="snížená",J240,0)</f>
        <v>0</v>
      </c>
      <c r="BG240" s="206">
        <f>IF(N240="zákl. přenesená",J240,0)</f>
        <v>0</v>
      </c>
      <c r="BH240" s="206">
        <f>IF(N240="sníž. přenesená",J240,0)</f>
        <v>0</v>
      </c>
      <c r="BI240" s="206">
        <f>IF(N240="nulová",J240,0)</f>
        <v>0</v>
      </c>
      <c r="BJ240" s="18" t="s">
        <v>84</v>
      </c>
      <c r="BK240" s="206">
        <f>ROUND(I240*H240,2)</f>
        <v>0</v>
      </c>
      <c r="BL240" s="18" t="s">
        <v>328</v>
      </c>
      <c r="BM240" s="205" t="s">
        <v>3944</v>
      </c>
    </row>
    <row r="241" spans="1:65" s="12" customFormat="1" ht="22.9" customHeight="1">
      <c r="B241" s="178"/>
      <c r="C241" s="179"/>
      <c r="D241" s="180" t="s">
        <v>76</v>
      </c>
      <c r="E241" s="192" t="s">
        <v>1163</v>
      </c>
      <c r="F241" s="192" t="s">
        <v>1164</v>
      </c>
      <c r="G241" s="179"/>
      <c r="H241" s="179"/>
      <c r="I241" s="182"/>
      <c r="J241" s="193">
        <f>BK241</f>
        <v>0</v>
      </c>
      <c r="K241" s="179"/>
      <c r="L241" s="184"/>
      <c r="M241" s="185"/>
      <c r="N241" s="186"/>
      <c r="O241" s="186"/>
      <c r="P241" s="187">
        <f>P242</f>
        <v>0</v>
      </c>
      <c r="Q241" s="186"/>
      <c r="R241" s="187">
        <f>R242</f>
        <v>0</v>
      </c>
      <c r="S241" s="186"/>
      <c r="T241" s="188">
        <f>T242</f>
        <v>0</v>
      </c>
      <c r="AR241" s="189" t="s">
        <v>84</v>
      </c>
      <c r="AT241" s="190" t="s">
        <v>76</v>
      </c>
      <c r="AU241" s="190" t="s">
        <v>84</v>
      </c>
      <c r="AY241" s="189" t="s">
        <v>321</v>
      </c>
      <c r="BK241" s="191">
        <f>BK242</f>
        <v>0</v>
      </c>
    </row>
    <row r="242" spans="1:65" s="2" customFormat="1" ht="24.2" customHeight="1">
      <c r="A242" s="35"/>
      <c r="B242" s="36"/>
      <c r="C242" s="194" t="s">
        <v>689</v>
      </c>
      <c r="D242" s="194" t="s">
        <v>323</v>
      </c>
      <c r="E242" s="195" t="s">
        <v>1898</v>
      </c>
      <c r="F242" s="196" t="s">
        <v>1899</v>
      </c>
      <c r="G242" s="197" t="s">
        <v>542</v>
      </c>
      <c r="H242" s="198">
        <v>0.42799999999999999</v>
      </c>
      <c r="I242" s="199"/>
      <c r="J242" s="200">
        <f>ROUND(I242*H242,2)</f>
        <v>0</v>
      </c>
      <c r="K242" s="196" t="s">
        <v>350</v>
      </c>
      <c r="L242" s="40"/>
      <c r="M242" s="201" t="s">
        <v>1</v>
      </c>
      <c r="N242" s="202" t="s">
        <v>42</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328</v>
      </c>
      <c r="AT242" s="205" t="s">
        <v>323</v>
      </c>
      <c r="AU242" s="205" t="s">
        <v>86</v>
      </c>
      <c r="AY242" s="18" t="s">
        <v>321</v>
      </c>
      <c r="BE242" s="206">
        <f>IF(N242="základní",J242,0)</f>
        <v>0</v>
      </c>
      <c r="BF242" s="206">
        <f>IF(N242="snížená",J242,0)</f>
        <v>0</v>
      </c>
      <c r="BG242" s="206">
        <f>IF(N242="zákl. přenesená",J242,0)</f>
        <v>0</v>
      </c>
      <c r="BH242" s="206">
        <f>IF(N242="sníž. přenesená",J242,0)</f>
        <v>0</v>
      </c>
      <c r="BI242" s="206">
        <f>IF(N242="nulová",J242,0)</f>
        <v>0</v>
      </c>
      <c r="BJ242" s="18" t="s">
        <v>84</v>
      </c>
      <c r="BK242" s="206">
        <f>ROUND(I242*H242,2)</f>
        <v>0</v>
      </c>
      <c r="BL242" s="18" t="s">
        <v>328</v>
      </c>
      <c r="BM242" s="205" t="s">
        <v>1900</v>
      </c>
    </row>
    <row r="243" spans="1:65" s="12" customFormat="1" ht="25.9" customHeight="1">
      <c r="B243" s="178"/>
      <c r="C243" s="179"/>
      <c r="D243" s="180" t="s">
        <v>76</v>
      </c>
      <c r="E243" s="181" t="s">
        <v>583</v>
      </c>
      <c r="F243" s="181" t="s">
        <v>3292</v>
      </c>
      <c r="G243" s="179"/>
      <c r="H243" s="179"/>
      <c r="I243" s="182"/>
      <c r="J243" s="183">
        <f>BK243</f>
        <v>0</v>
      </c>
      <c r="K243" s="179"/>
      <c r="L243" s="184"/>
      <c r="M243" s="185"/>
      <c r="N243" s="186"/>
      <c r="O243" s="186"/>
      <c r="P243" s="187">
        <f>P244</f>
        <v>0</v>
      </c>
      <c r="Q243" s="186"/>
      <c r="R243" s="187">
        <f>R244</f>
        <v>0.194081</v>
      </c>
      <c r="S243" s="186"/>
      <c r="T243" s="188">
        <f>T244</f>
        <v>0</v>
      </c>
      <c r="AR243" s="189" t="s">
        <v>334</v>
      </c>
      <c r="AT243" s="190" t="s">
        <v>76</v>
      </c>
      <c r="AU243" s="190" t="s">
        <v>77</v>
      </c>
      <c r="AY243" s="189" t="s">
        <v>321</v>
      </c>
      <c r="BK243" s="191">
        <f>BK244</f>
        <v>0</v>
      </c>
    </row>
    <row r="244" spans="1:65" s="12" customFormat="1" ht="22.9" customHeight="1">
      <c r="B244" s="178"/>
      <c r="C244" s="179"/>
      <c r="D244" s="180" t="s">
        <v>76</v>
      </c>
      <c r="E244" s="192" t="s">
        <v>3298</v>
      </c>
      <c r="F244" s="192" t="s">
        <v>3299</v>
      </c>
      <c r="G244" s="179"/>
      <c r="H244" s="179"/>
      <c r="I244" s="182"/>
      <c r="J244" s="193">
        <f>BK244</f>
        <v>0</v>
      </c>
      <c r="K244" s="179"/>
      <c r="L244" s="184"/>
      <c r="M244" s="185"/>
      <c r="N244" s="186"/>
      <c r="O244" s="186"/>
      <c r="P244" s="187">
        <f>SUM(P245:P248)</f>
        <v>0</v>
      </c>
      <c r="Q244" s="186"/>
      <c r="R244" s="187">
        <f>SUM(R245:R248)</f>
        <v>0.194081</v>
      </c>
      <c r="S244" s="186"/>
      <c r="T244" s="188">
        <f>SUM(T245:T248)</f>
        <v>0</v>
      </c>
      <c r="AR244" s="189" t="s">
        <v>334</v>
      </c>
      <c r="AT244" s="190" t="s">
        <v>76</v>
      </c>
      <c r="AU244" s="190" t="s">
        <v>84</v>
      </c>
      <c r="AY244" s="189" t="s">
        <v>321</v>
      </c>
      <c r="BK244" s="191">
        <f>SUM(BK245:BK248)</f>
        <v>0</v>
      </c>
    </row>
    <row r="245" spans="1:65" s="2" customFormat="1" ht="16.5" customHeight="1">
      <c r="A245" s="35"/>
      <c r="B245" s="36"/>
      <c r="C245" s="194" t="s">
        <v>694</v>
      </c>
      <c r="D245" s="194" t="s">
        <v>323</v>
      </c>
      <c r="E245" s="195" t="s">
        <v>3300</v>
      </c>
      <c r="F245" s="196" t="s">
        <v>3301</v>
      </c>
      <c r="G245" s="197" t="s">
        <v>628</v>
      </c>
      <c r="H245" s="198">
        <v>0.9</v>
      </c>
      <c r="I245" s="199"/>
      <c r="J245" s="200">
        <f>ROUND(I245*H245,2)</f>
        <v>0</v>
      </c>
      <c r="K245" s="196" t="s">
        <v>350</v>
      </c>
      <c r="L245" s="40"/>
      <c r="M245" s="201" t="s">
        <v>1</v>
      </c>
      <c r="N245" s="202" t="s">
        <v>42</v>
      </c>
      <c r="O245" s="72"/>
      <c r="P245" s="203">
        <f>O245*H245</f>
        <v>0</v>
      </c>
      <c r="Q245" s="203">
        <v>9.0000000000000006E-5</v>
      </c>
      <c r="R245" s="203">
        <f>Q245*H245</f>
        <v>8.1000000000000004E-5</v>
      </c>
      <c r="S245" s="203">
        <v>0</v>
      </c>
      <c r="T245" s="204">
        <f>S245*H245</f>
        <v>0</v>
      </c>
      <c r="U245" s="35"/>
      <c r="V245" s="35"/>
      <c r="W245" s="35"/>
      <c r="X245" s="35"/>
      <c r="Y245" s="35"/>
      <c r="Z245" s="35"/>
      <c r="AA245" s="35"/>
      <c r="AB245" s="35"/>
      <c r="AC245" s="35"/>
      <c r="AD245" s="35"/>
      <c r="AE245" s="35"/>
      <c r="AR245" s="205" t="s">
        <v>807</v>
      </c>
      <c r="AT245" s="205" t="s">
        <v>323</v>
      </c>
      <c r="AU245" s="205" t="s">
        <v>86</v>
      </c>
      <c r="AY245" s="18" t="s">
        <v>321</v>
      </c>
      <c r="BE245" s="206">
        <f>IF(N245="základní",J245,0)</f>
        <v>0</v>
      </c>
      <c r="BF245" s="206">
        <f>IF(N245="snížená",J245,0)</f>
        <v>0</v>
      </c>
      <c r="BG245" s="206">
        <f>IF(N245="zákl. přenesená",J245,0)</f>
        <v>0</v>
      </c>
      <c r="BH245" s="206">
        <f>IF(N245="sníž. přenesená",J245,0)</f>
        <v>0</v>
      </c>
      <c r="BI245" s="206">
        <f>IF(N245="nulová",J245,0)</f>
        <v>0</v>
      </c>
      <c r="BJ245" s="18" t="s">
        <v>84</v>
      </c>
      <c r="BK245" s="206">
        <f>ROUND(I245*H245,2)</f>
        <v>0</v>
      </c>
      <c r="BL245" s="18" t="s">
        <v>807</v>
      </c>
      <c r="BM245" s="205" t="s">
        <v>3662</v>
      </c>
    </row>
    <row r="246" spans="1:65" s="13" customFormat="1" ht="11.25">
      <c r="B246" s="207"/>
      <c r="C246" s="208"/>
      <c r="D246" s="209" t="s">
        <v>339</v>
      </c>
      <c r="E246" s="210" t="s">
        <v>1</v>
      </c>
      <c r="F246" s="211" t="s">
        <v>4151</v>
      </c>
      <c r="G246" s="208"/>
      <c r="H246" s="212">
        <v>0.9</v>
      </c>
      <c r="I246" s="213"/>
      <c r="J246" s="208"/>
      <c r="K246" s="208"/>
      <c r="L246" s="214"/>
      <c r="M246" s="215"/>
      <c r="N246" s="216"/>
      <c r="O246" s="216"/>
      <c r="P246" s="216"/>
      <c r="Q246" s="216"/>
      <c r="R246" s="216"/>
      <c r="S246" s="216"/>
      <c r="T246" s="217"/>
      <c r="AT246" s="218" t="s">
        <v>339</v>
      </c>
      <c r="AU246" s="218" t="s">
        <v>86</v>
      </c>
      <c r="AV246" s="13" t="s">
        <v>86</v>
      </c>
      <c r="AW246" s="13" t="s">
        <v>31</v>
      </c>
      <c r="AX246" s="13" t="s">
        <v>84</v>
      </c>
      <c r="AY246" s="218" t="s">
        <v>321</v>
      </c>
    </row>
    <row r="247" spans="1:65" s="2" customFormat="1" ht="37.9" customHeight="1">
      <c r="A247" s="35"/>
      <c r="B247" s="36"/>
      <c r="C247" s="194" t="s">
        <v>699</v>
      </c>
      <c r="D247" s="194" t="s">
        <v>323</v>
      </c>
      <c r="E247" s="195" t="s">
        <v>4152</v>
      </c>
      <c r="F247" s="196" t="s">
        <v>4153</v>
      </c>
      <c r="G247" s="197" t="s">
        <v>628</v>
      </c>
      <c r="H247" s="198">
        <v>1</v>
      </c>
      <c r="I247" s="199"/>
      <c r="J247" s="200">
        <f>ROUND(I247*H247,2)</f>
        <v>0</v>
      </c>
      <c r="K247" s="196" t="s">
        <v>327</v>
      </c>
      <c r="L247" s="40"/>
      <c r="M247" s="201" t="s">
        <v>1</v>
      </c>
      <c r="N247" s="202" t="s">
        <v>42</v>
      </c>
      <c r="O247" s="72"/>
      <c r="P247" s="203">
        <f>O247*H247</f>
        <v>0</v>
      </c>
      <c r="Q247" s="203">
        <v>0.19400000000000001</v>
      </c>
      <c r="R247" s="203">
        <f>Q247*H247</f>
        <v>0.19400000000000001</v>
      </c>
      <c r="S247" s="203">
        <v>0</v>
      </c>
      <c r="T247" s="204">
        <f>S247*H247</f>
        <v>0</v>
      </c>
      <c r="U247" s="35"/>
      <c r="V247" s="35"/>
      <c r="W247" s="35"/>
      <c r="X247" s="35"/>
      <c r="Y247" s="35"/>
      <c r="Z247" s="35"/>
      <c r="AA247" s="35"/>
      <c r="AB247" s="35"/>
      <c r="AC247" s="35"/>
      <c r="AD247" s="35"/>
      <c r="AE247" s="35"/>
      <c r="AR247" s="205" t="s">
        <v>807</v>
      </c>
      <c r="AT247" s="205" t="s">
        <v>323</v>
      </c>
      <c r="AU247" s="205" t="s">
        <v>86</v>
      </c>
      <c r="AY247" s="18" t="s">
        <v>321</v>
      </c>
      <c r="BE247" s="206">
        <f>IF(N247="základní",J247,0)</f>
        <v>0</v>
      </c>
      <c r="BF247" s="206">
        <f>IF(N247="snížená",J247,0)</f>
        <v>0</v>
      </c>
      <c r="BG247" s="206">
        <f>IF(N247="zákl. přenesená",J247,0)</f>
        <v>0</v>
      </c>
      <c r="BH247" s="206">
        <f>IF(N247="sníž. přenesená",J247,0)</f>
        <v>0</v>
      </c>
      <c r="BI247" s="206">
        <f>IF(N247="nulová",J247,0)</f>
        <v>0</v>
      </c>
      <c r="BJ247" s="18" t="s">
        <v>84</v>
      </c>
      <c r="BK247" s="206">
        <f>ROUND(I247*H247,2)</f>
        <v>0</v>
      </c>
      <c r="BL247" s="18" t="s">
        <v>807</v>
      </c>
      <c r="BM247" s="205" t="s">
        <v>4154</v>
      </c>
    </row>
    <row r="248" spans="1:65" s="13" customFormat="1" ht="11.25">
      <c r="B248" s="207"/>
      <c r="C248" s="208"/>
      <c r="D248" s="209" t="s">
        <v>339</v>
      </c>
      <c r="E248" s="210" t="s">
        <v>1</v>
      </c>
      <c r="F248" s="211" t="s">
        <v>4155</v>
      </c>
      <c r="G248" s="208"/>
      <c r="H248" s="212">
        <v>1</v>
      </c>
      <c r="I248" s="213"/>
      <c r="J248" s="208"/>
      <c r="K248" s="208"/>
      <c r="L248" s="214"/>
      <c r="M248" s="274"/>
      <c r="N248" s="275"/>
      <c r="O248" s="275"/>
      <c r="P248" s="275"/>
      <c r="Q248" s="275"/>
      <c r="R248" s="275"/>
      <c r="S248" s="275"/>
      <c r="T248" s="276"/>
      <c r="AT248" s="218" t="s">
        <v>339</v>
      </c>
      <c r="AU248" s="218" t="s">
        <v>86</v>
      </c>
      <c r="AV248" s="13" t="s">
        <v>86</v>
      </c>
      <c r="AW248" s="13" t="s">
        <v>31</v>
      </c>
      <c r="AX248" s="13" t="s">
        <v>84</v>
      </c>
      <c r="AY248" s="218" t="s">
        <v>321</v>
      </c>
    </row>
    <row r="249" spans="1:65" s="2" customFormat="1" ht="6.95" customHeight="1">
      <c r="A249" s="35"/>
      <c r="B249" s="55"/>
      <c r="C249" s="56"/>
      <c r="D249" s="56"/>
      <c r="E249" s="56"/>
      <c r="F249" s="56"/>
      <c r="G249" s="56"/>
      <c r="H249" s="56"/>
      <c r="I249" s="56"/>
      <c r="J249" s="56"/>
      <c r="K249" s="56"/>
      <c r="L249" s="40"/>
      <c r="M249" s="35"/>
      <c r="O249" s="35"/>
      <c r="P249" s="35"/>
      <c r="Q249" s="35"/>
      <c r="R249" s="35"/>
      <c r="S249" s="35"/>
      <c r="T249" s="35"/>
      <c r="U249" s="35"/>
      <c r="V249" s="35"/>
      <c r="W249" s="35"/>
      <c r="X249" s="35"/>
      <c r="Y249" s="35"/>
      <c r="Z249" s="35"/>
      <c r="AA249" s="35"/>
      <c r="AB249" s="35"/>
      <c r="AC249" s="35"/>
      <c r="AD249" s="35"/>
      <c r="AE249" s="35"/>
    </row>
  </sheetData>
  <sheetProtection algorithmName="SHA-512" hashValue="urqsLW5E9SKYRwnw/P8dhMKKJ6KAxLMQx9A7GITYSg7ikKW80kmswOS+xy1qUSwJv3zy95wroNbtCyOh/EP66w==" saltValue="miTHbD0Ce4K2AVbagjItFT1Y6y1JUhwcGwZ/gs0mkVL4WPA+9+XCepzXJ0/GqO2iJcBp62XtyTo4EiRwQdC+FQ==" spinCount="100000" sheet="1" objects="1" scenarios="1" formatColumns="0" formatRows="0" autoFilter="0"/>
  <autoFilter ref="C127:K248"/>
  <mergeCells count="12">
    <mergeCell ref="E120:H120"/>
    <mergeCell ref="L2:V2"/>
    <mergeCell ref="E85:H85"/>
    <mergeCell ref="E87:H87"/>
    <mergeCell ref="E89:H89"/>
    <mergeCell ref="E116:H116"/>
    <mergeCell ref="E118:H118"/>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164</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4091</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4156</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154</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236</v>
      </c>
      <c r="F26" s="35"/>
      <c r="G26" s="35"/>
      <c r="H26" s="35"/>
      <c r="I26" s="121" t="s">
        <v>27</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ROUND((SUM(BE122:BE132)),  2)</f>
        <v>0</v>
      </c>
      <c r="G35" s="35"/>
      <c r="H35" s="35"/>
      <c r="I35" s="133">
        <v>0.21</v>
      </c>
      <c r="J35" s="132">
        <f>ROUND(((SUM(BE122:BE132))*I35),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ROUND((SUM(BF122:BF132)),  2)</f>
        <v>0</v>
      </c>
      <c r="G36" s="35"/>
      <c r="H36" s="35"/>
      <c r="I36" s="133">
        <v>0.15</v>
      </c>
      <c r="J36" s="132">
        <f>ROUND(((SUM(BF122:BF132))*I36),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ROUND((SUM(BG122:BG132)),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ROUND((SUM(BH122:BH132)),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ROUND((SUM(BI122:BI132)),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4091</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SO 15.2 - rušení stávajících objektů</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Obrtel M.</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288</v>
      </c>
      <c r="E99" s="159"/>
      <c r="F99" s="159"/>
      <c r="G99" s="159"/>
      <c r="H99" s="159"/>
      <c r="I99" s="159"/>
      <c r="J99" s="160">
        <f>J123</f>
        <v>0</v>
      </c>
      <c r="K99" s="157"/>
      <c r="L99" s="161"/>
    </row>
    <row r="100" spans="1:47" s="10" customFormat="1" ht="19.899999999999999" customHeight="1">
      <c r="B100" s="162"/>
      <c r="C100" s="105"/>
      <c r="D100" s="163" t="s">
        <v>1616</v>
      </c>
      <c r="E100" s="164"/>
      <c r="F100" s="164"/>
      <c r="G100" s="164"/>
      <c r="H100" s="164"/>
      <c r="I100" s="164"/>
      <c r="J100" s="165">
        <f>J124</f>
        <v>0</v>
      </c>
      <c r="K100" s="105"/>
      <c r="L100" s="166"/>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306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9" t="str">
        <f>E7</f>
        <v>VODOJEM POUZDŘANY</v>
      </c>
      <c r="F110" s="330"/>
      <c r="G110" s="330"/>
      <c r="H110" s="330"/>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197</v>
      </c>
      <c r="D111" s="23"/>
      <c r="E111" s="23"/>
      <c r="F111" s="23"/>
      <c r="G111" s="23"/>
      <c r="H111" s="23"/>
      <c r="I111" s="23"/>
      <c r="J111" s="23"/>
      <c r="K111" s="23"/>
      <c r="L111" s="21"/>
    </row>
    <row r="112" spans="1:47" s="2" customFormat="1" ht="16.5" customHeight="1">
      <c r="A112" s="35"/>
      <c r="B112" s="36"/>
      <c r="C112" s="37"/>
      <c r="D112" s="37"/>
      <c r="E112" s="329" t="s">
        <v>4091</v>
      </c>
      <c r="F112" s="331"/>
      <c r="G112" s="331"/>
      <c r="H112" s="331"/>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203</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2" t="str">
        <f>E11</f>
        <v>SO 15.2 - rušení stávajících objektů</v>
      </c>
      <c r="F114" s="331"/>
      <c r="G114" s="331"/>
      <c r="H114" s="331"/>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Pouzdřany</v>
      </c>
      <c r="G116" s="37"/>
      <c r="H116" s="37"/>
      <c r="I116" s="30" t="s">
        <v>22</v>
      </c>
      <c r="J116" s="67" t="str">
        <f>IF(J14="","",J14)</f>
        <v>6. 1. 2022</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E17</f>
        <v>VAK BŘECLAV a.s.</v>
      </c>
      <c r="G118" s="37"/>
      <c r="H118" s="37"/>
      <c r="I118" s="30" t="s">
        <v>30</v>
      </c>
      <c r="J118" s="33" t="str">
        <f>E23</f>
        <v>AQUA PROCON s.r.o.Palackého tř. 12, 612 00 Brno</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Obrtel M.</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7"/>
      <c r="B121" s="168"/>
      <c r="C121" s="169" t="s">
        <v>307</v>
      </c>
      <c r="D121" s="170" t="s">
        <v>62</v>
      </c>
      <c r="E121" s="170" t="s">
        <v>58</v>
      </c>
      <c r="F121" s="170" t="s">
        <v>59</v>
      </c>
      <c r="G121" s="170" t="s">
        <v>308</v>
      </c>
      <c r="H121" s="170" t="s">
        <v>309</v>
      </c>
      <c r="I121" s="170" t="s">
        <v>310</v>
      </c>
      <c r="J121" s="170" t="s">
        <v>285</v>
      </c>
      <c r="K121" s="171" t="s">
        <v>311</v>
      </c>
      <c r="L121" s="172"/>
      <c r="M121" s="76" t="s">
        <v>1</v>
      </c>
      <c r="N121" s="77" t="s">
        <v>41</v>
      </c>
      <c r="O121" s="77" t="s">
        <v>312</v>
      </c>
      <c r="P121" s="77" t="s">
        <v>313</v>
      </c>
      <c r="Q121" s="77" t="s">
        <v>314</v>
      </c>
      <c r="R121" s="77" t="s">
        <v>315</v>
      </c>
      <c r="S121" s="77" t="s">
        <v>316</v>
      </c>
      <c r="T121" s="78" t="s">
        <v>317</v>
      </c>
      <c r="U121" s="167"/>
      <c r="V121" s="167"/>
      <c r="W121" s="167"/>
      <c r="X121" s="167"/>
      <c r="Y121" s="167"/>
      <c r="Z121" s="167"/>
      <c r="AA121" s="167"/>
      <c r="AB121" s="167"/>
      <c r="AC121" s="167"/>
      <c r="AD121" s="167"/>
      <c r="AE121" s="167"/>
    </row>
    <row r="122" spans="1:65" s="2" customFormat="1" ht="22.9" customHeight="1">
      <c r="A122" s="35"/>
      <c r="B122" s="36"/>
      <c r="C122" s="83" t="s">
        <v>318</v>
      </c>
      <c r="D122" s="37"/>
      <c r="E122" s="37"/>
      <c r="F122" s="37"/>
      <c r="G122" s="37"/>
      <c r="H122" s="37"/>
      <c r="I122" s="37"/>
      <c r="J122" s="173">
        <f>BK122</f>
        <v>0</v>
      </c>
      <c r="K122" s="37"/>
      <c r="L122" s="40"/>
      <c r="M122" s="79"/>
      <c r="N122" s="174"/>
      <c r="O122" s="80"/>
      <c r="P122" s="175">
        <f>P123</f>
        <v>0</v>
      </c>
      <c r="Q122" s="80"/>
      <c r="R122" s="175">
        <f>R123</f>
        <v>0</v>
      </c>
      <c r="S122" s="80"/>
      <c r="T122" s="176">
        <f>T123</f>
        <v>1.9400000000000001E-2</v>
      </c>
      <c r="U122" s="35"/>
      <c r="V122" s="35"/>
      <c r="W122" s="35"/>
      <c r="X122" s="35"/>
      <c r="Y122" s="35"/>
      <c r="Z122" s="35"/>
      <c r="AA122" s="35"/>
      <c r="AB122" s="35"/>
      <c r="AC122" s="35"/>
      <c r="AD122" s="35"/>
      <c r="AE122" s="35"/>
      <c r="AT122" s="18" t="s">
        <v>76</v>
      </c>
      <c r="AU122" s="18" t="s">
        <v>287</v>
      </c>
      <c r="BK122" s="177">
        <f>BK123</f>
        <v>0</v>
      </c>
    </row>
    <row r="123" spans="1:65" s="12" customFormat="1" ht="25.9" customHeight="1">
      <c r="B123" s="178"/>
      <c r="C123" s="179"/>
      <c r="D123" s="180" t="s">
        <v>76</v>
      </c>
      <c r="E123" s="181" t="s">
        <v>319</v>
      </c>
      <c r="F123" s="181" t="s">
        <v>320</v>
      </c>
      <c r="G123" s="179"/>
      <c r="H123" s="179"/>
      <c r="I123" s="182"/>
      <c r="J123" s="183">
        <f>BK123</f>
        <v>0</v>
      </c>
      <c r="K123" s="179"/>
      <c r="L123" s="184"/>
      <c r="M123" s="185"/>
      <c r="N123" s="186"/>
      <c r="O123" s="186"/>
      <c r="P123" s="187">
        <f>P124</f>
        <v>0</v>
      </c>
      <c r="Q123" s="186"/>
      <c r="R123" s="187">
        <f>R124</f>
        <v>0</v>
      </c>
      <c r="S123" s="186"/>
      <c r="T123" s="188">
        <f>T124</f>
        <v>1.9400000000000001E-2</v>
      </c>
      <c r="AR123" s="189" t="s">
        <v>84</v>
      </c>
      <c r="AT123" s="190" t="s">
        <v>76</v>
      </c>
      <c r="AU123" s="190" t="s">
        <v>77</v>
      </c>
      <c r="AY123" s="189" t="s">
        <v>321</v>
      </c>
      <c r="BK123" s="191">
        <f>BK124</f>
        <v>0</v>
      </c>
    </row>
    <row r="124" spans="1:65" s="12" customFormat="1" ht="22.9" customHeight="1">
      <c r="B124" s="178"/>
      <c r="C124" s="179"/>
      <c r="D124" s="180" t="s">
        <v>76</v>
      </c>
      <c r="E124" s="192" t="s">
        <v>364</v>
      </c>
      <c r="F124" s="192" t="s">
        <v>1807</v>
      </c>
      <c r="G124" s="179"/>
      <c r="H124" s="179"/>
      <c r="I124" s="182"/>
      <c r="J124" s="193">
        <f>BK124</f>
        <v>0</v>
      </c>
      <c r="K124" s="179"/>
      <c r="L124" s="184"/>
      <c r="M124" s="185"/>
      <c r="N124" s="186"/>
      <c r="O124" s="186"/>
      <c r="P124" s="187">
        <f>SUM(P125:P132)</f>
        <v>0</v>
      </c>
      <c r="Q124" s="186"/>
      <c r="R124" s="187">
        <f>SUM(R125:R132)</f>
        <v>0</v>
      </c>
      <c r="S124" s="186"/>
      <c r="T124" s="188">
        <f>SUM(T125:T132)</f>
        <v>1.9400000000000001E-2</v>
      </c>
      <c r="AR124" s="189" t="s">
        <v>84</v>
      </c>
      <c r="AT124" s="190" t="s">
        <v>76</v>
      </c>
      <c r="AU124" s="190" t="s">
        <v>84</v>
      </c>
      <c r="AY124" s="189" t="s">
        <v>321</v>
      </c>
      <c r="BK124" s="191">
        <f>SUM(BK125:BK132)</f>
        <v>0</v>
      </c>
    </row>
    <row r="125" spans="1:65" s="2" customFormat="1" ht="37.9" customHeight="1">
      <c r="A125" s="35"/>
      <c r="B125" s="36"/>
      <c r="C125" s="194" t="s">
        <v>84</v>
      </c>
      <c r="D125" s="194" t="s">
        <v>323</v>
      </c>
      <c r="E125" s="195" t="s">
        <v>4157</v>
      </c>
      <c r="F125" s="196" t="s">
        <v>4158</v>
      </c>
      <c r="G125" s="197" t="s">
        <v>692</v>
      </c>
      <c r="H125" s="198">
        <v>1</v>
      </c>
      <c r="I125" s="199"/>
      <c r="J125" s="200">
        <f>ROUND(I125*H125,2)</f>
        <v>0</v>
      </c>
      <c r="K125" s="196" t="s">
        <v>1</v>
      </c>
      <c r="L125" s="40"/>
      <c r="M125" s="201" t="s">
        <v>1</v>
      </c>
      <c r="N125" s="202" t="s">
        <v>42</v>
      </c>
      <c r="O125" s="72"/>
      <c r="P125" s="203">
        <f>O125*H125</f>
        <v>0</v>
      </c>
      <c r="Q125" s="203">
        <v>0</v>
      </c>
      <c r="R125" s="203">
        <f>Q125*H125</f>
        <v>0</v>
      </c>
      <c r="S125" s="203">
        <v>1.7299999999999999E-2</v>
      </c>
      <c r="T125" s="204">
        <f>S125*H125</f>
        <v>1.7299999999999999E-2</v>
      </c>
      <c r="U125" s="35"/>
      <c r="V125" s="35"/>
      <c r="W125" s="35"/>
      <c r="X125" s="35"/>
      <c r="Y125" s="35"/>
      <c r="Z125" s="35"/>
      <c r="AA125" s="35"/>
      <c r="AB125" s="35"/>
      <c r="AC125" s="35"/>
      <c r="AD125" s="35"/>
      <c r="AE125" s="35"/>
      <c r="AR125" s="205" t="s">
        <v>328</v>
      </c>
      <c r="AT125" s="205" t="s">
        <v>323</v>
      </c>
      <c r="AU125" s="205" t="s">
        <v>86</v>
      </c>
      <c r="AY125" s="18" t="s">
        <v>321</v>
      </c>
      <c r="BE125" s="206">
        <f>IF(N125="základní",J125,0)</f>
        <v>0</v>
      </c>
      <c r="BF125" s="206">
        <f>IF(N125="snížená",J125,0)</f>
        <v>0</v>
      </c>
      <c r="BG125" s="206">
        <f>IF(N125="zákl. přenesená",J125,0)</f>
        <v>0</v>
      </c>
      <c r="BH125" s="206">
        <f>IF(N125="sníž. přenesená",J125,0)</f>
        <v>0</v>
      </c>
      <c r="BI125" s="206">
        <f>IF(N125="nulová",J125,0)</f>
        <v>0</v>
      </c>
      <c r="BJ125" s="18" t="s">
        <v>84</v>
      </c>
      <c r="BK125" s="206">
        <f>ROUND(I125*H125,2)</f>
        <v>0</v>
      </c>
      <c r="BL125" s="18" t="s">
        <v>328</v>
      </c>
      <c r="BM125" s="205" t="s">
        <v>3952</v>
      </c>
    </row>
    <row r="126" spans="1:65" s="2" customFormat="1" ht="21.75" customHeight="1">
      <c r="A126" s="35"/>
      <c r="B126" s="36"/>
      <c r="C126" s="194" t="s">
        <v>86</v>
      </c>
      <c r="D126" s="194" t="s">
        <v>323</v>
      </c>
      <c r="E126" s="195" t="s">
        <v>4159</v>
      </c>
      <c r="F126" s="196" t="s">
        <v>4160</v>
      </c>
      <c r="G126" s="197" t="s">
        <v>628</v>
      </c>
      <c r="H126" s="198">
        <v>3</v>
      </c>
      <c r="I126" s="199"/>
      <c r="J126" s="200">
        <f>ROUND(I126*H126,2)</f>
        <v>0</v>
      </c>
      <c r="K126" s="196" t="s">
        <v>350</v>
      </c>
      <c r="L126" s="40"/>
      <c r="M126" s="201" t="s">
        <v>1</v>
      </c>
      <c r="N126" s="202" t="s">
        <v>42</v>
      </c>
      <c r="O126" s="72"/>
      <c r="P126" s="203">
        <f>O126*H126</f>
        <v>0</v>
      </c>
      <c r="Q126" s="203">
        <v>0</v>
      </c>
      <c r="R126" s="203">
        <f>Q126*H126</f>
        <v>0</v>
      </c>
      <c r="S126" s="203">
        <v>6.9999999999999999E-4</v>
      </c>
      <c r="T126" s="204">
        <f>S126*H126</f>
        <v>2.0999999999999999E-3</v>
      </c>
      <c r="U126" s="35"/>
      <c r="V126" s="35"/>
      <c r="W126" s="35"/>
      <c r="X126" s="35"/>
      <c r="Y126" s="35"/>
      <c r="Z126" s="35"/>
      <c r="AA126" s="35"/>
      <c r="AB126" s="35"/>
      <c r="AC126" s="35"/>
      <c r="AD126" s="35"/>
      <c r="AE126" s="35"/>
      <c r="AR126" s="205" t="s">
        <v>328</v>
      </c>
      <c r="AT126" s="205" t="s">
        <v>323</v>
      </c>
      <c r="AU126" s="205" t="s">
        <v>86</v>
      </c>
      <c r="AY126" s="18" t="s">
        <v>321</v>
      </c>
      <c r="BE126" s="206">
        <f>IF(N126="základní",J126,0)</f>
        <v>0</v>
      </c>
      <c r="BF126" s="206">
        <f>IF(N126="snížená",J126,0)</f>
        <v>0</v>
      </c>
      <c r="BG126" s="206">
        <f>IF(N126="zákl. přenesená",J126,0)</f>
        <v>0</v>
      </c>
      <c r="BH126" s="206">
        <f>IF(N126="sníž. přenesená",J126,0)</f>
        <v>0</v>
      </c>
      <c r="BI126" s="206">
        <f>IF(N126="nulová",J126,0)</f>
        <v>0</v>
      </c>
      <c r="BJ126" s="18" t="s">
        <v>84</v>
      </c>
      <c r="BK126" s="206">
        <f>ROUND(I126*H126,2)</f>
        <v>0</v>
      </c>
      <c r="BL126" s="18" t="s">
        <v>328</v>
      </c>
      <c r="BM126" s="205" t="s">
        <v>3400</v>
      </c>
    </row>
    <row r="127" spans="1:65" s="13" customFormat="1" ht="11.25">
      <c r="B127" s="207"/>
      <c r="C127" s="208"/>
      <c r="D127" s="209" t="s">
        <v>339</v>
      </c>
      <c r="E127" s="210" t="s">
        <v>1</v>
      </c>
      <c r="F127" s="211" t="s">
        <v>4161</v>
      </c>
      <c r="G127" s="208"/>
      <c r="H127" s="212">
        <v>3</v>
      </c>
      <c r="I127" s="213"/>
      <c r="J127" s="208"/>
      <c r="K127" s="208"/>
      <c r="L127" s="214"/>
      <c r="M127" s="215"/>
      <c r="N127" s="216"/>
      <c r="O127" s="216"/>
      <c r="P127" s="216"/>
      <c r="Q127" s="216"/>
      <c r="R127" s="216"/>
      <c r="S127" s="216"/>
      <c r="T127" s="217"/>
      <c r="AT127" s="218" t="s">
        <v>339</v>
      </c>
      <c r="AU127" s="218" t="s">
        <v>86</v>
      </c>
      <c r="AV127" s="13" t="s">
        <v>86</v>
      </c>
      <c r="AW127" s="13" t="s">
        <v>31</v>
      </c>
      <c r="AX127" s="13" t="s">
        <v>84</v>
      </c>
      <c r="AY127" s="218" t="s">
        <v>321</v>
      </c>
    </row>
    <row r="128" spans="1:65" s="2" customFormat="1" ht="24.2" customHeight="1">
      <c r="A128" s="35"/>
      <c r="B128" s="36"/>
      <c r="C128" s="194" t="s">
        <v>334</v>
      </c>
      <c r="D128" s="194" t="s">
        <v>323</v>
      </c>
      <c r="E128" s="195" t="s">
        <v>2689</v>
      </c>
      <c r="F128" s="196" t="s">
        <v>2690</v>
      </c>
      <c r="G128" s="197" t="s">
        <v>542</v>
      </c>
      <c r="H128" s="198">
        <v>1.9E-2</v>
      </c>
      <c r="I128" s="199"/>
      <c r="J128" s="200">
        <f>ROUND(I128*H128,2)</f>
        <v>0</v>
      </c>
      <c r="K128" s="196" t="s">
        <v>350</v>
      </c>
      <c r="L128" s="40"/>
      <c r="M128" s="201" t="s">
        <v>1</v>
      </c>
      <c r="N128" s="202" t="s">
        <v>42</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328</v>
      </c>
      <c r="AT128" s="205" t="s">
        <v>323</v>
      </c>
      <c r="AU128" s="205" t="s">
        <v>86</v>
      </c>
      <c r="AY128" s="18" t="s">
        <v>321</v>
      </c>
      <c r="BE128" s="206">
        <f>IF(N128="základní",J128,0)</f>
        <v>0</v>
      </c>
      <c r="BF128" s="206">
        <f>IF(N128="snížená",J128,0)</f>
        <v>0</v>
      </c>
      <c r="BG128" s="206">
        <f>IF(N128="zákl. přenesená",J128,0)</f>
        <v>0</v>
      </c>
      <c r="BH128" s="206">
        <f>IF(N128="sníž. přenesená",J128,0)</f>
        <v>0</v>
      </c>
      <c r="BI128" s="206">
        <f>IF(N128="nulová",J128,0)</f>
        <v>0</v>
      </c>
      <c r="BJ128" s="18" t="s">
        <v>84</v>
      </c>
      <c r="BK128" s="206">
        <f>ROUND(I128*H128,2)</f>
        <v>0</v>
      </c>
      <c r="BL128" s="18" t="s">
        <v>328</v>
      </c>
      <c r="BM128" s="205" t="s">
        <v>3402</v>
      </c>
    </row>
    <row r="129" spans="1:65" s="2" customFormat="1" ht="24.2" customHeight="1">
      <c r="A129" s="35"/>
      <c r="B129" s="36"/>
      <c r="C129" s="194" t="s">
        <v>328</v>
      </c>
      <c r="D129" s="194" t="s">
        <v>323</v>
      </c>
      <c r="E129" s="195" t="s">
        <v>2692</v>
      </c>
      <c r="F129" s="196" t="s">
        <v>2693</v>
      </c>
      <c r="G129" s="197" t="s">
        <v>542</v>
      </c>
      <c r="H129" s="198">
        <v>1.9E-2</v>
      </c>
      <c r="I129" s="199"/>
      <c r="J129" s="200">
        <f>ROUND(I129*H129,2)</f>
        <v>0</v>
      </c>
      <c r="K129" s="196" t="s">
        <v>350</v>
      </c>
      <c r="L129" s="40"/>
      <c r="M129" s="201" t="s">
        <v>1</v>
      </c>
      <c r="N129" s="202" t="s">
        <v>42</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3403</v>
      </c>
    </row>
    <row r="130" spans="1:65" s="2" customFormat="1" ht="24.2" customHeight="1">
      <c r="A130" s="35"/>
      <c r="B130" s="36"/>
      <c r="C130" s="194" t="s">
        <v>347</v>
      </c>
      <c r="D130" s="194" t="s">
        <v>323</v>
      </c>
      <c r="E130" s="195" t="s">
        <v>2695</v>
      </c>
      <c r="F130" s="196" t="s">
        <v>2696</v>
      </c>
      <c r="G130" s="197" t="s">
        <v>542</v>
      </c>
      <c r="H130" s="198">
        <v>0.36099999999999999</v>
      </c>
      <c r="I130" s="199"/>
      <c r="J130" s="200">
        <f>ROUND(I130*H130,2)</f>
        <v>0</v>
      </c>
      <c r="K130" s="196" t="s">
        <v>350</v>
      </c>
      <c r="L130" s="40"/>
      <c r="M130" s="201" t="s">
        <v>1</v>
      </c>
      <c r="N130" s="202" t="s">
        <v>42</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3404</v>
      </c>
    </row>
    <row r="131" spans="1:65" s="13" customFormat="1" ht="11.25">
      <c r="B131" s="207"/>
      <c r="C131" s="208"/>
      <c r="D131" s="209" t="s">
        <v>339</v>
      </c>
      <c r="E131" s="208"/>
      <c r="F131" s="211" t="s">
        <v>4162</v>
      </c>
      <c r="G131" s="208"/>
      <c r="H131" s="212">
        <v>0.36099999999999999</v>
      </c>
      <c r="I131" s="213"/>
      <c r="J131" s="208"/>
      <c r="K131" s="208"/>
      <c r="L131" s="214"/>
      <c r="M131" s="215"/>
      <c r="N131" s="216"/>
      <c r="O131" s="216"/>
      <c r="P131" s="216"/>
      <c r="Q131" s="216"/>
      <c r="R131" s="216"/>
      <c r="S131" s="216"/>
      <c r="T131" s="217"/>
      <c r="AT131" s="218" t="s">
        <v>339</v>
      </c>
      <c r="AU131" s="218" t="s">
        <v>86</v>
      </c>
      <c r="AV131" s="13" t="s">
        <v>86</v>
      </c>
      <c r="AW131" s="13" t="s">
        <v>4</v>
      </c>
      <c r="AX131" s="13" t="s">
        <v>84</v>
      </c>
      <c r="AY131" s="218" t="s">
        <v>321</v>
      </c>
    </row>
    <row r="132" spans="1:65" s="2" customFormat="1" ht="24.2" customHeight="1">
      <c r="A132" s="35"/>
      <c r="B132" s="36"/>
      <c r="C132" s="194" t="s">
        <v>352</v>
      </c>
      <c r="D132" s="194" t="s">
        <v>323</v>
      </c>
      <c r="E132" s="195" t="s">
        <v>2699</v>
      </c>
      <c r="F132" s="196" t="s">
        <v>3406</v>
      </c>
      <c r="G132" s="197" t="s">
        <v>542</v>
      </c>
      <c r="H132" s="198">
        <v>1.9E-2</v>
      </c>
      <c r="I132" s="199"/>
      <c r="J132" s="200">
        <f>ROUND(I132*H132,2)</f>
        <v>0</v>
      </c>
      <c r="K132" s="196" t="s">
        <v>327</v>
      </c>
      <c r="L132" s="40"/>
      <c r="M132" s="266" t="s">
        <v>1</v>
      </c>
      <c r="N132" s="267" t="s">
        <v>42</v>
      </c>
      <c r="O132" s="268"/>
      <c r="P132" s="269">
        <f>O132*H132</f>
        <v>0</v>
      </c>
      <c r="Q132" s="269">
        <v>0</v>
      </c>
      <c r="R132" s="269">
        <f>Q132*H132</f>
        <v>0</v>
      </c>
      <c r="S132" s="269">
        <v>0</v>
      </c>
      <c r="T132" s="270">
        <f>S132*H132</f>
        <v>0</v>
      </c>
      <c r="U132" s="35"/>
      <c r="V132" s="35"/>
      <c r="W132" s="35"/>
      <c r="X132" s="35"/>
      <c r="Y132" s="35"/>
      <c r="Z132" s="35"/>
      <c r="AA132" s="35"/>
      <c r="AB132" s="35"/>
      <c r="AC132" s="35"/>
      <c r="AD132" s="35"/>
      <c r="AE132" s="35"/>
      <c r="AR132" s="205" t="s">
        <v>328</v>
      </c>
      <c r="AT132" s="205" t="s">
        <v>323</v>
      </c>
      <c r="AU132" s="205" t="s">
        <v>86</v>
      </c>
      <c r="AY132" s="18" t="s">
        <v>321</v>
      </c>
      <c r="BE132" s="206">
        <f>IF(N132="základní",J132,0)</f>
        <v>0</v>
      </c>
      <c r="BF132" s="206">
        <f>IF(N132="snížená",J132,0)</f>
        <v>0</v>
      </c>
      <c r="BG132" s="206">
        <f>IF(N132="zákl. přenesená",J132,0)</f>
        <v>0</v>
      </c>
      <c r="BH132" s="206">
        <f>IF(N132="sníž. přenesená",J132,0)</f>
        <v>0</v>
      </c>
      <c r="BI132" s="206">
        <f>IF(N132="nulová",J132,0)</f>
        <v>0</v>
      </c>
      <c r="BJ132" s="18" t="s">
        <v>84</v>
      </c>
      <c r="BK132" s="206">
        <f>ROUND(I132*H132,2)</f>
        <v>0</v>
      </c>
      <c r="BL132" s="18" t="s">
        <v>328</v>
      </c>
      <c r="BM132" s="205" t="s">
        <v>3407</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algorithmName="SHA-512" hashValue="swqTrMffyGjA5N2ns2H5QnKEQ/8QeakP4/qC7vXwEceAYbKuHBqMC/4orpMBFGzYwt+MKKh6YOrvBygiDQlb9Q==" saltValue="OK7kaytdXVV+vvBX2tzussg6ClJBv9Qa7hGBVFvVMOAvq18Io6JWXSjUqmCNk02N/76EVhqRMQIkciGRYkMUNg==" spinCount="100000" sheet="1" objects="1" scenarios="1" formatColumns="0" formatRows="0" autoFilter="0"/>
  <autoFilter ref="C121:K132"/>
  <mergeCells count="12">
    <mergeCell ref="E114:H114"/>
    <mergeCell ref="L2:V2"/>
    <mergeCell ref="E85:H85"/>
    <mergeCell ref="E87:H87"/>
    <mergeCell ref="E89:H89"/>
    <mergeCell ref="E110:H110"/>
    <mergeCell ref="E112:H112"/>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171</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4163</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4164</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1"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ROUND((SUM(BE127:BE193)),  2)</f>
        <v>0</v>
      </c>
      <c r="G35" s="35"/>
      <c r="H35" s="35"/>
      <c r="I35" s="133">
        <v>0.21</v>
      </c>
      <c r="J35" s="132">
        <f>ROUND(((SUM(BE127:BE193))*I35),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ROUND((SUM(BF127:BF193)),  2)</f>
        <v>0</v>
      </c>
      <c r="G36" s="35"/>
      <c r="H36" s="35"/>
      <c r="I36" s="133">
        <v>0.15</v>
      </c>
      <c r="J36" s="132">
        <f>ROUND(((SUM(BF127:BF193))*I36),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ROUND((SUM(BG127:BG193)),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ROUND((SUM(BH127:BH193)),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ROUND((SUM(BI127:BI193)),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4163</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PS 01.3 - VDJ Pouzdřany</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4165</v>
      </c>
      <c r="E99" s="159"/>
      <c r="F99" s="159"/>
      <c r="G99" s="159"/>
      <c r="H99" s="159"/>
      <c r="I99" s="159"/>
      <c r="J99" s="160">
        <f>J128</f>
        <v>0</v>
      </c>
      <c r="K99" s="157"/>
      <c r="L99" s="161"/>
    </row>
    <row r="100" spans="1:47" s="9" customFormat="1" ht="24.95" customHeight="1">
      <c r="B100" s="156"/>
      <c r="C100" s="157"/>
      <c r="D100" s="158" t="s">
        <v>4166</v>
      </c>
      <c r="E100" s="159"/>
      <c r="F100" s="159"/>
      <c r="G100" s="159"/>
      <c r="H100" s="159"/>
      <c r="I100" s="159"/>
      <c r="J100" s="160">
        <f>J129</f>
        <v>0</v>
      </c>
      <c r="K100" s="157"/>
      <c r="L100" s="161"/>
    </row>
    <row r="101" spans="1:47" s="9" customFormat="1" ht="24.95" customHeight="1">
      <c r="B101" s="156"/>
      <c r="C101" s="157"/>
      <c r="D101" s="158" t="s">
        <v>4167</v>
      </c>
      <c r="E101" s="159"/>
      <c r="F101" s="159"/>
      <c r="G101" s="159"/>
      <c r="H101" s="159"/>
      <c r="I101" s="159"/>
      <c r="J101" s="160">
        <f>J138</f>
        <v>0</v>
      </c>
      <c r="K101" s="157"/>
      <c r="L101" s="161"/>
    </row>
    <row r="102" spans="1:47" s="9" customFormat="1" ht="24.95" customHeight="1">
      <c r="B102" s="156"/>
      <c r="C102" s="157"/>
      <c r="D102" s="158" t="s">
        <v>4168</v>
      </c>
      <c r="E102" s="159"/>
      <c r="F102" s="159"/>
      <c r="G102" s="159"/>
      <c r="H102" s="159"/>
      <c r="I102" s="159"/>
      <c r="J102" s="160">
        <f>J162</f>
        <v>0</v>
      </c>
      <c r="K102" s="157"/>
      <c r="L102" s="161"/>
    </row>
    <row r="103" spans="1:47" s="9" customFormat="1" ht="24.95" customHeight="1">
      <c r="B103" s="156"/>
      <c r="C103" s="157"/>
      <c r="D103" s="158" t="s">
        <v>4169</v>
      </c>
      <c r="E103" s="159"/>
      <c r="F103" s="159"/>
      <c r="G103" s="159"/>
      <c r="H103" s="159"/>
      <c r="I103" s="159"/>
      <c r="J103" s="160">
        <f>J166</f>
        <v>0</v>
      </c>
      <c r="K103" s="157"/>
      <c r="L103" s="161"/>
    </row>
    <row r="104" spans="1:47" s="9" customFormat="1" ht="24.95" customHeight="1">
      <c r="B104" s="156"/>
      <c r="C104" s="157"/>
      <c r="D104" s="158" t="s">
        <v>4170</v>
      </c>
      <c r="E104" s="159"/>
      <c r="F104" s="159"/>
      <c r="G104" s="159"/>
      <c r="H104" s="159"/>
      <c r="I104" s="159"/>
      <c r="J104" s="160">
        <f>J184</f>
        <v>0</v>
      </c>
      <c r="K104" s="157"/>
      <c r="L104" s="161"/>
    </row>
    <row r="105" spans="1:47" s="9" customFormat="1" ht="24.95" customHeight="1">
      <c r="B105" s="156"/>
      <c r="C105" s="157"/>
      <c r="D105" s="158" t="s">
        <v>4171</v>
      </c>
      <c r="E105" s="159"/>
      <c r="F105" s="159"/>
      <c r="G105" s="159"/>
      <c r="H105" s="159"/>
      <c r="I105" s="159"/>
      <c r="J105" s="160">
        <f>J186</f>
        <v>0</v>
      </c>
      <c r="K105" s="157"/>
      <c r="L105" s="161"/>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306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9" t="str">
        <f>E7</f>
        <v>VODOJEM POUZDŘANY</v>
      </c>
      <c r="F115" s="330"/>
      <c r="G115" s="330"/>
      <c r="H115" s="330"/>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197</v>
      </c>
      <c r="D116" s="23"/>
      <c r="E116" s="23"/>
      <c r="F116" s="23"/>
      <c r="G116" s="23"/>
      <c r="H116" s="23"/>
      <c r="I116" s="23"/>
      <c r="J116" s="23"/>
      <c r="K116" s="23"/>
      <c r="L116" s="21"/>
    </row>
    <row r="117" spans="1:63" s="2" customFormat="1" ht="16.5" customHeight="1">
      <c r="A117" s="35"/>
      <c r="B117" s="36"/>
      <c r="C117" s="37"/>
      <c r="D117" s="37"/>
      <c r="E117" s="329" t="s">
        <v>4163</v>
      </c>
      <c r="F117" s="331"/>
      <c r="G117" s="331"/>
      <c r="H117" s="331"/>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203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2" t="str">
        <f>E11</f>
        <v>PS 01.3 - VDJ Pouzdřany</v>
      </c>
      <c r="F119" s="331"/>
      <c r="G119" s="331"/>
      <c r="H119" s="331"/>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Pouzdřany</v>
      </c>
      <c r="G121" s="37"/>
      <c r="H121" s="37"/>
      <c r="I121" s="30" t="s">
        <v>22</v>
      </c>
      <c r="J121" s="67" t="str">
        <f>IF(J14="","",J14)</f>
        <v>6. 1. 2022</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VAK BŘECLAV a.s.</v>
      </c>
      <c r="G123" s="37"/>
      <c r="H123" s="37"/>
      <c r="I123" s="30" t="s">
        <v>30</v>
      </c>
      <c r="J123" s="33" t="str">
        <f>E23</f>
        <v>AQUA PROCON s.r.o.Palackého tř. 12, 612 00 Brno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7"/>
      <c r="B126" s="168"/>
      <c r="C126" s="169" t="s">
        <v>307</v>
      </c>
      <c r="D126" s="170" t="s">
        <v>62</v>
      </c>
      <c r="E126" s="170" t="s">
        <v>58</v>
      </c>
      <c r="F126" s="170" t="s">
        <v>59</v>
      </c>
      <c r="G126" s="170" t="s">
        <v>308</v>
      </c>
      <c r="H126" s="170" t="s">
        <v>309</v>
      </c>
      <c r="I126" s="170" t="s">
        <v>310</v>
      </c>
      <c r="J126" s="170" t="s">
        <v>285</v>
      </c>
      <c r="K126" s="171" t="s">
        <v>311</v>
      </c>
      <c r="L126" s="172"/>
      <c r="M126" s="76" t="s">
        <v>1</v>
      </c>
      <c r="N126" s="77" t="s">
        <v>41</v>
      </c>
      <c r="O126" s="77" t="s">
        <v>312</v>
      </c>
      <c r="P126" s="77" t="s">
        <v>313</v>
      </c>
      <c r="Q126" s="77" t="s">
        <v>314</v>
      </c>
      <c r="R126" s="77" t="s">
        <v>315</v>
      </c>
      <c r="S126" s="77" t="s">
        <v>316</v>
      </c>
      <c r="T126" s="78" t="s">
        <v>317</v>
      </c>
      <c r="U126" s="167"/>
      <c r="V126" s="167"/>
      <c r="W126" s="167"/>
      <c r="X126" s="167"/>
      <c r="Y126" s="167"/>
      <c r="Z126" s="167"/>
      <c r="AA126" s="167"/>
      <c r="AB126" s="167"/>
      <c r="AC126" s="167"/>
      <c r="AD126" s="167"/>
      <c r="AE126" s="167"/>
    </row>
    <row r="127" spans="1:63" s="2" customFormat="1" ht="22.9" customHeight="1">
      <c r="A127" s="35"/>
      <c r="B127" s="36"/>
      <c r="C127" s="83" t="s">
        <v>318</v>
      </c>
      <c r="D127" s="37"/>
      <c r="E127" s="37"/>
      <c r="F127" s="37"/>
      <c r="G127" s="37"/>
      <c r="H127" s="37"/>
      <c r="I127" s="37"/>
      <c r="J127" s="173">
        <f>BK127</f>
        <v>0</v>
      </c>
      <c r="K127" s="37"/>
      <c r="L127" s="40"/>
      <c r="M127" s="79"/>
      <c r="N127" s="174"/>
      <c r="O127" s="80"/>
      <c r="P127" s="175">
        <f>P128+P129+P138+P162+P166+P184+P186</f>
        <v>0</v>
      </c>
      <c r="Q127" s="80"/>
      <c r="R127" s="175">
        <f>R128+R129+R138+R162+R166+R184+R186</f>
        <v>0</v>
      </c>
      <c r="S127" s="80"/>
      <c r="T127" s="176">
        <f>T128+T129+T138+T162+T166+T184+T186</f>
        <v>0</v>
      </c>
      <c r="U127" s="35"/>
      <c r="V127" s="35"/>
      <c r="W127" s="35"/>
      <c r="X127" s="35"/>
      <c r="Y127" s="35"/>
      <c r="Z127" s="35"/>
      <c r="AA127" s="35"/>
      <c r="AB127" s="35"/>
      <c r="AC127" s="35"/>
      <c r="AD127" s="35"/>
      <c r="AE127" s="35"/>
      <c r="AT127" s="18" t="s">
        <v>76</v>
      </c>
      <c r="AU127" s="18" t="s">
        <v>287</v>
      </c>
      <c r="BK127" s="177">
        <f>BK128+BK129+BK138+BK162+BK166+BK184+BK186</f>
        <v>0</v>
      </c>
    </row>
    <row r="128" spans="1:63" s="12" customFormat="1" ht="25.9" customHeight="1">
      <c r="B128" s="178"/>
      <c r="C128" s="179"/>
      <c r="D128" s="180" t="s">
        <v>76</v>
      </c>
      <c r="E128" s="181" t="s">
        <v>4172</v>
      </c>
      <c r="F128" s="181" t="s">
        <v>1</v>
      </c>
      <c r="G128" s="179"/>
      <c r="H128" s="179"/>
      <c r="I128" s="182"/>
      <c r="J128" s="183">
        <f>BK128</f>
        <v>0</v>
      </c>
      <c r="K128" s="179"/>
      <c r="L128" s="184"/>
      <c r="M128" s="185"/>
      <c r="N128" s="186"/>
      <c r="O128" s="186"/>
      <c r="P128" s="187">
        <v>0</v>
      </c>
      <c r="Q128" s="186"/>
      <c r="R128" s="187">
        <v>0</v>
      </c>
      <c r="S128" s="186"/>
      <c r="T128" s="188">
        <v>0</v>
      </c>
      <c r="AR128" s="189" t="s">
        <v>84</v>
      </c>
      <c r="AT128" s="190" t="s">
        <v>76</v>
      </c>
      <c r="AU128" s="190" t="s">
        <v>77</v>
      </c>
      <c r="AY128" s="189" t="s">
        <v>321</v>
      </c>
      <c r="BK128" s="191">
        <v>0</v>
      </c>
    </row>
    <row r="129" spans="1:65" s="12" customFormat="1" ht="25.9" customHeight="1">
      <c r="B129" s="178"/>
      <c r="C129" s="179"/>
      <c r="D129" s="180" t="s">
        <v>76</v>
      </c>
      <c r="E129" s="181" t="s">
        <v>4173</v>
      </c>
      <c r="F129" s="181" t="s">
        <v>4174</v>
      </c>
      <c r="G129" s="179"/>
      <c r="H129" s="179"/>
      <c r="I129" s="182"/>
      <c r="J129" s="183">
        <f>BK129</f>
        <v>0</v>
      </c>
      <c r="K129" s="179"/>
      <c r="L129" s="184"/>
      <c r="M129" s="185"/>
      <c r="N129" s="186"/>
      <c r="O129" s="186"/>
      <c r="P129" s="187">
        <f>SUM(P130:P137)</f>
        <v>0</v>
      </c>
      <c r="Q129" s="186"/>
      <c r="R129" s="187">
        <f>SUM(R130:R137)</f>
        <v>0</v>
      </c>
      <c r="S129" s="186"/>
      <c r="T129" s="188">
        <f>SUM(T130:T137)</f>
        <v>0</v>
      </c>
      <c r="AR129" s="189" t="s">
        <v>84</v>
      </c>
      <c r="AT129" s="190" t="s">
        <v>76</v>
      </c>
      <c r="AU129" s="190" t="s">
        <v>77</v>
      </c>
      <c r="AY129" s="189" t="s">
        <v>321</v>
      </c>
      <c r="BK129" s="191">
        <f>SUM(BK130:BK137)</f>
        <v>0</v>
      </c>
    </row>
    <row r="130" spans="1:65" s="2" customFormat="1" ht="21.75" customHeight="1">
      <c r="A130" s="35"/>
      <c r="B130" s="36"/>
      <c r="C130" s="251" t="s">
        <v>84</v>
      </c>
      <c r="D130" s="251" t="s">
        <v>583</v>
      </c>
      <c r="E130" s="252" t="s">
        <v>4175</v>
      </c>
      <c r="F130" s="253" t="s">
        <v>4176</v>
      </c>
      <c r="G130" s="254" t="s">
        <v>628</v>
      </c>
      <c r="H130" s="255">
        <v>29</v>
      </c>
      <c r="I130" s="256"/>
      <c r="J130" s="257">
        <f t="shared" ref="J130:J137" si="0">ROUND(I130*H130,2)</f>
        <v>0</v>
      </c>
      <c r="K130" s="253" t="s">
        <v>327</v>
      </c>
      <c r="L130" s="258"/>
      <c r="M130" s="259" t="s">
        <v>1</v>
      </c>
      <c r="N130" s="260" t="s">
        <v>42</v>
      </c>
      <c r="O130" s="72"/>
      <c r="P130" s="203">
        <f t="shared" ref="P130:P137" si="1">O130*H130</f>
        <v>0</v>
      </c>
      <c r="Q130" s="203">
        <v>0</v>
      </c>
      <c r="R130" s="203">
        <f t="shared" ref="R130:R137" si="2">Q130*H130</f>
        <v>0</v>
      </c>
      <c r="S130" s="203">
        <v>0</v>
      </c>
      <c r="T130" s="204">
        <f t="shared" ref="T130:T137" si="3">S130*H130</f>
        <v>0</v>
      </c>
      <c r="U130" s="35"/>
      <c r="V130" s="35"/>
      <c r="W130" s="35"/>
      <c r="X130" s="35"/>
      <c r="Y130" s="35"/>
      <c r="Z130" s="35"/>
      <c r="AA130" s="35"/>
      <c r="AB130" s="35"/>
      <c r="AC130" s="35"/>
      <c r="AD130" s="35"/>
      <c r="AE130" s="35"/>
      <c r="AR130" s="205" t="s">
        <v>4177</v>
      </c>
      <c r="AT130" s="205" t="s">
        <v>583</v>
      </c>
      <c r="AU130" s="205" t="s">
        <v>84</v>
      </c>
      <c r="AY130" s="18" t="s">
        <v>321</v>
      </c>
      <c r="BE130" s="206">
        <f t="shared" ref="BE130:BE137" si="4">IF(N130="základní",J130,0)</f>
        <v>0</v>
      </c>
      <c r="BF130" s="206">
        <f t="shared" ref="BF130:BF137" si="5">IF(N130="snížená",J130,0)</f>
        <v>0</v>
      </c>
      <c r="BG130" s="206">
        <f t="shared" ref="BG130:BG137" si="6">IF(N130="zákl. přenesená",J130,0)</f>
        <v>0</v>
      </c>
      <c r="BH130" s="206">
        <f t="shared" ref="BH130:BH137" si="7">IF(N130="sníž. přenesená",J130,0)</f>
        <v>0</v>
      </c>
      <c r="BI130" s="206">
        <f t="shared" ref="BI130:BI137" si="8">IF(N130="nulová",J130,0)</f>
        <v>0</v>
      </c>
      <c r="BJ130" s="18" t="s">
        <v>84</v>
      </c>
      <c r="BK130" s="206">
        <f t="shared" ref="BK130:BK137" si="9">ROUND(I130*H130,2)</f>
        <v>0</v>
      </c>
      <c r="BL130" s="18" t="s">
        <v>807</v>
      </c>
      <c r="BM130" s="205" t="s">
        <v>86</v>
      </c>
    </row>
    <row r="131" spans="1:65" s="2" customFormat="1" ht="21.75" customHeight="1">
      <c r="A131" s="35"/>
      <c r="B131" s="36"/>
      <c r="C131" s="251" t="s">
        <v>86</v>
      </c>
      <c r="D131" s="251" t="s">
        <v>583</v>
      </c>
      <c r="E131" s="252" t="s">
        <v>4178</v>
      </c>
      <c r="F131" s="253" t="s">
        <v>4179</v>
      </c>
      <c r="G131" s="254" t="s">
        <v>628</v>
      </c>
      <c r="H131" s="255">
        <v>2</v>
      </c>
      <c r="I131" s="256"/>
      <c r="J131" s="257">
        <f t="shared" si="0"/>
        <v>0</v>
      </c>
      <c r="K131" s="253" t="s">
        <v>327</v>
      </c>
      <c r="L131" s="258"/>
      <c r="M131" s="259" t="s">
        <v>1</v>
      </c>
      <c r="N131" s="260" t="s">
        <v>42</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4177</v>
      </c>
      <c r="AT131" s="205" t="s">
        <v>583</v>
      </c>
      <c r="AU131" s="205" t="s">
        <v>84</v>
      </c>
      <c r="AY131" s="18" t="s">
        <v>321</v>
      </c>
      <c r="BE131" s="206">
        <f t="shared" si="4"/>
        <v>0</v>
      </c>
      <c r="BF131" s="206">
        <f t="shared" si="5"/>
        <v>0</v>
      </c>
      <c r="BG131" s="206">
        <f t="shared" si="6"/>
        <v>0</v>
      </c>
      <c r="BH131" s="206">
        <f t="shared" si="7"/>
        <v>0</v>
      </c>
      <c r="BI131" s="206">
        <f t="shared" si="8"/>
        <v>0</v>
      </c>
      <c r="BJ131" s="18" t="s">
        <v>84</v>
      </c>
      <c r="BK131" s="206">
        <f t="shared" si="9"/>
        <v>0</v>
      </c>
      <c r="BL131" s="18" t="s">
        <v>807</v>
      </c>
      <c r="BM131" s="205" t="s">
        <v>328</v>
      </c>
    </row>
    <row r="132" spans="1:65" s="2" customFormat="1" ht="21.75" customHeight="1">
      <c r="A132" s="35"/>
      <c r="B132" s="36"/>
      <c r="C132" s="251" t="s">
        <v>334</v>
      </c>
      <c r="D132" s="251" t="s">
        <v>583</v>
      </c>
      <c r="E132" s="252" t="s">
        <v>4180</v>
      </c>
      <c r="F132" s="253" t="s">
        <v>4181</v>
      </c>
      <c r="G132" s="254" t="s">
        <v>628</v>
      </c>
      <c r="H132" s="255">
        <v>1</v>
      </c>
      <c r="I132" s="256"/>
      <c r="J132" s="257">
        <f t="shared" si="0"/>
        <v>0</v>
      </c>
      <c r="K132" s="253" t="s">
        <v>327</v>
      </c>
      <c r="L132" s="258"/>
      <c r="M132" s="259" t="s">
        <v>1</v>
      </c>
      <c r="N132" s="260" t="s">
        <v>42</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4177</v>
      </c>
      <c r="AT132" s="205" t="s">
        <v>583</v>
      </c>
      <c r="AU132" s="205" t="s">
        <v>84</v>
      </c>
      <c r="AY132" s="18" t="s">
        <v>321</v>
      </c>
      <c r="BE132" s="206">
        <f t="shared" si="4"/>
        <v>0</v>
      </c>
      <c r="BF132" s="206">
        <f t="shared" si="5"/>
        <v>0</v>
      </c>
      <c r="BG132" s="206">
        <f t="shared" si="6"/>
        <v>0</v>
      </c>
      <c r="BH132" s="206">
        <f t="shared" si="7"/>
        <v>0</v>
      </c>
      <c r="BI132" s="206">
        <f t="shared" si="8"/>
        <v>0</v>
      </c>
      <c r="BJ132" s="18" t="s">
        <v>84</v>
      </c>
      <c r="BK132" s="206">
        <f t="shared" si="9"/>
        <v>0</v>
      </c>
      <c r="BL132" s="18" t="s">
        <v>807</v>
      </c>
      <c r="BM132" s="205" t="s">
        <v>352</v>
      </c>
    </row>
    <row r="133" spans="1:65" s="2" customFormat="1" ht="21.75" customHeight="1">
      <c r="A133" s="35"/>
      <c r="B133" s="36"/>
      <c r="C133" s="251" t="s">
        <v>328</v>
      </c>
      <c r="D133" s="251" t="s">
        <v>583</v>
      </c>
      <c r="E133" s="252" t="s">
        <v>4182</v>
      </c>
      <c r="F133" s="253" t="s">
        <v>4183</v>
      </c>
      <c r="G133" s="254" t="s">
        <v>628</v>
      </c>
      <c r="H133" s="255">
        <v>2</v>
      </c>
      <c r="I133" s="256"/>
      <c r="J133" s="257">
        <f t="shared" si="0"/>
        <v>0</v>
      </c>
      <c r="K133" s="253" t="s">
        <v>327</v>
      </c>
      <c r="L133" s="258"/>
      <c r="M133" s="259" t="s">
        <v>1</v>
      </c>
      <c r="N133" s="260" t="s">
        <v>42</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4177</v>
      </c>
      <c r="AT133" s="205" t="s">
        <v>583</v>
      </c>
      <c r="AU133" s="205" t="s">
        <v>84</v>
      </c>
      <c r="AY133" s="18" t="s">
        <v>321</v>
      </c>
      <c r="BE133" s="206">
        <f t="shared" si="4"/>
        <v>0</v>
      </c>
      <c r="BF133" s="206">
        <f t="shared" si="5"/>
        <v>0</v>
      </c>
      <c r="BG133" s="206">
        <f t="shared" si="6"/>
        <v>0</v>
      </c>
      <c r="BH133" s="206">
        <f t="shared" si="7"/>
        <v>0</v>
      </c>
      <c r="BI133" s="206">
        <f t="shared" si="8"/>
        <v>0</v>
      </c>
      <c r="BJ133" s="18" t="s">
        <v>84</v>
      </c>
      <c r="BK133" s="206">
        <f t="shared" si="9"/>
        <v>0</v>
      </c>
      <c r="BL133" s="18" t="s">
        <v>807</v>
      </c>
      <c r="BM133" s="205" t="s">
        <v>364</v>
      </c>
    </row>
    <row r="134" spans="1:65" s="2" customFormat="1" ht="21.75" customHeight="1">
      <c r="A134" s="35"/>
      <c r="B134" s="36"/>
      <c r="C134" s="251" t="s">
        <v>347</v>
      </c>
      <c r="D134" s="251" t="s">
        <v>583</v>
      </c>
      <c r="E134" s="252" t="s">
        <v>4184</v>
      </c>
      <c r="F134" s="253" t="s">
        <v>4185</v>
      </c>
      <c r="G134" s="254" t="s">
        <v>628</v>
      </c>
      <c r="H134" s="255">
        <v>1</v>
      </c>
      <c r="I134" s="256"/>
      <c r="J134" s="257">
        <f t="shared" si="0"/>
        <v>0</v>
      </c>
      <c r="K134" s="253" t="s">
        <v>327</v>
      </c>
      <c r="L134" s="258"/>
      <c r="M134" s="259" t="s">
        <v>1</v>
      </c>
      <c r="N134" s="260" t="s">
        <v>42</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4177</v>
      </c>
      <c r="AT134" s="205" t="s">
        <v>583</v>
      </c>
      <c r="AU134" s="205" t="s">
        <v>84</v>
      </c>
      <c r="AY134" s="18" t="s">
        <v>321</v>
      </c>
      <c r="BE134" s="206">
        <f t="shared" si="4"/>
        <v>0</v>
      </c>
      <c r="BF134" s="206">
        <f t="shared" si="5"/>
        <v>0</v>
      </c>
      <c r="BG134" s="206">
        <f t="shared" si="6"/>
        <v>0</v>
      </c>
      <c r="BH134" s="206">
        <f t="shared" si="7"/>
        <v>0</v>
      </c>
      <c r="BI134" s="206">
        <f t="shared" si="8"/>
        <v>0</v>
      </c>
      <c r="BJ134" s="18" t="s">
        <v>84</v>
      </c>
      <c r="BK134" s="206">
        <f t="shared" si="9"/>
        <v>0</v>
      </c>
      <c r="BL134" s="18" t="s">
        <v>807</v>
      </c>
      <c r="BM134" s="205" t="s">
        <v>412</v>
      </c>
    </row>
    <row r="135" spans="1:65" s="2" customFormat="1" ht="21.75" customHeight="1">
      <c r="A135" s="35"/>
      <c r="B135" s="36"/>
      <c r="C135" s="251" t="s">
        <v>352</v>
      </c>
      <c r="D135" s="251" t="s">
        <v>583</v>
      </c>
      <c r="E135" s="252" t="s">
        <v>4186</v>
      </c>
      <c r="F135" s="253" t="s">
        <v>4187</v>
      </c>
      <c r="G135" s="254" t="s">
        <v>628</v>
      </c>
      <c r="H135" s="255">
        <v>25</v>
      </c>
      <c r="I135" s="256"/>
      <c r="J135" s="257">
        <f t="shared" si="0"/>
        <v>0</v>
      </c>
      <c r="K135" s="253" t="s">
        <v>327</v>
      </c>
      <c r="L135" s="258"/>
      <c r="M135" s="259" t="s">
        <v>1</v>
      </c>
      <c r="N135" s="260" t="s">
        <v>42</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4177</v>
      </c>
      <c r="AT135" s="205" t="s">
        <v>583</v>
      </c>
      <c r="AU135" s="205" t="s">
        <v>84</v>
      </c>
      <c r="AY135" s="18" t="s">
        <v>321</v>
      </c>
      <c r="BE135" s="206">
        <f t="shared" si="4"/>
        <v>0</v>
      </c>
      <c r="BF135" s="206">
        <f t="shared" si="5"/>
        <v>0</v>
      </c>
      <c r="BG135" s="206">
        <f t="shared" si="6"/>
        <v>0</v>
      </c>
      <c r="BH135" s="206">
        <f t="shared" si="7"/>
        <v>0</v>
      </c>
      <c r="BI135" s="206">
        <f t="shared" si="8"/>
        <v>0</v>
      </c>
      <c r="BJ135" s="18" t="s">
        <v>84</v>
      </c>
      <c r="BK135" s="206">
        <f t="shared" si="9"/>
        <v>0</v>
      </c>
      <c r="BL135" s="18" t="s">
        <v>807</v>
      </c>
      <c r="BM135" s="205" t="s">
        <v>429</v>
      </c>
    </row>
    <row r="136" spans="1:65" s="2" customFormat="1" ht="24.2" customHeight="1">
      <c r="A136" s="35"/>
      <c r="B136" s="36"/>
      <c r="C136" s="251" t="s">
        <v>359</v>
      </c>
      <c r="D136" s="251" t="s">
        <v>583</v>
      </c>
      <c r="E136" s="252" t="s">
        <v>4188</v>
      </c>
      <c r="F136" s="253" t="s">
        <v>4189</v>
      </c>
      <c r="G136" s="254" t="s">
        <v>628</v>
      </c>
      <c r="H136" s="255">
        <v>10</v>
      </c>
      <c r="I136" s="256"/>
      <c r="J136" s="257">
        <f t="shared" si="0"/>
        <v>0</v>
      </c>
      <c r="K136" s="253" t="s">
        <v>327</v>
      </c>
      <c r="L136" s="258"/>
      <c r="M136" s="259" t="s">
        <v>1</v>
      </c>
      <c r="N136" s="260" t="s">
        <v>42</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4177</v>
      </c>
      <c r="AT136" s="205" t="s">
        <v>583</v>
      </c>
      <c r="AU136" s="205" t="s">
        <v>84</v>
      </c>
      <c r="AY136" s="18" t="s">
        <v>321</v>
      </c>
      <c r="BE136" s="206">
        <f t="shared" si="4"/>
        <v>0</v>
      </c>
      <c r="BF136" s="206">
        <f t="shared" si="5"/>
        <v>0</v>
      </c>
      <c r="BG136" s="206">
        <f t="shared" si="6"/>
        <v>0</v>
      </c>
      <c r="BH136" s="206">
        <f t="shared" si="7"/>
        <v>0</v>
      </c>
      <c r="BI136" s="206">
        <f t="shared" si="8"/>
        <v>0</v>
      </c>
      <c r="BJ136" s="18" t="s">
        <v>84</v>
      </c>
      <c r="BK136" s="206">
        <f t="shared" si="9"/>
        <v>0</v>
      </c>
      <c r="BL136" s="18" t="s">
        <v>807</v>
      </c>
      <c r="BM136" s="205" t="s">
        <v>443</v>
      </c>
    </row>
    <row r="137" spans="1:65" s="2" customFormat="1" ht="24.2" customHeight="1">
      <c r="A137" s="35"/>
      <c r="B137" s="36"/>
      <c r="C137" s="251" t="s">
        <v>364</v>
      </c>
      <c r="D137" s="251" t="s">
        <v>583</v>
      </c>
      <c r="E137" s="252" t="s">
        <v>4190</v>
      </c>
      <c r="F137" s="253" t="s">
        <v>4191</v>
      </c>
      <c r="G137" s="254" t="s">
        <v>628</v>
      </c>
      <c r="H137" s="255">
        <v>1</v>
      </c>
      <c r="I137" s="256"/>
      <c r="J137" s="257">
        <f t="shared" si="0"/>
        <v>0</v>
      </c>
      <c r="K137" s="253" t="s">
        <v>327</v>
      </c>
      <c r="L137" s="258"/>
      <c r="M137" s="259" t="s">
        <v>1</v>
      </c>
      <c r="N137" s="260" t="s">
        <v>42</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4177</v>
      </c>
      <c r="AT137" s="205" t="s">
        <v>583</v>
      </c>
      <c r="AU137" s="205" t="s">
        <v>84</v>
      </c>
      <c r="AY137" s="18" t="s">
        <v>321</v>
      </c>
      <c r="BE137" s="206">
        <f t="shared" si="4"/>
        <v>0</v>
      </c>
      <c r="BF137" s="206">
        <f t="shared" si="5"/>
        <v>0</v>
      </c>
      <c r="BG137" s="206">
        <f t="shared" si="6"/>
        <v>0</v>
      </c>
      <c r="BH137" s="206">
        <f t="shared" si="7"/>
        <v>0</v>
      </c>
      <c r="BI137" s="206">
        <f t="shared" si="8"/>
        <v>0</v>
      </c>
      <c r="BJ137" s="18" t="s">
        <v>84</v>
      </c>
      <c r="BK137" s="206">
        <f t="shared" si="9"/>
        <v>0</v>
      </c>
      <c r="BL137" s="18" t="s">
        <v>807</v>
      </c>
      <c r="BM137" s="205" t="s">
        <v>453</v>
      </c>
    </row>
    <row r="138" spans="1:65" s="12" customFormat="1" ht="25.9" customHeight="1">
      <c r="B138" s="178"/>
      <c r="C138" s="179"/>
      <c r="D138" s="180" t="s">
        <v>76</v>
      </c>
      <c r="E138" s="181" t="s">
        <v>4192</v>
      </c>
      <c r="F138" s="181" t="s">
        <v>4193</v>
      </c>
      <c r="G138" s="179"/>
      <c r="H138" s="179"/>
      <c r="I138" s="182"/>
      <c r="J138" s="183">
        <f>BK138</f>
        <v>0</v>
      </c>
      <c r="K138" s="179"/>
      <c r="L138" s="184"/>
      <c r="M138" s="185"/>
      <c r="N138" s="186"/>
      <c r="O138" s="186"/>
      <c r="P138" s="187">
        <f>SUM(P139:P161)</f>
        <v>0</v>
      </c>
      <c r="Q138" s="186"/>
      <c r="R138" s="187">
        <f>SUM(R139:R161)</f>
        <v>0</v>
      </c>
      <c r="S138" s="186"/>
      <c r="T138" s="188">
        <f>SUM(T139:T161)</f>
        <v>0</v>
      </c>
      <c r="AR138" s="189" t="s">
        <v>84</v>
      </c>
      <c r="AT138" s="190" t="s">
        <v>76</v>
      </c>
      <c r="AU138" s="190" t="s">
        <v>77</v>
      </c>
      <c r="AY138" s="189" t="s">
        <v>321</v>
      </c>
      <c r="BK138" s="191">
        <f>SUM(BK139:BK161)</f>
        <v>0</v>
      </c>
    </row>
    <row r="139" spans="1:65" s="2" customFormat="1" ht="16.5" customHeight="1">
      <c r="A139" s="35"/>
      <c r="B139" s="36"/>
      <c r="C139" s="251" t="s">
        <v>407</v>
      </c>
      <c r="D139" s="251" t="s">
        <v>583</v>
      </c>
      <c r="E139" s="252" t="s">
        <v>4194</v>
      </c>
      <c r="F139" s="253" t="s">
        <v>4195</v>
      </c>
      <c r="G139" s="254" t="s">
        <v>692</v>
      </c>
      <c r="H139" s="255">
        <v>5</v>
      </c>
      <c r="I139" s="256"/>
      <c r="J139" s="257">
        <f t="shared" ref="J139:J161" si="10">ROUND(I139*H139,2)</f>
        <v>0</v>
      </c>
      <c r="K139" s="253" t="s">
        <v>327</v>
      </c>
      <c r="L139" s="258"/>
      <c r="M139" s="259" t="s">
        <v>1</v>
      </c>
      <c r="N139" s="260" t="s">
        <v>42</v>
      </c>
      <c r="O139" s="72"/>
      <c r="P139" s="203">
        <f t="shared" ref="P139:P161" si="11">O139*H139</f>
        <v>0</v>
      </c>
      <c r="Q139" s="203">
        <v>0</v>
      </c>
      <c r="R139" s="203">
        <f t="shared" ref="R139:R161" si="12">Q139*H139</f>
        <v>0</v>
      </c>
      <c r="S139" s="203">
        <v>0</v>
      </c>
      <c r="T139" s="204">
        <f t="shared" ref="T139:T161" si="13">S139*H139</f>
        <v>0</v>
      </c>
      <c r="U139" s="35"/>
      <c r="V139" s="35"/>
      <c r="W139" s="35"/>
      <c r="X139" s="35"/>
      <c r="Y139" s="35"/>
      <c r="Z139" s="35"/>
      <c r="AA139" s="35"/>
      <c r="AB139" s="35"/>
      <c r="AC139" s="35"/>
      <c r="AD139" s="35"/>
      <c r="AE139" s="35"/>
      <c r="AR139" s="205" t="s">
        <v>4177</v>
      </c>
      <c r="AT139" s="205" t="s">
        <v>583</v>
      </c>
      <c r="AU139" s="205" t="s">
        <v>84</v>
      </c>
      <c r="AY139" s="18" t="s">
        <v>321</v>
      </c>
      <c r="BE139" s="206">
        <f t="shared" ref="BE139:BE161" si="14">IF(N139="základní",J139,0)</f>
        <v>0</v>
      </c>
      <c r="BF139" s="206">
        <f t="shared" ref="BF139:BF161" si="15">IF(N139="snížená",J139,0)</f>
        <v>0</v>
      </c>
      <c r="BG139" s="206">
        <f t="shared" ref="BG139:BG161" si="16">IF(N139="zákl. přenesená",J139,0)</f>
        <v>0</v>
      </c>
      <c r="BH139" s="206">
        <f t="shared" ref="BH139:BH161" si="17">IF(N139="sníž. přenesená",J139,0)</f>
        <v>0</v>
      </c>
      <c r="BI139" s="206">
        <f t="shared" ref="BI139:BI161" si="18">IF(N139="nulová",J139,0)</f>
        <v>0</v>
      </c>
      <c r="BJ139" s="18" t="s">
        <v>84</v>
      </c>
      <c r="BK139" s="206">
        <f t="shared" ref="BK139:BK161" si="19">ROUND(I139*H139,2)</f>
        <v>0</v>
      </c>
      <c r="BL139" s="18" t="s">
        <v>807</v>
      </c>
      <c r="BM139" s="205" t="s">
        <v>466</v>
      </c>
    </row>
    <row r="140" spans="1:65" s="2" customFormat="1" ht="16.5" customHeight="1">
      <c r="A140" s="35"/>
      <c r="B140" s="36"/>
      <c r="C140" s="251" t="s">
        <v>412</v>
      </c>
      <c r="D140" s="251" t="s">
        <v>583</v>
      </c>
      <c r="E140" s="252" t="s">
        <v>4196</v>
      </c>
      <c r="F140" s="253" t="s">
        <v>4197</v>
      </c>
      <c r="G140" s="254" t="s">
        <v>692</v>
      </c>
      <c r="H140" s="255">
        <v>4</v>
      </c>
      <c r="I140" s="256"/>
      <c r="J140" s="257">
        <f t="shared" si="10"/>
        <v>0</v>
      </c>
      <c r="K140" s="253" t="s">
        <v>327</v>
      </c>
      <c r="L140" s="258"/>
      <c r="M140" s="259" t="s">
        <v>1</v>
      </c>
      <c r="N140" s="260" t="s">
        <v>42</v>
      </c>
      <c r="O140" s="72"/>
      <c r="P140" s="203">
        <f t="shared" si="11"/>
        <v>0</v>
      </c>
      <c r="Q140" s="203">
        <v>0</v>
      </c>
      <c r="R140" s="203">
        <f t="shared" si="12"/>
        <v>0</v>
      </c>
      <c r="S140" s="203">
        <v>0</v>
      </c>
      <c r="T140" s="204">
        <f t="shared" si="13"/>
        <v>0</v>
      </c>
      <c r="U140" s="35"/>
      <c r="V140" s="35"/>
      <c r="W140" s="35"/>
      <c r="X140" s="35"/>
      <c r="Y140" s="35"/>
      <c r="Z140" s="35"/>
      <c r="AA140" s="35"/>
      <c r="AB140" s="35"/>
      <c r="AC140" s="35"/>
      <c r="AD140" s="35"/>
      <c r="AE140" s="35"/>
      <c r="AR140" s="205" t="s">
        <v>4177</v>
      </c>
      <c r="AT140" s="205" t="s">
        <v>583</v>
      </c>
      <c r="AU140" s="205" t="s">
        <v>84</v>
      </c>
      <c r="AY140" s="18" t="s">
        <v>321</v>
      </c>
      <c r="BE140" s="206">
        <f t="shared" si="14"/>
        <v>0</v>
      </c>
      <c r="BF140" s="206">
        <f t="shared" si="15"/>
        <v>0</v>
      </c>
      <c r="BG140" s="206">
        <f t="shared" si="16"/>
        <v>0</v>
      </c>
      <c r="BH140" s="206">
        <f t="shared" si="17"/>
        <v>0</v>
      </c>
      <c r="BI140" s="206">
        <f t="shared" si="18"/>
        <v>0</v>
      </c>
      <c r="BJ140" s="18" t="s">
        <v>84</v>
      </c>
      <c r="BK140" s="206">
        <f t="shared" si="19"/>
        <v>0</v>
      </c>
      <c r="BL140" s="18" t="s">
        <v>807</v>
      </c>
      <c r="BM140" s="205" t="s">
        <v>476</v>
      </c>
    </row>
    <row r="141" spans="1:65" s="2" customFormat="1" ht="16.5" customHeight="1">
      <c r="A141" s="35"/>
      <c r="B141" s="36"/>
      <c r="C141" s="251" t="s">
        <v>424</v>
      </c>
      <c r="D141" s="251" t="s">
        <v>583</v>
      </c>
      <c r="E141" s="252" t="s">
        <v>4198</v>
      </c>
      <c r="F141" s="253" t="s">
        <v>4199</v>
      </c>
      <c r="G141" s="254" t="s">
        <v>692</v>
      </c>
      <c r="H141" s="255">
        <v>5</v>
      </c>
      <c r="I141" s="256"/>
      <c r="J141" s="257">
        <f t="shared" si="10"/>
        <v>0</v>
      </c>
      <c r="K141" s="253" t="s">
        <v>327</v>
      </c>
      <c r="L141" s="258"/>
      <c r="M141" s="259" t="s">
        <v>1</v>
      </c>
      <c r="N141" s="260" t="s">
        <v>42</v>
      </c>
      <c r="O141" s="72"/>
      <c r="P141" s="203">
        <f t="shared" si="11"/>
        <v>0</v>
      </c>
      <c r="Q141" s="203">
        <v>0</v>
      </c>
      <c r="R141" s="203">
        <f t="shared" si="12"/>
        <v>0</v>
      </c>
      <c r="S141" s="203">
        <v>0</v>
      </c>
      <c r="T141" s="204">
        <f t="shared" si="13"/>
        <v>0</v>
      </c>
      <c r="U141" s="35"/>
      <c r="V141" s="35"/>
      <c r="W141" s="35"/>
      <c r="X141" s="35"/>
      <c r="Y141" s="35"/>
      <c r="Z141" s="35"/>
      <c r="AA141" s="35"/>
      <c r="AB141" s="35"/>
      <c r="AC141" s="35"/>
      <c r="AD141" s="35"/>
      <c r="AE141" s="35"/>
      <c r="AR141" s="205" t="s">
        <v>4177</v>
      </c>
      <c r="AT141" s="205" t="s">
        <v>583</v>
      </c>
      <c r="AU141" s="205" t="s">
        <v>84</v>
      </c>
      <c r="AY141" s="18" t="s">
        <v>321</v>
      </c>
      <c r="BE141" s="206">
        <f t="shared" si="14"/>
        <v>0</v>
      </c>
      <c r="BF141" s="206">
        <f t="shared" si="15"/>
        <v>0</v>
      </c>
      <c r="BG141" s="206">
        <f t="shared" si="16"/>
        <v>0</v>
      </c>
      <c r="BH141" s="206">
        <f t="shared" si="17"/>
        <v>0</v>
      </c>
      <c r="BI141" s="206">
        <f t="shared" si="18"/>
        <v>0</v>
      </c>
      <c r="BJ141" s="18" t="s">
        <v>84</v>
      </c>
      <c r="BK141" s="206">
        <f t="shared" si="19"/>
        <v>0</v>
      </c>
      <c r="BL141" s="18" t="s">
        <v>807</v>
      </c>
      <c r="BM141" s="205" t="s">
        <v>485</v>
      </c>
    </row>
    <row r="142" spans="1:65" s="2" customFormat="1" ht="16.5" customHeight="1">
      <c r="A142" s="35"/>
      <c r="B142" s="36"/>
      <c r="C142" s="251" t="s">
        <v>429</v>
      </c>
      <c r="D142" s="251" t="s">
        <v>583</v>
      </c>
      <c r="E142" s="252" t="s">
        <v>4200</v>
      </c>
      <c r="F142" s="253" t="s">
        <v>4201</v>
      </c>
      <c r="G142" s="254" t="s">
        <v>692</v>
      </c>
      <c r="H142" s="255">
        <v>2</v>
      </c>
      <c r="I142" s="256"/>
      <c r="J142" s="257">
        <f t="shared" si="10"/>
        <v>0</v>
      </c>
      <c r="K142" s="253" t="s">
        <v>327</v>
      </c>
      <c r="L142" s="258"/>
      <c r="M142" s="259" t="s">
        <v>1</v>
      </c>
      <c r="N142" s="260" t="s">
        <v>42</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4177</v>
      </c>
      <c r="AT142" s="205" t="s">
        <v>583</v>
      </c>
      <c r="AU142" s="205" t="s">
        <v>84</v>
      </c>
      <c r="AY142" s="18" t="s">
        <v>321</v>
      </c>
      <c r="BE142" s="206">
        <f t="shared" si="14"/>
        <v>0</v>
      </c>
      <c r="BF142" s="206">
        <f t="shared" si="15"/>
        <v>0</v>
      </c>
      <c r="BG142" s="206">
        <f t="shared" si="16"/>
        <v>0</v>
      </c>
      <c r="BH142" s="206">
        <f t="shared" si="17"/>
        <v>0</v>
      </c>
      <c r="BI142" s="206">
        <f t="shared" si="18"/>
        <v>0</v>
      </c>
      <c r="BJ142" s="18" t="s">
        <v>84</v>
      </c>
      <c r="BK142" s="206">
        <f t="shared" si="19"/>
        <v>0</v>
      </c>
      <c r="BL142" s="18" t="s">
        <v>807</v>
      </c>
      <c r="BM142" s="205" t="s">
        <v>520</v>
      </c>
    </row>
    <row r="143" spans="1:65" s="2" customFormat="1" ht="16.5" customHeight="1">
      <c r="A143" s="35"/>
      <c r="B143" s="36"/>
      <c r="C143" s="251" t="s">
        <v>436</v>
      </c>
      <c r="D143" s="251" t="s">
        <v>583</v>
      </c>
      <c r="E143" s="252" t="s">
        <v>4202</v>
      </c>
      <c r="F143" s="253" t="s">
        <v>4203</v>
      </c>
      <c r="G143" s="254" t="s">
        <v>692</v>
      </c>
      <c r="H143" s="255">
        <v>2</v>
      </c>
      <c r="I143" s="256"/>
      <c r="J143" s="257">
        <f t="shared" si="10"/>
        <v>0</v>
      </c>
      <c r="K143" s="253" t="s">
        <v>327</v>
      </c>
      <c r="L143" s="258"/>
      <c r="M143" s="259" t="s">
        <v>1</v>
      </c>
      <c r="N143" s="260" t="s">
        <v>42</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4177</v>
      </c>
      <c r="AT143" s="205" t="s">
        <v>583</v>
      </c>
      <c r="AU143" s="205" t="s">
        <v>84</v>
      </c>
      <c r="AY143" s="18" t="s">
        <v>321</v>
      </c>
      <c r="BE143" s="206">
        <f t="shared" si="14"/>
        <v>0</v>
      </c>
      <c r="BF143" s="206">
        <f t="shared" si="15"/>
        <v>0</v>
      </c>
      <c r="BG143" s="206">
        <f t="shared" si="16"/>
        <v>0</v>
      </c>
      <c r="BH143" s="206">
        <f t="shared" si="17"/>
        <v>0</v>
      </c>
      <c r="BI143" s="206">
        <f t="shared" si="18"/>
        <v>0</v>
      </c>
      <c r="BJ143" s="18" t="s">
        <v>84</v>
      </c>
      <c r="BK143" s="206">
        <f t="shared" si="19"/>
        <v>0</v>
      </c>
      <c r="BL143" s="18" t="s">
        <v>807</v>
      </c>
      <c r="BM143" s="205" t="s">
        <v>533</v>
      </c>
    </row>
    <row r="144" spans="1:65" s="2" customFormat="1" ht="16.5" customHeight="1">
      <c r="A144" s="35"/>
      <c r="B144" s="36"/>
      <c r="C144" s="251" t="s">
        <v>443</v>
      </c>
      <c r="D144" s="251" t="s">
        <v>583</v>
      </c>
      <c r="E144" s="252" t="s">
        <v>4204</v>
      </c>
      <c r="F144" s="253" t="s">
        <v>4205</v>
      </c>
      <c r="G144" s="254" t="s">
        <v>692</v>
      </c>
      <c r="H144" s="255">
        <v>1</v>
      </c>
      <c r="I144" s="256"/>
      <c r="J144" s="257">
        <f t="shared" si="10"/>
        <v>0</v>
      </c>
      <c r="K144" s="253" t="s">
        <v>327</v>
      </c>
      <c r="L144" s="258"/>
      <c r="M144" s="259" t="s">
        <v>1</v>
      </c>
      <c r="N144" s="260" t="s">
        <v>42</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4177</v>
      </c>
      <c r="AT144" s="205" t="s">
        <v>583</v>
      </c>
      <c r="AU144" s="205" t="s">
        <v>84</v>
      </c>
      <c r="AY144" s="18" t="s">
        <v>321</v>
      </c>
      <c r="BE144" s="206">
        <f t="shared" si="14"/>
        <v>0</v>
      </c>
      <c r="BF144" s="206">
        <f t="shared" si="15"/>
        <v>0</v>
      </c>
      <c r="BG144" s="206">
        <f t="shared" si="16"/>
        <v>0</v>
      </c>
      <c r="BH144" s="206">
        <f t="shared" si="17"/>
        <v>0</v>
      </c>
      <c r="BI144" s="206">
        <f t="shared" si="18"/>
        <v>0</v>
      </c>
      <c r="BJ144" s="18" t="s">
        <v>84</v>
      </c>
      <c r="BK144" s="206">
        <f t="shared" si="19"/>
        <v>0</v>
      </c>
      <c r="BL144" s="18" t="s">
        <v>807</v>
      </c>
      <c r="BM144" s="205" t="s">
        <v>545</v>
      </c>
    </row>
    <row r="145" spans="1:65" s="2" customFormat="1" ht="16.5" customHeight="1">
      <c r="A145" s="35"/>
      <c r="B145" s="36"/>
      <c r="C145" s="251" t="s">
        <v>8</v>
      </c>
      <c r="D145" s="251" t="s">
        <v>583</v>
      </c>
      <c r="E145" s="252" t="s">
        <v>4206</v>
      </c>
      <c r="F145" s="253" t="s">
        <v>4207</v>
      </c>
      <c r="G145" s="254" t="s">
        <v>692</v>
      </c>
      <c r="H145" s="255">
        <v>2</v>
      </c>
      <c r="I145" s="256"/>
      <c r="J145" s="257">
        <f t="shared" si="10"/>
        <v>0</v>
      </c>
      <c r="K145" s="253" t="s">
        <v>327</v>
      </c>
      <c r="L145" s="258"/>
      <c r="M145" s="259" t="s">
        <v>1</v>
      </c>
      <c r="N145" s="260" t="s">
        <v>42</v>
      </c>
      <c r="O145" s="72"/>
      <c r="P145" s="203">
        <f t="shared" si="11"/>
        <v>0</v>
      </c>
      <c r="Q145" s="203">
        <v>0</v>
      </c>
      <c r="R145" s="203">
        <f t="shared" si="12"/>
        <v>0</v>
      </c>
      <c r="S145" s="203">
        <v>0</v>
      </c>
      <c r="T145" s="204">
        <f t="shared" si="13"/>
        <v>0</v>
      </c>
      <c r="U145" s="35"/>
      <c r="V145" s="35"/>
      <c r="W145" s="35"/>
      <c r="X145" s="35"/>
      <c r="Y145" s="35"/>
      <c r="Z145" s="35"/>
      <c r="AA145" s="35"/>
      <c r="AB145" s="35"/>
      <c r="AC145" s="35"/>
      <c r="AD145" s="35"/>
      <c r="AE145" s="35"/>
      <c r="AR145" s="205" t="s">
        <v>4177</v>
      </c>
      <c r="AT145" s="205" t="s">
        <v>583</v>
      </c>
      <c r="AU145" s="205" t="s">
        <v>84</v>
      </c>
      <c r="AY145" s="18" t="s">
        <v>321</v>
      </c>
      <c r="BE145" s="206">
        <f t="shared" si="14"/>
        <v>0</v>
      </c>
      <c r="BF145" s="206">
        <f t="shared" si="15"/>
        <v>0</v>
      </c>
      <c r="BG145" s="206">
        <f t="shared" si="16"/>
        <v>0</v>
      </c>
      <c r="BH145" s="206">
        <f t="shared" si="17"/>
        <v>0</v>
      </c>
      <c r="BI145" s="206">
        <f t="shared" si="18"/>
        <v>0</v>
      </c>
      <c r="BJ145" s="18" t="s">
        <v>84</v>
      </c>
      <c r="BK145" s="206">
        <f t="shared" si="19"/>
        <v>0</v>
      </c>
      <c r="BL145" s="18" t="s">
        <v>807</v>
      </c>
      <c r="BM145" s="205" t="s">
        <v>582</v>
      </c>
    </row>
    <row r="146" spans="1:65" s="2" customFormat="1" ht="16.5" customHeight="1">
      <c r="A146" s="35"/>
      <c r="B146" s="36"/>
      <c r="C146" s="251" t="s">
        <v>453</v>
      </c>
      <c r="D146" s="251" t="s">
        <v>583</v>
      </c>
      <c r="E146" s="252" t="s">
        <v>4208</v>
      </c>
      <c r="F146" s="253" t="s">
        <v>4209</v>
      </c>
      <c r="G146" s="254" t="s">
        <v>692</v>
      </c>
      <c r="H146" s="255">
        <v>8</v>
      </c>
      <c r="I146" s="256"/>
      <c r="J146" s="257">
        <f t="shared" si="10"/>
        <v>0</v>
      </c>
      <c r="K146" s="253" t="s">
        <v>327</v>
      </c>
      <c r="L146" s="258"/>
      <c r="M146" s="259" t="s">
        <v>1</v>
      </c>
      <c r="N146" s="260" t="s">
        <v>42</v>
      </c>
      <c r="O146" s="72"/>
      <c r="P146" s="203">
        <f t="shared" si="11"/>
        <v>0</v>
      </c>
      <c r="Q146" s="203">
        <v>0</v>
      </c>
      <c r="R146" s="203">
        <f t="shared" si="12"/>
        <v>0</v>
      </c>
      <c r="S146" s="203">
        <v>0</v>
      </c>
      <c r="T146" s="204">
        <f t="shared" si="13"/>
        <v>0</v>
      </c>
      <c r="U146" s="35"/>
      <c r="V146" s="35"/>
      <c r="W146" s="35"/>
      <c r="X146" s="35"/>
      <c r="Y146" s="35"/>
      <c r="Z146" s="35"/>
      <c r="AA146" s="35"/>
      <c r="AB146" s="35"/>
      <c r="AC146" s="35"/>
      <c r="AD146" s="35"/>
      <c r="AE146" s="35"/>
      <c r="AR146" s="205" t="s">
        <v>4177</v>
      </c>
      <c r="AT146" s="205" t="s">
        <v>583</v>
      </c>
      <c r="AU146" s="205" t="s">
        <v>84</v>
      </c>
      <c r="AY146" s="18" t="s">
        <v>321</v>
      </c>
      <c r="BE146" s="206">
        <f t="shared" si="14"/>
        <v>0</v>
      </c>
      <c r="BF146" s="206">
        <f t="shared" si="15"/>
        <v>0</v>
      </c>
      <c r="BG146" s="206">
        <f t="shared" si="16"/>
        <v>0</v>
      </c>
      <c r="BH146" s="206">
        <f t="shared" si="17"/>
        <v>0</v>
      </c>
      <c r="BI146" s="206">
        <f t="shared" si="18"/>
        <v>0</v>
      </c>
      <c r="BJ146" s="18" t="s">
        <v>84</v>
      </c>
      <c r="BK146" s="206">
        <f t="shared" si="19"/>
        <v>0</v>
      </c>
      <c r="BL146" s="18" t="s">
        <v>807</v>
      </c>
      <c r="BM146" s="205" t="s">
        <v>595</v>
      </c>
    </row>
    <row r="147" spans="1:65" s="2" customFormat="1" ht="16.5" customHeight="1">
      <c r="A147" s="35"/>
      <c r="B147" s="36"/>
      <c r="C147" s="251" t="s">
        <v>459</v>
      </c>
      <c r="D147" s="251" t="s">
        <v>583</v>
      </c>
      <c r="E147" s="252" t="s">
        <v>4210</v>
      </c>
      <c r="F147" s="253" t="s">
        <v>4211</v>
      </c>
      <c r="G147" s="254" t="s">
        <v>692</v>
      </c>
      <c r="H147" s="255">
        <v>2</v>
      </c>
      <c r="I147" s="256"/>
      <c r="J147" s="257">
        <f t="shared" si="10"/>
        <v>0</v>
      </c>
      <c r="K147" s="253" t="s">
        <v>327</v>
      </c>
      <c r="L147" s="258"/>
      <c r="M147" s="259" t="s">
        <v>1</v>
      </c>
      <c r="N147" s="260" t="s">
        <v>42</v>
      </c>
      <c r="O147" s="72"/>
      <c r="P147" s="203">
        <f t="shared" si="11"/>
        <v>0</v>
      </c>
      <c r="Q147" s="203">
        <v>0</v>
      </c>
      <c r="R147" s="203">
        <f t="shared" si="12"/>
        <v>0</v>
      </c>
      <c r="S147" s="203">
        <v>0</v>
      </c>
      <c r="T147" s="204">
        <f t="shared" si="13"/>
        <v>0</v>
      </c>
      <c r="U147" s="35"/>
      <c r="V147" s="35"/>
      <c r="W147" s="35"/>
      <c r="X147" s="35"/>
      <c r="Y147" s="35"/>
      <c r="Z147" s="35"/>
      <c r="AA147" s="35"/>
      <c r="AB147" s="35"/>
      <c r="AC147" s="35"/>
      <c r="AD147" s="35"/>
      <c r="AE147" s="35"/>
      <c r="AR147" s="205" t="s">
        <v>4177</v>
      </c>
      <c r="AT147" s="205" t="s">
        <v>583</v>
      </c>
      <c r="AU147" s="205" t="s">
        <v>84</v>
      </c>
      <c r="AY147" s="18" t="s">
        <v>321</v>
      </c>
      <c r="BE147" s="206">
        <f t="shared" si="14"/>
        <v>0</v>
      </c>
      <c r="BF147" s="206">
        <f t="shared" si="15"/>
        <v>0</v>
      </c>
      <c r="BG147" s="206">
        <f t="shared" si="16"/>
        <v>0</v>
      </c>
      <c r="BH147" s="206">
        <f t="shared" si="17"/>
        <v>0</v>
      </c>
      <c r="BI147" s="206">
        <f t="shared" si="18"/>
        <v>0</v>
      </c>
      <c r="BJ147" s="18" t="s">
        <v>84</v>
      </c>
      <c r="BK147" s="206">
        <f t="shared" si="19"/>
        <v>0</v>
      </c>
      <c r="BL147" s="18" t="s">
        <v>807</v>
      </c>
      <c r="BM147" s="205" t="s">
        <v>603</v>
      </c>
    </row>
    <row r="148" spans="1:65" s="2" customFormat="1" ht="16.5" customHeight="1">
      <c r="A148" s="35"/>
      <c r="B148" s="36"/>
      <c r="C148" s="251" t="s">
        <v>466</v>
      </c>
      <c r="D148" s="251" t="s">
        <v>583</v>
      </c>
      <c r="E148" s="252" t="s">
        <v>4212</v>
      </c>
      <c r="F148" s="253" t="s">
        <v>4213</v>
      </c>
      <c r="G148" s="254" t="s">
        <v>692</v>
      </c>
      <c r="H148" s="255">
        <v>3</v>
      </c>
      <c r="I148" s="256"/>
      <c r="J148" s="257">
        <f t="shared" si="10"/>
        <v>0</v>
      </c>
      <c r="K148" s="253" t="s">
        <v>327</v>
      </c>
      <c r="L148" s="258"/>
      <c r="M148" s="259" t="s">
        <v>1</v>
      </c>
      <c r="N148" s="260" t="s">
        <v>42</v>
      </c>
      <c r="O148" s="72"/>
      <c r="P148" s="203">
        <f t="shared" si="11"/>
        <v>0</v>
      </c>
      <c r="Q148" s="203">
        <v>0</v>
      </c>
      <c r="R148" s="203">
        <f t="shared" si="12"/>
        <v>0</v>
      </c>
      <c r="S148" s="203">
        <v>0</v>
      </c>
      <c r="T148" s="204">
        <f t="shared" si="13"/>
        <v>0</v>
      </c>
      <c r="U148" s="35"/>
      <c r="V148" s="35"/>
      <c r="W148" s="35"/>
      <c r="X148" s="35"/>
      <c r="Y148" s="35"/>
      <c r="Z148" s="35"/>
      <c r="AA148" s="35"/>
      <c r="AB148" s="35"/>
      <c r="AC148" s="35"/>
      <c r="AD148" s="35"/>
      <c r="AE148" s="35"/>
      <c r="AR148" s="205" t="s">
        <v>4177</v>
      </c>
      <c r="AT148" s="205" t="s">
        <v>583</v>
      </c>
      <c r="AU148" s="205" t="s">
        <v>84</v>
      </c>
      <c r="AY148" s="18" t="s">
        <v>321</v>
      </c>
      <c r="BE148" s="206">
        <f t="shared" si="14"/>
        <v>0</v>
      </c>
      <c r="BF148" s="206">
        <f t="shared" si="15"/>
        <v>0</v>
      </c>
      <c r="BG148" s="206">
        <f t="shared" si="16"/>
        <v>0</v>
      </c>
      <c r="BH148" s="206">
        <f t="shared" si="17"/>
        <v>0</v>
      </c>
      <c r="BI148" s="206">
        <f t="shared" si="18"/>
        <v>0</v>
      </c>
      <c r="BJ148" s="18" t="s">
        <v>84</v>
      </c>
      <c r="BK148" s="206">
        <f t="shared" si="19"/>
        <v>0</v>
      </c>
      <c r="BL148" s="18" t="s">
        <v>807</v>
      </c>
      <c r="BM148" s="205" t="s">
        <v>620</v>
      </c>
    </row>
    <row r="149" spans="1:65" s="2" customFormat="1" ht="16.5" customHeight="1">
      <c r="A149" s="35"/>
      <c r="B149" s="36"/>
      <c r="C149" s="251" t="s">
        <v>471</v>
      </c>
      <c r="D149" s="251" t="s">
        <v>583</v>
      </c>
      <c r="E149" s="252" t="s">
        <v>4214</v>
      </c>
      <c r="F149" s="253" t="s">
        <v>4215</v>
      </c>
      <c r="G149" s="254" t="s">
        <v>692</v>
      </c>
      <c r="H149" s="255">
        <v>2</v>
      </c>
      <c r="I149" s="256"/>
      <c r="J149" s="257">
        <f t="shared" si="10"/>
        <v>0</v>
      </c>
      <c r="K149" s="253" t="s">
        <v>327</v>
      </c>
      <c r="L149" s="258"/>
      <c r="M149" s="259" t="s">
        <v>1</v>
      </c>
      <c r="N149" s="260" t="s">
        <v>42</v>
      </c>
      <c r="O149" s="72"/>
      <c r="P149" s="203">
        <f t="shared" si="11"/>
        <v>0</v>
      </c>
      <c r="Q149" s="203">
        <v>0</v>
      </c>
      <c r="R149" s="203">
        <f t="shared" si="12"/>
        <v>0</v>
      </c>
      <c r="S149" s="203">
        <v>0</v>
      </c>
      <c r="T149" s="204">
        <f t="shared" si="13"/>
        <v>0</v>
      </c>
      <c r="U149" s="35"/>
      <c r="V149" s="35"/>
      <c r="W149" s="35"/>
      <c r="X149" s="35"/>
      <c r="Y149" s="35"/>
      <c r="Z149" s="35"/>
      <c r="AA149" s="35"/>
      <c r="AB149" s="35"/>
      <c r="AC149" s="35"/>
      <c r="AD149" s="35"/>
      <c r="AE149" s="35"/>
      <c r="AR149" s="205" t="s">
        <v>4177</v>
      </c>
      <c r="AT149" s="205" t="s">
        <v>583</v>
      </c>
      <c r="AU149" s="205" t="s">
        <v>84</v>
      </c>
      <c r="AY149" s="18" t="s">
        <v>321</v>
      </c>
      <c r="BE149" s="206">
        <f t="shared" si="14"/>
        <v>0</v>
      </c>
      <c r="BF149" s="206">
        <f t="shared" si="15"/>
        <v>0</v>
      </c>
      <c r="BG149" s="206">
        <f t="shared" si="16"/>
        <v>0</v>
      </c>
      <c r="BH149" s="206">
        <f t="shared" si="17"/>
        <v>0</v>
      </c>
      <c r="BI149" s="206">
        <f t="shared" si="18"/>
        <v>0</v>
      </c>
      <c r="BJ149" s="18" t="s">
        <v>84</v>
      </c>
      <c r="BK149" s="206">
        <f t="shared" si="19"/>
        <v>0</v>
      </c>
      <c r="BL149" s="18" t="s">
        <v>807</v>
      </c>
      <c r="BM149" s="205" t="s">
        <v>632</v>
      </c>
    </row>
    <row r="150" spans="1:65" s="2" customFormat="1" ht="16.5" customHeight="1">
      <c r="A150" s="35"/>
      <c r="B150" s="36"/>
      <c r="C150" s="251" t="s">
        <v>476</v>
      </c>
      <c r="D150" s="251" t="s">
        <v>583</v>
      </c>
      <c r="E150" s="252" t="s">
        <v>4216</v>
      </c>
      <c r="F150" s="253" t="s">
        <v>4217</v>
      </c>
      <c r="G150" s="254" t="s">
        <v>692</v>
      </c>
      <c r="H150" s="255">
        <v>2</v>
      </c>
      <c r="I150" s="256"/>
      <c r="J150" s="257">
        <f t="shared" si="10"/>
        <v>0</v>
      </c>
      <c r="K150" s="253" t="s">
        <v>327</v>
      </c>
      <c r="L150" s="258"/>
      <c r="M150" s="259" t="s">
        <v>1</v>
      </c>
      <c r="N150" s="260" t="s">
        <v>42</v>
      </c>
      <c r="O150" s="72"/>
      <c r="P150" s="203">
        <f t="shared" si="11"/>
        <v>0</v>
      </c>
      <c r="Q150" s="203">
        <v>0</v>
      </c>
      <c r="R150" s="203">
        <f t="shared" si="12"/>
        <v>0</v>
      </c>
      <c r="S150" s="203">
        <v>0</v>
      </c>
      <c r="T150" s="204">
        <f t="shared" si="13"/>
        <v>0</v>
      </c>
      <c r="U150" s="35"/>
      <c r="V150" s="35"/>
      <c r="W150" s="35"/>
      <c r="X150" s="35"/>
      <c r="Y150" s="35"/>
      <c r="Z150" s="35"/>
      <c r="AA150" s="35"/>
      <c r="AB150" s="35"/>
      <c r="AC150" s="35"/>
      <c r="AD150" s="35"/>
      <c r="AE150" s="35"/>
      <c r="AR150" s="205" t="s">
        <v>4177</v>
      </c>
      <c r="AT150" s="205" t="s">
        <v>583</v>
      </c>
      <c r="AU150" s="205" t="s">
        <v>84</v>
      </c>
      <c r="AY150" s="18" t="s">
        <v>321</v>
      </c>
      <c r="BE150" s="206">
        <f t="shared" si="14"/>
        <v>0</v>
      </c>
      <c r="BF150" s="206">
        <f t="shared" si="15"/>
        <v>0</v>
      </c>
      <c r="BG150" s="206">
        <f t="shared" si="16"/>
        <v>0</v>
      </c>
      <c r="BH150" s="206">
        <f t="shared" si="17"/>
        <v>0</v>
      </c>
      <c r="BI150" s="206">
        <f t="shared" si="18"/>
        <v>0</v>
      </c>
      <c r="BJ150" s="18" t="s">
        <v>84</v>
      </c>
      <c r="BK150" s="206">
        <f t="shared" si="19"/>
        <v>0</v>
      </c>
      <c r="BL150" s="18" t="s">
        <v>807</v>
      </c>
      <c r="BM150" s="205" t="s">
        <v>644</v>
      </c>
    </row>
    <row r="151" spans="1:65" s="2" customFormat="1" ht="16.5" customHeight="1">
      <c r="A151" s="35"/>
      <c r="B151" s="36"/>
      <c r="C151" s="251" t="s">
        <v>7</v>
      </c>
      <c r="D151" s="251" t="s">
        <v>583</v>
      </c>
      <c r="E151" s="252" t="s">
        <v>4218</v>
      </c>
      <c r="F151" s="253" t="s">
        <v>4219</v>
      </c>
      <c r="G151" s="254" t="s">
        <v>692</v>
      </c>
      <c r="H151" s="255">
        <v>3</v>
      </c>
      <c r="I151" s="256"/>
      <c r="J151" s="257">
        <f t="shared" si="10"/>
        <v>0</v>
      </c>
      <c r="K151" s="253" t="s">
        <v>327</v>
      </c>
      <c r="L151" s="258"/>
      <c r="M151" s="259" t="s">
        <v>1</v>
      </c>
      <c r="N151" s="260" t="s">
        <v>42</v>
      </c>
      <c r="O151" s="72"/>
      <c r="P151" s="203">
        <f t="shared" si="11"/>
        <v>0</v>
      </c>
      <c r="Q151" s="203">
        <v>0</v>
      </c>
      <c r="R151" s="203">
        <f t="shared" si="12"/>
        <v>0</v>
      </c>
      <c r="S151" s="203">
        <v>0</v>
      </c>
      <c r="T151" s="204">
        <f t="shared" si="13"/>
        <v>0</v>
      </c>
      <c r="U151" s="35"/>
      <c r="V151" s="35"/>
      <c r="W151" s="35"/>
      <c r="X151" s="35"/>
      <c r="Y151" s="35"/>
      <c r="Z151" s="35"/>
      <c r="AA151" s="35"/>
      <c r="AB151" s="35"/>
      <c r="AC151" s="35"/>
      <c r="AD151" s="35"/>
      <c r="AE151" s="35"/>
      <c r="AR151" s="205" t="s">
        <v>4177</v>
      </c>
      <c r="AT151" s="205" t="s">
        <v>583</v>
      </c>
      <c r="AU151" s="205" t="s">
        <v>84</v>
      </c>
      <c r="AY151" s="18" t="s">
        <v>321</v>
      </c>
      <c r="BE151" s="206">
        <f t="shared" si="14"/>
        <v>0</v>
      </c>
      <c r="BF151" s="206">
        <f t="shared" si="15"/>
        <v>0</v>
      </c>
      <c r="BG151" s="206">
        <f t="shared" si="16"/>
        <v>0</v>
      </c>
      <c r="BH151" s="206">
        <f t="shared" si="17"/>
        <v>0</v>
      </c>
      <c r="BI151" s="206">
        <f t="shared" si="18"/>
        <v>0</v>
      </c>
      <c r="BJ151" s="18" t="s">
        <v>84</v>
      </c>
      <c r="BK151" s="206">
        <f t="shared" si="19"/>
        <v>0</v>
      </c>
      <c r="BL151" s="18" t="s">
        <v>807</v>
      </c>
      <c r="BM151" s="205" t="s">
        <v>652</v>
      </c>
    </row>
    <row r="152" spans="1:65" s="2" customFormat="1" ht="16.5" customHeight="1">
      <c r="A152" s="35"/>
      <c r="B152" s="36"/>
      <c r="C152" s="251" t="s">
        <v>485</v>
      </c>
      <c r="D152" s="251" t="s">
        <v>583</v>
      </c>
      <c r="E152" s="252" t="s">
        <v>4220</v>
      </c>
      <c r="F152" s="253" t="s">
        <v>4221</v>
      </c>
      <c r="G152" s="254" t="s">
        <v>692</v>
      </c>
      <c r="H152" s="255">
        <v>17</v>
      </c>
      <c r="I152" s="256"/>
      <c r="J152" s="257">
        <f t="shared" si="10"/>
        <v>0</v>
      </c>
      <c r="K152" s="253" t="s">
        <v>327</v>
      </c>
      <c r="L152" s="258"/>
      <c r="M152" s="259" t="s">
        <v>1</v>
      </c>
      <c r="N152" s="260" t="s">
        <v>42</v>
      </c>
      <c r="O152" s="72"/>
      <c r="P152" s="203">
        <f t="shared" si="11"/>
        <v>0</v>
      </c>
      <c r="Q152" s="203">
        <v>0</v>
      </c>
      <c r="R152" s="203">
        <f t="shared" si="12"/>
        <v>0</v>
      </c>
      <c r="S152" s="203">
        <v>0</v>
      </c>
      <c r="T152" s="204">
        <f t="shared" si="13"/>
        <v>0</v>
      </c>
      <c r="U152" s="35"/>
      <c r="V152" s="35"/>
      <c r="W152" s="35"/>
      <c r="X152" s="35"/>
      <c r="Y152" s="35"/>
      <c r="Z152" s="35"/>
      <c r="AA152" s="35"/>
      <c r="AB152" s="35"/>
      <c r="AC152" s="35"/>
      <c r="AD152" s="35"/>
      <c r="AE152" s="35"/>
      <c r="AR152" s="205" t="s">
        <v>4177</v>
      </c>
      <c r="AT152" s="205" t="s">
        <v>583</v>
      </c>
      <c r="AU152" s="205" t="s">
        <v>84</v>
      </c>
      <c r="AY152" s="18" t="s">
        <v>321</v>
      </c>
      <c r="BE152" s="206">
        <f t="shared" si="14"/>
        <v>0</v>
      </c>
      <c r="BF152" s="206">
        <f t="shared" si="15"/>
        <v>0</v>
      </c>
      <c r="BG152" s="206">
        <f t="shared" si="16"/>
        <v>0</v>
      </c>
      <c r="BH152" s="206">
        <f t="shared" si="17"/>
        <v>0</v>
      </c>
      <c r="BI152" s="206">
        <f t="shared" si="18"/>
        <v>0</v>
      </c>
      <c r="BJ152" s="18" t="s">
        <v>84</v>
      </c>
      <c r="BK152" s="206">
        <f t="shared" si="19"/>
        <v>0</v>
      </c>
      <c r="BL152" s="18" t="s">
        <v>807</v>
      </c>
      <c r="BM152" s="205" t="s">
        <v>664</v>
      </c>
    </row>
    <row r="153" spans="1:65" s="2" customFormat="1" ht="16.5" customHeight="1">
      <c r="A153" s="35"/>
      <c r="B153" s="36"/>
      <c r="C153" s="251" t="s">
        <v>515</v>
      </c>
      <c r="D153" s="251" t="s">
        <v>583</v>
      </c>
      <c r="E153" s="252" t="s">
        <v>4222</v>
      </c>
      <c r="F153" s="253" t="s">
        <v>4223</v>
      </c>
      <c r="G153" s="254" t="s">
        <v>692</v>
      </c>
      <c r="H153" s="255">
        <v>1</v>
      </c>
      <c r="I153" s="256"/>
      <c r="J153" s="257">
        <f t="shared" si="10"/>
        <v>0</v>
      </c>
      <c r="K153" s="253" t="s">
        <v>327</v>
      </c>
      <c r="L153" s="258"/>
      <c r="M153" s="259" t="s">
        <v>1</v>
      </c>
      <c r="N153" s="260" t="s">
        <v>42</v>
      </c>
      <c r="O153" s="72"/>
      <c r="P153" s="203">
        <f t="shared" si="11"/>
        <v>0</v>
      </c>
      <c r="Q153" s="203">
        <v>0</v>
      </c>
      <c r="R153" s="203">
        <f t="shared" si="12"/>
        <v>0</v>
      </c>
      <c r="S153" s="203">
        <v>0</v>
      </c>
      <c r="T153" s="204">
        <f t="shared" si="13"/>
        <v>0</v>
      </c>
      <c r="U153" s="35"/>
      <c r="V153" s="35"/>
      <c r="W153" s="35"/>
      <c r="X153" s="35"/>
      <c r="Y153" s="35"/>
      <c r="Z153" s="35"/>
      <c r="AA153" s="35"/>
      <c r="AB153" s="35"/>
      <c r="AC153" s="35"/>
      <c r="AD153" s="35"/>
      <c r="AE153" s="35"/>
      <c r="AR153" s="205" t="s">
        <v>4177</v>
      </c>
      <c r="AT153" s="205" t="s">
        <v>583</v>
      </c>
      <c r="AU153" s="205" t="s">
        <v>84</v>
      </c>
      <c r="AY153" s="18" t="s">
        <v>321</v>
      </c>
      <c r="BE153" s="206">
        <f t="shared" si="14"/>
        <v>0</v>
      </c>
      <c r="BF153" s="206">
        <f t="shared" si="15"/>
        <v>0</v>
      </c>
      <c r="BG153" s="206">
        <f t="shared" si="16"/>
        <v>0</v>
      </c>
      <c r="BH153" s="206">
        <f t="shared" si="17"/>
        <v>0</v>
      </c>
      <c r="BI153" s="206">
        <f t="shared" si="18"/>
        <v>0</v>
      </c>
      <c r="BJ153" s="18" t="s">
        <v>84</v>
      </c>
      <c r="BK153" s="206">
        <f t="shared" si="19"/>
        <v>0</v>
      </c>
      <c r="BL153" s="18" t="s">
        <v>807</v>
      </c>
      <c r="BM153" s="205" t="s">
        <v>674</v>
      </c>
    </row>
    <row r="154" spans="1:65" s="2" customFormat="1" ht="16.5" customHeight="1">
      <c r="A154" s="35"/>
      <c r="B154" s="36"/>
      <c r="C154" s="251" t="s">
        <v>520</v>
      </c>
      <c r="D154" s="251" t="s">
        <v>583</v>
      </c>
      <c r="E154" s="252" t="s">
        <v>4224</v>
      </c>
      <c r="F154" s="253" t="s">
        <v>4225</v>
      </c>
      <c r="G154" s="254" t="s">
        <v>692</v>
      </c>
      <c r="H154" s="255">
        <v>13</v>
      </c>
      <c r="I154" s="256"/>
      <c r="J154" s="257">
        <f t="shared" si="10"/>
        <v>0</v>
      </c>
      <c r="K154" s="253" t="s">
        <v>327</v>
      </c>
      <c r="L154" s="258"/>
      <c r="M154" s="259" t="s">
        <v>1</v>
      </c>
      <c r="N154" s="260" t="s">
        <v>42</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4177</v>
      </c>
      <c r="AT154" s="205" t="s">
        <v>583</v>
      </c>
      <c r="AU154" s="205" t="s">
        <v>84</v>
      </c>
      <c r="AY154" s="18" t="s">
        <v>321</v>
      </c>
      <c r="BE154" s="206">
        <f t="shared" si="14"/>
        <v>0</v>
      </c>
      <c r="BF154" s="206">
        <f t="shared" si="15"/>
        <v>0</v>
      </c>
      <c r="BG154" s="206">
        <f t="shared" si="16"/>
        <v>0</v>
      </c>
      <c r="BH154" s="206">
        <f t="shared" si="17"/>
        <v>0</v>
      </c>
      <c r="BI154" s="206">
        <f t="shared" si="18"/>
        <v>0</v>
      </c>
      <c r="BJ154" s="18" t="s">
        <v>84</v>
      </c>
      <c r="BK154" s="206">
        <f t="shared" si="19"/>
        <v>0</v>
      </c>
      <c r="BL154" s="18" t="s">
        <v>807</v>
      </c>
      <c r="BM154" s="205" t="s">
        <v>685</v>
      </c>
    </row>
    <row r="155" spans="1:65" s="2" customFormat="1" ht="16.5" customHeight="1">
      <c r="A155" s="35"/>
      <c r="B155" s="36"/>
      <c r="C155" s="251" t="s">
        <v>528</v>
      </c>
      <c r="D155" s="251" t="s">
        <v>583</v>
      </c>
      <c r="E155" s="252" t="s">
        <v>4226</v>
      </c>
      <c r="F155" s="253" t="s">
        <v>4227</v>
      </c>
      <c r="G155" s="254" t="s">
        <v>692</v>
      </c>
      <c r="H155" s="255">
        <v>5</v>
      </c>
      <c r="I155" s="256"/>
      <c r="J155" s="257">
        <f t="shared" si="10"/>
        <v>0</v>
      </c>
      <c r="K155" s="253" t="s">
        <v>327</v>
      </c>
      <c r="L155" s="258"/>
      <c r="M155" s="259" t="s">
        <v>1</v>
      </c>
      <c r="N155" s="260" t="s">
        <v>42</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4177</v>
      </c>
      <c r="AT155" s="205" t="s">
        <v>583</v>
      </c>
      <c r="AU155" s="205" t="s">
        <v>84</v>
      </c>
      <c r="AY155" s="18" t="s">
        <v>321</v>
      </c>
      <c r="BE155" s="206">
        <f t="shared" si="14"/>
        <v>0</v>
      </c>
      <c r="BF155" s="206">
        <f t="shared" si="15"/>
        <v>0</v>
      </c>
      <c r="BG155" s="206">
        <f t="shared" si="16"/>
        <v>0</v>
      </c>
      <c r="BH155" s="206">
        <f t="shared" si="17"/>
        <v>0</v>
      </c>
      <c r="BI155" s="206">
        <f t="shared" si="18"/>
        <v>0</v>
      </c>
      <c r="BJ155" s="18" t="s">
        <v>84</v>
      </c>
      <c r="BK155" s="206">
        <f t="shared" si="19"/>
        <v>0</v>
      </c>
      <c r="BL155" s="18" t="s">
        <v>807</v>
      </c>
      <c r="BM155" s="205" t="s">
        <v>694</v>
      </c>
    </row>
    <row r="156" spans="1:65" s="2" customFormat="1" ht="16.5" customHeight="1">
      <c r="A156" s="35"/>
      <c r="B156" s="36"/>
      <c r="C156" s="251" t="s">
        <v>533</v>
      </c>
      <c r="D156" s="251" t="s">
        <v>583</v>
      </c>
      <c r="E156" s="252" t="s">
        <v>4228</v>
      </c>
      <c r="F156" s="253" t="s">
        <v>4229</v>
      </c>
      <c r="G156" s="254" t="s">
        <v>692</v>
      </c>
      <c r="H156" s="255">
        <v>4</v>
      </c>
      <c r="I156" s="256"/>
      <c r="J156" s="257">
        <f t="shared" si="10"/>
        <v>0</v>
      </c>
      <c r="K156" s="253" t="s">
        <v>327</v>
      </c>
      <c r="L156" s="258"/>
      <c r="M156" s="259" t="s">
        <v>1</v>
      </c>
      <c r="N156" s="260" t="s">
        <v>42</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4177</v>
      </c>
      <c r="AT156" s="205" t="s">
        <v>583</v>
      </c>
      <c r="AU156" s="205" t="s">
        <v>84</v>
      </c>
      <c r="AY156" s="18" t="s">
        <v>321</v>
      </c>
      <c r="BE156" s="206">
        <f t="shared" si="14"/>
        <v>0</v>
      </c>
      <c r="BF156" s="206">
        <f t="shared" si="15"/>
        <v>0</v>
      </c>
      <c r="BG156" s="206">
        <f t="shared" si="16"/>
        <v>0</v>
      </c>
      <c r="BH156" s="206">
        <f t="shared" si="17"/>
        <v>0</v>
      </c>
      <c r="BI156" s="206">
        <f t="shared" si="18"/>
        <v>0</v>
      </c>
      <c r="BJ156" s="18" t="s">
        <v>84</v>
      </c>
      <c r="BK156" s="206">
        <f t="shared" si="19"/>
        <v>0</v>
      </c>
      <c r="BL156" s="18" t="s">
        <v>807</v>
      </c>
      <c r="BM156" s="205" t="s">
        <v>706</v>
      </c>
    </row>
    <row r="157" spans="1:65" s="2" customFormat="1" ht="16.5" customHeight="1">
      <c r="A157" s="35"/>
      <c r="B157" s="36"/>
      <c r="C157" s="251" t="s">
        <v>539</v>
      </c>
      <c r="D157" s="251" t="s">
        <v>583</v>
      </c>
      <c r="E157" s="252" t="s">
        <v>4230</v>
      </c>
      <c r="F157" s="253" t="s">
        <v>4231</v>
      </c>
      <c r="G157" s="254" t="s">
        <v>692</v>
      </c>
      <c r="H157" s="255">
        <v>2</v>
      </c>
      <c r="I157" s="256"/>
      <c r="J157" s="257">
        <f t="shared" si="10"/>
        <v>0</v>
      </c>
      <c r="K157" s="253" t="s">
        <v>327</v>
      </c>
      <c r="L157" s="258"/>
      <c r="M157" s="259" t="s">
        <v>1</v>
      </c>
      <c r="N157" s="260" t="s">
        <v>42</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4177</v>
      </c>
      <c r="AT157" s="205" t="s">
        <v>583</v>
      </c>
      <c r="AU157" s="205" t="s">
        <v>84</v>
      </c>
      <c r="AY157" s="18" t="s">
        <v>321</v>
      </c>
      <c r="BE157" s="206">
        <f t="shared" si="14"/>
        <v>0</v>
      </c>
      <c r="BF157" s="206">
        <f t="shared" si="15"/>
        <v>0</v>
      </c>
      <c r="BG157" s="206">
        <f t="shared" si="16"/>
        <v>0</v>
      </c>
      <c r="BH157" s="206">
        <f t="shared" si="17"/>
        <v>0</v>
      </c>
      <c r="BI157" s="206">
        <f t="shared" si="18"/>
        <v>0</v>
      </c>
      <c r="BJ157" s="18" t="s">
        <v>84</v>
      </c>
      <c r="BK157" s="206">
        <f t="shared" si="19"/>
        <v>0</v>
      </c>
      <c r="BL157" s="18" t="s">
        <v>807</v>
      </c>
      <c r="BM157" s="205" t="s">
        <v>727</v>
      </c>
    </row>
    <row r="158" spans="1:65" s="2" customFormat="1" ht="24.2" customHeight="1">
      <c r="A158" s="35"/>
      <c r="B158" s="36"/>
      <c r="C158" s="251" t="s">
        <v>545</v>
      </c>
      <c r="D158" s="251" t="s">
        <v>583</v>
      </c>
      <c r="E158" s="252" t="s">
        <v>4232</v>
      </c>
      <c r="F158" s="253" t="s">
        <v>4233</v>
      </c>
      <c r="G158" s="254" t="s">
        <v>692</v>
      </c>
      <c r="H158" s="255">
        <v>5</v>
      </c>
      <c r="I158" s="256"/>
      <c r="J158" s="257">
        <f t="shared" si="10"/>
        <v>0</v>
      </c>
      <c r="K158" s="253" t="s">
        <v>327</v>
      </c>
      <c r="L158" s="258"/>
      <c r="M158" s="259" t="s">
        <v>1</v>
      </c>
      <c r="N158" s="260" t="s">
        <v>42</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4177</v>
      </c>
      <c r="AT158" s="205" t="s">
        <v>583</v>
      </c>
      <c r="AU158" s="205" t="s">
        <v>84</v>
      </c>
      <c r="AY158" s="18" t="s">
        <v>321</v>
      </c>
      <c r="BE158" s="206">
        <f t="shared" si="14"/>
        <v>0</v>
      </c>
      <c r="BF158" s="206">
        <f t="shared" si="15"/>
        <v>0</v>
      </c>
      <c r="BG158" s="206">
        <f t="shared" si="16"/>
        <v>0</v>
      </c>
      <c r="BH158" s="206">
        <f t="shared" si="17"/>
        <v>0</v>
      </c>
      <c r="BI158" s="206">
        <f t="shared" si="18"/>
        <v>0</v>
      </c>
      <c r="BJ158" s="18" t="s">
        <v>84</v>
      </c>
      <c r="BK158" s="206">
        <f t="shared" si="19"/>
        <v>0</v>
      </c>
      <c r="BL158" s="18" t="s">
        <v>807</v>
      </c>
      <c r="BM158" s="205" t="s">
        <v>757</v>
      </c>
    </row>
    <row r="159" spans="1:65" s="2" customFormat="1" ht="24.2" customHeight="1">
      <c r="A159" s="35"/>
      <c r="B159" s="36"/>
      <c r="C159" s="251" t="s">
        <v>558</v>
      </c>
      <c r="D159" s="251" t="s">
        <v>583</v>
      </c>
      <c r="E159" s="252" t="s">
        <v>4234</v>
      </c>
      <c r="F159" s="253" t="s">
        <v>4235</v>
      </c>
      <c r="G159" s="254" t="s">
        <v>692</v>
      </c>
      <c r="H159" s="255">
        <v>2</v>
      </c>
      <c r="I159" s="256"/>
      <c r="J159" s="257">
        <f t="shared" si="10"/>
        <v>0</v>
      </c>
      <c r="K159" s="253" t="s">
        <v>327</v>
      </c>
      <c r="L159" s="258"/>
      <c r="M159" s="259" t="s">
        <v>1</v>
      </c>
      <c r="N159" s="260" t="s">
        <v>42</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4177</v>
      </c>
      <c r="AT159" s="205" t="s">
        <v>583</v>
      </c>
      <c r="AU159" s="205" t="s">
        <v>84</v>
      </c>
      <c r="AY159" s="18" t="s">
        <v>321</v>
      </c>
      <c r="BE159" s="206">
        <f t="shared" si="14"/>
        <v>0</v>
      </c>
      <c r="BF159" s="206">
        <f t="shared" si="15"/>
        <v>0</v>
      </c>
      <c r="BG159" s="206">
        <f t="shared" si="16"/>
        <v>0</v>
      </c>
      <c r="BH159" s="206">
        <f t="shared" si="17"/>
        <v>0</v>
      </c>
      <c r="BI159" s="206">
        <f t="shared" si="18"/>
        <v>0</v>
      </c>
      <c r="BJ159" s="18" t="s">
        <v>84</v>
      </c>
      <c r="BK159" s="206">
        <f t="shared" si="19"/>
        <v>0</v>
      </c>
      <c r="BL159" s="18" t="s">
        <v>807</v>
      </c>
      <c r="BM159" s="205" t="s">
        <v>774</v>
      </c>
    </row>
    <row r="160" spans="1:65" s="2" customFormat="1" ht="24.2" customHeight="1">
      <c r="A160" s="35"/>
      <c r="B160" s="36"/>
      <c r="C160" s="251" t="s">
        <v>582</v>
      </c>
      <c r="D160" s="251" t="s">
        <v>583</v>
      </c>
      <c r="E160" s="252" t="s">
        <v>4236</v>
      </c>
      <c r="F160" s="253" t="s">
        <v>4237</v>
      </c>
      <c r="G160" s="254" t="s">
        <v>692</v>
      </c>
      <c r="H160" s="255">
        <v>1</v>
      </c>
      <c r="I160" s="256"/>
      <c r="J160" s="257">
        <f t="shared" si="10"/>
        <v>0</v>
      </c>
      <c r="K160" s="253" t="s">
        <v>327</v>
      </c>
      <c r="L160" s="258"/>
      <c r="M160" s="259" t="s">
        <v>1</v>
      </c>
      <c r="N160" s="260" t="s">
        <v>42</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4177</v>
      </c>
      <c r="AT160" s="205" t="s">
        <v>583</v>
      </c>
      <c r="AU160" s="205" t="s">
        <v>84</v>
      </c>
      <c r="AY160" s="18" t="s">
        <v>321</v>
      </c>
      <c r="BE160" s="206">
        <f t="shared" si="14"/>
        <v>0</v>
      </c>
      <c r="BF160" s="206">
        <f t="shared" si="15"/>
        <v>0</v>
      </c>
      <c r="BG160" s="206">
        <f t="shared" si="16"/>
        <v>0</v>
      </c>
      <c r="BH160" s="206">
        <f t="shared" si="17"/>
        <v>0</v>
      </c>
      <c r="BI160" s="206">
        <f t="shared" si="18"/>
        <v>0</v>
      </c>
      <c r="BJ160" s="18" t="s">
        <v>84</v>
      </c>
      <c r="BK160" s="206">
        <f t="shared" si="19"/>
        <v>0</v>
      </c>
      <c r="BL160" s="18" t="s">
        <v>807</v>
      </c>
      <c r="BM160" s="205" t="s">
        <v>783</v>
      </c>
    </row>
    <row r="161" spans="1:65" s="2" customFormat="1" ht="24.2" customHeight="1">
      <c r="A161" s="35"/>
      <c r="B161" s="36"/>
      <c r="C161" s="251" t="s">
        <v>589</v>
      </c>
      <c r="D161" s="251" t="s">
        <v>583</v>
      </c>
      <c r="E161" s="252" t="s">
        <v>4238</v>
      </c>
      <c r="F161" s="253" t="s">
        <v>4239</v>
      </c>
      <c r="G161" s="254" t="s">
        <v>692</v>
      </c>
      <c r="H161" s="255">
        <v>1</v>
      </c>
      <c r="I161" s="256"/>
      <c r="J161" s="257">
        <f t="shared" si="10"/>
        <v>0</v>
      </c>
      <c r="K161" s="253" t="s">
        <v>327</v>
      </c>
      <c r="L161" s="258"/>
      <c r="M161" s="259" t="s">
        <v>1</v>
      </c>
      <c r="N161" s="260" t="s">
        <v>42</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4177</v>
      </c>
      <c r="AT161" s="205" t="s">
        <v>583</v>
      </c>
      <c r="AU161" s="205" t="s">
        <v>84</v>
      </c>
      <c r="AY161" s="18" t="s">
        <v>321</v>
      </c>
      <c r="BE161" s="206">
        <f t="shared" si="14"/>
        <v>0</v>
      </c>
      <c r="BF161" s="206">
        <f t="shared" si="15"/>
        <v>0</v>
      </c>
      <c r="BG161" s="206">
        <f t="shared" si="16"/>
        <v>0</v>
      </c>
      <c r="BH161" s="206">
        <f t="shared" si="17"/>
        <v>0</v>
      </c>
      <c r="BI161" s="206">
        <f t="shared" si="18"/>
        <v>0</v>
      </c>
      <c r="BJ161" s="18" t="s">
        <v>84</v>
      </c>
      <c r="BK161" s="206">
        <f t="shared" si="19"/>
        <v>0</v>
      </c>
      <c r="BL161" s="18" t="s">
        <v>807</v>
      </c>
      <c r="BM161" s="205" t="s">
        <v>791</v>
      </c>
    </row>
    <row r="162" spans="1:65" s="12" customFormat="1" ht="25.9" customHeight="1">
      <c r="B162" s="178"/>
      <c r="C162" s="179"/>
      <c r="D162" s="180" t="s">
        <v>76</v>
      </c>
      <c r="E162" s="181" t="s">
        <v>4240</v>
      </c>
      <c r="F162" s="181" t="s">
        <v>4241</v>
      </c>
      <c r="G162" s="179"/>
      <c r="H162" s="179"/>
      <c r="I162" s="182"/>
      <c r="J162" s="183">
        <f>BK162</f>
        <v>0</v>
      </c>
      <c r="K162" s="179"/>
      <c r="L162" s="184"/>
      <c r="M162" s="185"/>
      <c r="N162" s="186"/>
      <c r="O162" s="186"/>
      <c r="P162" s="187">
        <f>SUM(P163:P165)</f>
        <v>0</v>
      </c>
      <c r="Q162" s="186"/>
      <c r="R162" s="187">
        <f>SUM(R163:R165)</f>
        <v>0</v>
      </c>
      <c r="S162" s="186"/>
      <c r="T162" s="188">
        <f>SUM(T163:T165)</f>
        <v>0</v>
      </c>
      <c r="AR162" s="189" t="s">
        <v>84</v>
      </c>
      <c r="AT162" s="190" t="s">
        <v>76</v>
      </c>
      <c r="AU162" s="190" t="s">
        <v>77</v>
      </c>
      <c r="AY162" s="189" t="s">
        <v>321</v>
      </c>
      <c r="BK162" s="191">
        <f>SUM(BK163:BK165)</f>
        <v>0</v>
      </c>
    </row>
    <row r="163" spans="1:65" s="2" customFormat="1" ht="16.5" customHeight="1">
      <c r="A163" s="35"/>
      <c r="B163" s="36"/>
      <c r="C163" s="251" t="s">
        <v>595</v>
      </c>
      <c r="D163" s="251" t="s">
        <v>583</v>
      </c>
      <c r="E163" s="252" t="s">
        <v>4242</v>
      </c>
      <c r="F163" s="253" t="s">
        <v>4243</v>
      </c>
      <c r="G163" s="254" t="s">
        <v>692</v>
      </c>
      <c r="H163" s="255">
        <v>2</v>
      </c>
      <c r="I163" s="256"/>
      <c r="J163" s="257">
        <f>ROUND(I163*H163,2)</f>
        <v>0</v>
      </c>
      <c r="K163" s="253" t="s">
        <v>327</v>
      </c>
      <c r="L163" s="258"/>
      <c r="M163" s="259" t="s">
        <v>1</v>
      </c>
      <c r="N163" s="260" t="s">
        <v>42</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4177</v>
      </c>
      <c r="AT163" s="205" t="s">
        <v>583</v>
      </c>
      <c r="AU163" s="205" t="s">
        <v>84</v>
      </c>
      <c r="AY163" s="18" t="s">
        <v>321</v>
      </c>
      <c r="BE163" s="206">
        <f>IF(N163="základní",J163,0)</f>
        <v>0</v>
      </c>
      <c r="BF163" s="206">
        <f>IF(N163="snížená",J163,0)</f>
        <v>0</v>
      </c>
      <c r="BG163" s="206">
        <f>IF(N163="zákl. přenesená",J163,0)</f>
        <v>0</v>
      </c>
      <c r="BH163" s="206">
        <f>IF(N163="sníž. přenesená",J163,0)</f>
        <v>0</v>
      </c>
      <c r="BI163" s="206">
        <f>IF(N163="nulová",J163,0)</f>
        <v>0</v>
      </c>
      <c r="BJ163" s="18" t="s">
        <v>84</v>
      </c>
      <c r="BK163" s="206">
        <f>ROUND(I163*H163,2)</f>
        <v>0</v>
      </c>
      <c r="BL163" s="18" t="s">
        <v>807</v>
      </c>
      <c r="BM163" s="205" t="s">
        <v>807</v>
      </c>
    </row>
    <row r="164" spans="1:65" s="2" customFormat="1" ht="16.5" customHeight="1">
      <c r="A164" s="35"/>
      <c r="B164" s="36"/>
      <c r="C164" s="251" t="s">
        <v>597</v>
      </c>
      <c r="D164" s="251" t="s">
        <v>583</v>
      </c>
      <c r="E164" s="252" t="s">
        <v>4244</v>
      </c>
      <c r="F164" s="253" t="s">
        <v>4245</v>
      </c>
      <c r="G164" s="254" t="s">
        <v>692</v>
      </c>
      <c r="H164" s="255">
        <v>1</v>
      </c>
      <c r="I164" s="256"/>
      <c r="J164" s="257">
        <f>ROUND(I164*H164,2)</f>
        <v>0</v>
      </c>
      <c r="K164" s="253" t="s">
        <v>327</v>
      </c>
      <c r="L164" s="258"/>
      <c r="M164" s="259" t="s">
        <v>1</v>
      </c>
      <c r="N164" s="260" t="s">
        <v>42</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4177</v>
      </c>
      <c r="AT164" s="205" t="s">
        <v>583</v>
      </c>
      <c r="AU164" s="205" t="s">
        <v>84</v>
      </c>
      <c r="AY164" s="18" t="s">
        <v>321</v>
      </c>
      <c r="BE164" s="206">
        <f>IF(N164="základní",J164,0)</f>
        <v>0</v>
      </c>
      <c r="BF164" s="206">
        <f>IF(N164="snížená",J164,0)</f>
        <v>0</v>
      </c>
      <c r="BG164" s="206">
        <f>IF(N164="zákl. přenesená",J164,0)</f>
        <v>0</v>
      </c>
      <c r="BH164" s="206">
        <f>IF(N164="sníž. přenesená",J164,0)</f>
        <v>0</v>
      </c>
      <c r="BI164" s="206">
        <f>IF(N164="nulová",J164,0)</f>
        <v>0</v>
      </c>
      <c r="BJ164" s="18" t="s">
        <v>84</v>
      </c>
      <c r="BK164" s="206">
        <f>ROUND(I164*H164,2)</f>
        <v>0</v>
      </c>
      <c r="BL164" s="18" t="s">
        <v>807</v>
      </c>
      <c r="BM164" s="205" t="s">
        <v>817</v>
      </c>
    </row>
    <row r="165" spans="1:65" s="2" customFormat="1" ht="16.5" customHeight="1">
      <c r="A165" s="35"/>
      <c r="B165" s="36"/>
      <c r="C165" s="251" t="s">
        <v>603</v>
      </c>
      <c r="D165" s="251" t="s">
        <v>583</v>
      </c>
      <c r="E165" s="252" t="s">
        <v>4246</v>
      </c>
      <c r="F165" s="253" t="s">
        <v>4247</v>
      </c>
      <c r="G165" s="254" t="s">
        <v>692</v>
      </c>
      <c r="H165" s="255">
        <v>1</v>
      </c>
      <c r="I165" s="256"/>
      <c r="J165" s="257">
        <f>ROUND(I165*H165,2)</f>
        <v>0</v>
      </c>
      <c r="K165" s="253" t="s">
        <v>327</v>
      </c>
      <c r="L165" s="258"/>
      <c r="M165" s="259" t="s">
        <v>1</v>
      </c>
      <c r="N165" s="260" t="s">
        <v>42</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4177</v>
      </c>
      <c r="AT165" s="205" t="s">
        <v>583</v>
      </c>
      <c r="AU165" s="205" t="s">
        <v>84</v>
      </c>
      <c r="AY165" s="18" t="s">
        <v>321</v>
      </c>
      <c r="BE165" s="206">
        <f>IF(N165="základní",J165,0)</f>
        <v>0</v>
      </c>
      <c r="BF165" s="206">
        <f>IF(N165="snížená",J165,0)</f>
        <v>0</v>
      </c>
      <c r="BG165" s="206">
        <f>IF(N165="zákl. přenesená",J165,0)</f>
        <v>0</v>
      </c>
      <c r="BH165" s="206">
        <f>IF(N165="sníž. přenesená",J165,0)</f>
        <v>0</v>
      </c>
      <c r="BI165" s="206">
        <f>IF(N165="nulová",J165,0)</f>
        <v>0</v>
      </c>
      <c r="BJ165" s="18" t="s">
        <v>84</v>
      </c>
      <c r="BK165" s="206">
        <f>ROUND(I165*H165,2)</f>
        <v>0</v>
      </c>
      <c r="BL165" s="18" t="s">
        <v>807</v>
      </c>
      <c r="BM165" s="205" t="s">
        <v>830</v>
      </c>
    </row>
    <row r="166" spans="1:65" s="12" customFormat="1" ht="25.9" customHeight="1">
      <c r="B166" s="178"/>
      <c r="C166" s="179"/>
      <c r="D166" s="180" t="s">
        <v>76</v>
      </c>
      <c r="E166" s="181" t="s">
        <v>4248</v>
      </c>
      <c r="F166" s="181" t="s">
        <v>4249</v>
      </c>
      <c r="G166" s="179"/>
      <c r="H166" s="179"/>
      <c r="I166" s="182"/>
      <c r="J166" s="183">
        <f>BK166</f>
        <v>0</v>
      </c>
      <c r="K166" s="179"/>
      <c r="L166" s="184"/>
      <c r="M166" s="185"/>
      <c r="N166" s="186"/>
      <c r="O166" s="186"/>
      <c r="P166" s="187">
        <f>SUM(P167:P183)</f>
        <v>0</v>
      </c>
      <c r="Q166" s="186"/>
      <c r="R166" s="187">
        <f>SUM(R167:R183)</f>
        <v>0</v>
      </c>
      <c r="S166" s="186"/>
      <c r="T166" s="188">
        <f>SUM(T167:T183)</f>
        <v>0</v>
      </c>
      <c r="AR166" s="189" t="s">
        <v>84</v>
      </c>
      <c r="AT166" s="190" t="s">
        <v>76</v>
      </c>
      <c r="AU166" s="190" t="s">
        <v>77</v>
      </c>
      <c r="AY166" s="189" t="s">
        <v>321</v>
      </c>
      <c r="BK166" s="191">
        <f>SUM(BK167:BK183)</f>
        <v>0</v>
      </c>
    </row>
    <row r="167" spans="1:65" s="2" customFormat="1" ht="24.2" customHeight="1">
      <c r="A167" s="35"/>
      <c r="B167" s="36"/>
      <c r="C167" s="251" t="s">
        <v>609</v>
      </c>
      <c r="D167" s="251" t="s">
        <v>583</v>
      </c>
      <c r="E167" s="252" t="s">
        <v>4250</v>
      </c>
      <c r="F167" s="253" t="s">
        <v>4251</v>
      </c>
      <c r="G167" s="254" t="s">
        <v>692</v>
      </c>
      <c r="H167" s="255">
        <v>1</v>
      </c>
      <c r="I167" s="256"/>
      <c r="J167" s="257">
        <f t="shared" ref="J167:J183" si="20">ROUND(I167*H167,2)</f>
        <v>0</v>
      </c>
      <c r="K167" s="253" t="s">
        <v>327</v>
      </c>
      <c r="L167" s="258"/>
      <c r="M167" s="259" t="s">
        <v>1</v>
      </c>
      <c r="N167" s="260" t="s">
        <v>42</v>
      </c>
      <c r="O167" s="72"/>
      <c r="P167" s="203">
        <f t="shared" ref="P167:P183" si="21">O167*H167</f>
        <v>0</v>
      </c>
      <c r="Q167" s="203">
        <v>0</v>
      </c>
      <c r="R167" s="203">
        <f t="shared" ref="R167:R183" si="22">Q167*H167</f>
        <v>0</v>
      </c>
      <c r="S167" s="203">
        <v>0</v>
      </c>
      <c r="T167" s="204">
        <f t="shared" ref="T167:T183" si="23">S167*H167</f>
        <v>0</v>
      </c>
      <c r="U167" s="35"/>
      <c r="V167" s="35"/>
      <c r="W167" s="35"/>
      <c r="X167" s="35"/>
      <c r="Y167" s="35"/>
      <c r="Z167" s="35"/>
      <c r="AA167" s="35"/>
      <c r="AB167" s="35"/>
      <c r="AC167" s="35"/>
      <c r="AD167" s="35"/>
      <c r="AE167" s="35"/>
      <c r="AR167" s="205" t="s">
        <v>4177</v>
      </c>
      <c r="AT167" s="205" t="s">
        <v>583</v>
      </c>
      <c r="AU167" s="205" t="s">
        <v>84</v>
      </c>
      <c r="AY167" s="18" t="s">
        <v>321</v>
      </c>
      <c r="BE167" s="206">
        <f t="shared" ref="BE167:BE183" si="24">IF(N167="základní",J167,0)</f>
        <v>0</v>
      </c>
      <c r="BF167" s="206">
        <f t="shared" ref="BF167:BF183" si="25">IF(N167="snížená",J167,0)</f>
        <v>0</v>
      </c>
      <c r="BG167" s="206">
        <f t="shared" ref="BG167:BG183" si="26">IF(N167="zákl. přenesená",J167,0)</f>
        <v>0</v>
      </c>
      <c r="BH167" s="206">
        <f t="shared" ref="BH167:BH183" si="27">IF(N167="sníž. přenesená",J167,0)</f>
        <v>0</v>
      </c>
      <c r="BI167" s="206">
        <f t="shared" ref="BI167:BI183" si="28">IF(N167="nulová",J167,0)</f>
        <v>0</v>
      </c>
      <c r="BJ167" s="18" t="s">
        <v>84</v>
      </c>
      <c r="BK167" s="206">
        <f t="shared" ref="BK167:BK183" si="29">ROUND(I167*H167,2)</f>
        <v>0</v>
      </c>
      <c r="BL167" s="18" t="s">
        <v>807</v>
      </c>
      <c r="BM167" s="205" t="s">
        <v>840</v>
      </c>
    </row>
    <row r="168" spans="1:65" s="2" customFormat="1" ht="16.5" customHeight="1">
      <c r="A168" s="35"/>
      <c r="B168" s="36"/>
      <c r="C168" s="251" t="s">
        <v>620</v>
      </c>
      <c r="D168" s="251" t="s">
        <v>583</v>
      </c>
      <c r="E168" s="252" t="s">
        <v>4252</v>
      </c>
      <c r="F168" s="253" t="s">
        <v>4253</v>
      </c>
      <c r="G168" s="254" t="s">
        <v>692</v>
      </c>
      <c r="H168" s="255">
        <v>1</v>
      </c>
      <c r="I168" s="256"/>
      <c r="J168" s="257">
        <f t="shared" si="20"/>
        <v>0</v>
      </c>
      <c r="K168" s="253" t="s">
        <v>327</v>
      </c>
      <c r="L168" s="258"/>
      <c r="M168" s="259" t="s">
        <v>1</v>
      </c>
      <c r="N168" s="260" t="s">
        <v>42</v>
      </c>
      <c r="O168" s="72"/>
      <c r="P168" s="203">
        <f t="shared" si="21"/>
        <v>0</v>
      </c>
      <c r="Q168" s="203">
        <v>0</v>
      </c>
      <c r="R168" s="203">
        <f t="shared" si="22"/>
        <v>0</v>
      </c>
      <c r="S168" s="203">
        <v>0</v>
      </c>
      <c r="T168" s="204">
        <f t="shared" si="23"/>
        <v>0</v>
      </c>
      <c r="U168" s="35"/>
      <c r="V168" s="35"/>
      <c r="W168" s="35"/>
      <c r="X168" s="35"/>
      <c r="Y168" s="35"/>
      <c r="Z168" s="35"/>
      <c r="AA168" s="35"/>
      <c r="AB168" s="35"/>
      <c r="AC168" s="35"/>
      <c r="AD168" s="35"/>
      <c r="AE168" s="35"/>
      <c r="AR168" s="205" t="s">
        <v>4177</v>
      </c>
      <c r="AT168" s="205" t="s">
        <v>583</v>
      </c>
      <c r="AU168" s="205" t="s">
        <v>84</v>
      </c>
      <c r="AY168" s="18" t="s">
        <v>321</v>
      </c>
      <c r="BE168" s="206">
        <f t="shared" si="24"/>
        <v>0</v>
      </c>
      <c r="BF168" s="206">
        <f t="shared" si="25"/>
        <v>0</v>
      </c>
      <c r="BG168" s="206">
        <f t="shared" si="26"/>
        <v>0</v>
      </c>
      <c r="BH168" s="206">
        <f t="shared" si="27"/>
        <v>0</v>
      </c>
      <c r="BI168" s="206">
        <f t="shared" si="28"/>
        <v>0</v>
      </c>
      <c r="BJ168" s="18" t="s">
        <v>84</v>
      </c>
      <c r="BK168" s="206">
        <f t="shared" si="29"/>
        <v>0</v>
      </c>
      <c r="BL168" s="18" t="s">
        <v>807</v>
      </c>
      <c r="BM168" s="205" t="s">
        <v>864</v>
      </c>
    </row>
    <row r="169" spans="1:65" s="2" customFormat="1" ht="16.5" customHeight="1">
      <c r="A169" s="35"/>
      <c r="B169" s="36"/>
      <c r="C169" s="251" t="s">
        <v>625</v>
      </c>
      <c r="D169" s="251" t="s">
        <v>583</v>
      </c>
      <c r="E169" s="252" t="s">
        <v>4254</v>
      </c>
      <c r="F169" s="253" t="s">
        <v>4255</v>
      </c>
      <c r="G169" s="254" t="s">
        <v>692</v>
      </c>
      <c r="H169" s="255">
        <v>1</v>
      </c>
      <c r="I169" s="256"/>
      <c r="J169" s="257">
        <f t="shared" si="20"/>
        <v>0</v>
      </c>
      <c r="K169" s="253" t="s">
        <v>327</v>
      </c>
      <c r="L169" s="258"/>
      <c r="M169" s="259" t="s">
        <v>1</v>
      </c>
      <c r="N169" s="260" t="s">
        <v>42</v>
      </c>
      <c r="O169" s="72"/>
      <c r="P169" s="203">
        <f t="shared" si="21"/>
        <v>0</v>
      </c>
      <c r="Q169" s="203">
        <v>0</v>
      </c>
      <c r="R169" s="203">
        <f t="shared" si="22"/>
        <v>0</v>
      </c>
      <c r="S169" s="203">
        <v>0</v>
      </c>
      <c r="T169" s="204">
        <f t="shared" si="23"/>
        <v>0</v>
      </c>
      <c r="U169" s="35"/>
      <c r="V169" s="35"/>
      <c r="W169" s="35"/>
      <c r="X169" s="35"/>
      <c r="Y169" s="35"/>
      <c r="Z169" s="35"/>
      <c r="AA169" s="35"/>
      <c r="AB169" s="35"/>
      <c r="AC169" s="35"/>
      <c r="AD169" s="35"/>
      <c r="AE169" s="35"/>
      <c r="AR169" s="205" t="s">
        <v>4177</v>
      </c>
      <c r="AT169" s="205" t="s">
        <v>583</v>
      </c>
      <c r="AU169" s="205" t="s">
        <v>84</v>
      </c>
      <c r="AY169" s="18" t="s">
        <v>321</v>
      </c>
      <c r="BE169" s="206">
        <f t="shared" si="24"/>
        <v>0</v>
      </c>
      <c r="BF169" s="206">
        <f t="shared" si="25"/>
        <v>0</v>
      </c>
      <c r="BG169" s="206">
        <f t="shared" si="26"/>
        <v>0</v>
      </c>
      <c r="BH169" s="206">
        <f t="shared" si="27"/>
        <v>0</v>
      </c>
      <c r="BI169" s="206">
        <f t="shared" si="28"/>
        <v>0</v>
      </c>
      <c r="BJ169" s="18" t="s">
        <v>84</v>
      </c>
      <c r="BK169" s="206">
        <f t="shared" si="29"/>
        <v>0</v>
      </c>
      <c r="BL169" s="18" t="s">
        <v>807</v>
      </c>
      <c r="BM169" s="205" t="s">
        <v>878</v>
      </c>
    </row>
    <row r="170" spans="1:65" s="2" customFormat="1" ht="16.5" customHeight="1">
      <c r="A170" s="35"/>
      <c r="B170" s="36"/>
      <c r="C170" s="251" t="s">
        <v>632</v>
      </c>
      <c r="D170" s="251" t="s">
        <v>583</v>
      </c>
      <c r="E170" s="252" t="s">
        <v>4256</v>
      </c>
      <c r="F170" s="253" t="s">
        <v>4257</v>
      </c>
      <c r="G170" s="254" t="s">
        <v>692</v>
      </c>
      <c r="H170" s="255">
        <v>5</v>
      </c>
      <c r="I170" s="256"/>
      <c r="J170" s="257">
        <f t="shared" si="20"/>
        <v>0</v>
      </c>
      <c r="K170" s="253" t="s">
        <v>327</v>
      </c>
      <c r="L170" s="258"/>
      <c r="M170" s="259" t="s">
        <v>1</v>
      </c>
      <c r="N170" s="260" t="s">
        <v>42</v>
      </c>
      <c r="O170" s="72"/>
      <c r="P170" s="203">
        <f t="shared" si="21"/>
        <v>0</v>
      </c>
      <c r="Q170" s="203">
        <v>0</v>
      </c>
      <c r="R170" s="203">
        <f t="shared" si="22"/>
        <v>0</v>
      </c>
      <c r="S170" s="203">
        <v>0</v>
      </c>
      <c r="T170" s="204">
        <f t="shared" si="23"/>
        <v>0</v>
      </c>
      <c r="U170" s="35"/>
      <c r="V170" s="35"/>
      <c r="W170" s="35"/>
      <c r="X170" s="35"/>
      <c r="Y170" s="35"/>
      <c r="Z170" s="35"/>
      <c r="AA170" s="35"/>
      <c r="AB170" s="35"/>
      <c r="AC170" s="35"/>
      <c r="AD170" s="35"/>
      <c r="AE170" s="35"/>
      <c r="AR170" s="205" t="s">
        <v>4177</v>
      </c>
      <c r="AT170" s="205" t="s">
        <v>583</v>
      </c>
      <c r="AU170" s="205" t="s">
        <v>84</v>
      </c>
      <c r="AY170" s="18" t="s">
        <v>321</v>
      </c>
      <c r="BE170" s="206">
        <f t="shared" si="24"/>
        <v>0</v>
      </c>
      <c r="BF170" s="206">
        <f t="shared" si="25"/>
        <v>0</v>
      </c>
      <c r="BG170" s="206">
        <f t="shared" si="26"/>
        <v>0</v>
      </c>
      <c r="BH170" s="206">
        <f t="shared" si="27"/>
        <v>0</v>
      </c>
      <c r="BI170" s="206">
        <f t="shared" si="28"/>
        <v>0</v>
      </c>
      <c r="BJ170" s="18" t="s">
        <v>84</v>
      </c>
      <c r="BK170" s="206">
        <f t="shared" si="29"/>
        <v>0</v>
      </c>
      <c r="BL170" s="18" t="s">
        <v>807</v>
      </c>
      <c r="BM170" s="205" t="s">
        <v>888</v>
      </c>
    </row>
    <row r="171" spans="1:65" s="2" customFormat="1" ht="16.5" customHeight="1">
      <c r="A171" s="35"/>
      <c r="B171" s="36"/>
      <c r="C171" s="251" t="s">
        <v>639</v>
      </c>
      <c r="D171" s="251" t="s">
        <v>583</v>
      </c>
      <c r="E171" s="252" t="s">
        <v>4258</v>
      </c>
      <c r="F171" s="253" t="s">
        <v>4259</v>
      </c>
      <c r="G171" s="254" t="s">
        <v>692</v>
      </c>
      <c r="H171" s="255">
        <v>1</v>
      </c>
      <c r="I171" s="256"/>
      <c r="J171" s="257">
        <f t="shared" si="20"/>
        <v>0</v>
      </c>
      <c r="K171" s="253" t="s">
        <v>327</v>
      </c>
      <c r="L171" s="258"/>
      <c r="M171" s="259" t="s">
        <v>1</v>
      </c>
      <c r="N171" s="260" t="s">
        <v>42</v>
      </c>
      <c r="O171" s="72"/>
      <c r="P171" s="203">
        <f t="shared" si="21"/>
        <v>0</v>
      </c>
      <c r="Q171" s="203">
        <v>0</v>
      </c>
      <c r="R171" s="203">
        <f t="shared" si="22"/>
        <v>0</v>
      </c>
      <c r="S171" s="203">
        <v>0</v>
      </c>
      <c r="T171" s="204">
        <f t="shared" si="23"/>
        <v>0</v>
      </c>
      <c r="U171" s="35"/>
      <c r="V171" s="35"/>
      <c r="W171" s="35"/>
      <c r="X171" s="35"/>
      <c r="Y171" s="35"/>
      <c r="Z171" s="35"/>
      <c r="AA171" s="35"/>
      <c r="AB171" s="35"/>
      <c r="AC171" s="35"/>
      <c r="AD171" s="35"/>
      <c r="AE171" s="35"/>
      <c r="AR171" s="205" t="s">
        <v>4177</v>
      </c>
      <c r="AT171" s="205" t="s">
        <v>583</v>
      </c>
      <c r="AU171" s="205" t="s">
        <v>84</v>
      </c>
      <c r="AY171" s="18" t="s">
        <v>321</v>
      </c>
      <c r="BE171" s="206">
        <f t="shared" si="24"/>
        <v>0</v>
      </c>
      <c r="BF171" s="206">
        <f t="shared" si="25"/>
        <v>0</v>
      </c>
      <c r="BG171" s="206">
        <f t="shared" si="26"/>
        <v>0</v>
      </c>
      <c r="BH171" s="206">
        <f t="shared" si="27"/>
        <v>0</v>
      </c>
      <c r="BI171" s="206">
        <f t="shared" si="28"/>
        <v>0</v>
      </c>
      <c r="BJ171" s="18" t="s">
        <v>84</v>
      </c>
      <c r="BK171" s="206">
        <f t="shared" si="29"/>
        <v>0</v>
      </c>
      <c r="BL171" s="18" t="s">
        <v>807</v>
      </c>
      <c r="BM171" s="205" t="s">
        <v>911</v>
      </c>
    </row>
    <row r="172" spans="1:65" s="2" customFormat="1" ht="16.5" customHeight="1">
      <c r="A172" s="35"/>
      <c r="B172" s="36"/>
      <c r="C172" s="251" t="s">
        <v>644</v>
      </c>
      <c r="D172" s="251" t="s">
        <v>583</v>
      </c>
      <c r="E172" s="252" t="s">
        <v>4260</v>
      </c>
      <c r="F172" s="253" t="s">
        <v>4261</v>
      </c>
      <c r="G172" s="254" t="s">
        <v>692</v>
      </c>
      <c r="H172" s="255">
        <v>2</v>
      </c>
      <c r="I172" s="256"/>
      <c r="J172" s="257">
        <f t="shared" si="20"/>
        <v>0</v>
      </c>
      <c r="K172" s="253" t="s">
        <v>327</v>
      </c>
      <c r="L172" s="258"/>
      <c r="M172" s="259" t="s">
        <v>1</v>
      </c>
      <c r="N172" s="260" t="s">
        <v>42</v>
      </c>
      <c r="O172" s="72"/>
      <c r="P172" s="203">
        <f t="shared" si="21"/>
        <v>0</v>
      </c>
      <c r="Q172" s="203">
        <v>0</v>
      </c>
      <c r="R172" s="203">
        <f t="shared" si="22"/>
        <v>0</v>
      </c>
      <c r="S172" s="203">
        <v>0</v>
      </c>
      <c r="T172" s="204">
        <f t="shared" si="23"/>
        <v>0</v>
      </c>
      <c r="U172" s="35"/>
      <c r="V172" s="35"/>
      <c r="W172" s="35"/>
      <c r="X172" s="35"/>
      <c r="Y172" s="35"/>
      <c r="Z172" s="35"/>
      <c r="AA172" s="35"/>
      <c r="AB172" s="35"/>
      <c r="AC172" s="35"/>
      <c r="AD172" s="35"/>
      <c r="AE172" s="35"/>
      <c r="AR172" s="205" t="s">
        <v>4177</v>
      </c>
      <c r="AT172" s="205" t="s">
        <v>583</v>
      </c>
      <c r="AU172" s="205" t="s">
        <v>84</v>
      </c>
      <c r="AY172" s="18" t="s">
        <v>321</v>
      </c>
      <c r="BE172" s="206">
        <f t="shared" si="24"/>
        <v>0</v>
      </c>
      <c r="BF172" s="206">
        <f t="shared" si="25"/>
        <v>0</v>
      </c>
      <c r="BG172" s="206">
        <f t="shared" si="26"/>
        <v>0</v>
      </c>
      <c r="BH172" s="206">
        <f t="shared" si="27"/>
        <v>0</v>
      </c>
      <c r="BI172" s="206">
        <f t="shared" si="28"/>
        <v>0</v>
      </c>
      <c r="BJ172" s="18" t="s">
        <v>84</v>
      </c>
      <c r="BK172" s="206">
        <f t="shared" si="29"/>
        <v>0</v>
      </c>
      <c r="BL172" s="18" t="s">
        <v>807</v>
      </c>
      <c r="BM172" s="205" t="s">
        <v>921</v>
      </c>
    </row>
    <row r="173" spans="1:65" s="2" customFormat="1" ht="16.5" customHeight="1">
      <c r="A173" s="35"/>
      <c r="B173" s="36"/>
      <c r="C173" s="251" t="s">
        <v>647</v>
      </c>
      <c r="D173" s="251" t="s">
        <v>583</v>
      </c>
      <c r="E173" s="252" t="s">
        <v>4262</v>
      </c>
      <c r="F173" s="253" t="s">
        <v>4263</v>
      </c>
      <c r="G173" s="254" t="s">
        <v>692</v>
      </c>
      <c r="H173" s="255">
        <v>1</v>
      </c>
      <c r="I173" s="256"/>
      <c r="J173" s="257">
        <f t="shared" si="20"/>
        <v>0</v>
      </c>
      <c r="K173" s="253" t="s">
        <v>327</v>
      </c>
      <c r="L173" s="258"/>
      <c r="M173" s="259" t="s">
        <v>1</v>
      </c>
      <c r="N173" s="260" t="s">
        <v>42</v>
      </c>
      <c r="O173" s="72"/>
      <c r="P173" s="203">
        <f t="shared" si="21"/>
        <v>0</v>
      </c>
      <c r="Q173" s="203">
        <v>0</v>
      </c>
      <c r="R173" s="203">
        <f t="shared" si="22"/>
        <v>0</v>
      </c>
      <c r="S173" s="203">
        <v>0</v>
      </c>
      <c r="T173" s="204">
        <f t="shared" si="23"/>
        <v>0</v>
      </c>
      <c r="U173" s="35"/>
      <c r="V173" s="35"/>
      <c r="W173" s="35"/>
      <c r="X173" s="35"/>
      <c r="Y173" s="35"/>
      <c r="Z173" s="35"/>
      <c r="AA173" s="35"/>
      <c r="AB173" s="35"/>
      <c r="AC173" s="35"/>
      <c r="AD173" s="35"/>
      <c r="AE173" s="35"/>
      <c r="AR173" s="205" t="s">
        <v>4177</v>
      </c>
      <c r="AT173" s="205" t="s">
        <v>583</v>
      </c>
      <c r="AU173" s="205" t="s">
        <v>84</v>
      </c>
      <c r="AY173" s="18" t="s">
        <v>321</v>
      </c>
      <c r="BE173" s="206">
        <f t="shared" si="24"/>
        <v>0</v>
      </c>
      <c r="BF173" s="206">
        <f t="shared" si="25"/>
        <v>0</v>
      </c>
      <c r="BG173" s="206">
        <f t="shared" si="26"/>
        <v>0</v>
      </c>
      <c r="BH173" s="206">
        <f t="shared" si="27"/>
        <v>0</v>
      </c>
      <c r="BI173" s="206">
        <f t="shared" si="28"/>
        <v>0</v>
      </c>
      <c r="BJ173" s="18" t="s">
        <v>84</v>
      </c>
      <c r="BK173" s="206">
        <f t="shared" si="29"/>
        <v>0</v>
      </c>
      <c r="BL173" s="18" t="s">
        <v>807</v>
      </c>
      <c r="BM173" s="205" t="s">
        <v>931</v>
      </c>
    </row>
    <row r="174" spans="1:65" s="2" customFormat="1" ht="16.5" customHeight="1">
      <c r="A174" s="35"/>
      <c r="B174" s="36"/>
      <c r="C174" s="251" t="s">
        <v>652</v>
      </c>
      <c r="D174" s="251" t="s">
        <v>583</v>
      </c>
      <c r="E174" s="252" t="s">
        <v>4264</v>
      </c>
      <c r="F174" s="253" t="s">
        <v>4265</v>
      </c>
      <c r="G174" s="254" t="s">
        <v>692</v>
      </c>
      <c r="H174" s="255">
        <v>1</v>
      </c>
      <c r="I174" s="256"/>
      <c r="J174" s="257">
        <f t="shared" si="20"/>
        <v>0</v>
      </c>
      <c r="K174" s="253" t="s">
        <v>327</v>
      </c>
      <c r="L174" s="258"/>
      <c r="M174" s="259" t="s">
        <v>1</v>
      </c>
      <c r="N174" s="260" t="s">
        <v>42</v>
      </c>
      <c r="O174" s="72"/>
      <c r="P174" s="203">
        <f t="shared" si="21"/>
        <v>0</v>
      </c>
      <c r="Q174" s="203">
        <v>0</v>
      </c>
      <c r="R174" s="203">
        <f t="shared" si="22"/>
        <v>0</v>
      </c>
      <c r="S174" s="203">
        <v>0</v>
      </c>
      <c r="T174" s="204">
        <f t="shared" si="23"/>
        <v>0</v>
      </c>
      <c r="U174" s="35"/>
      <c r="V174" s="35"/>
      <c r="W174" s="35"/>
      <c r="X174" s="35"/>
      <c r="Y174" s="35"/>
      <c r="Z174" s="35"/>
      <c r="AA174" s="35"/>
      <c r="AB174" s="35"/>
      <c r="AC174" s="35"/>
      <c r="AD174" s="35"/>
      <c r="AE174" s="35"/>
      <c r="AR174" s="205" t="s">
        <v>4177</v>
      </c>
      <c r="AT174" s="205" t="s">
        <v>583</v>
      </c>
      <c r="AU174" s="205" t="s">
        <v>84</v>
      </c>
      <c r="AY174" s="18" t="s">
        <v>321</v>
      </c>
      <c r="BE174" s="206">
        <f t="shared" si="24"/>
        <v>0</v>
      </c>
      <c r="BF174" s="206">
        <f t="shared" si="25"/>
        <v>0</v>
      </c>
      <c r="BG174" s="206">
        <f t="shared" si="26"/>
        <v>0</v>
      </c>
      <c r="BH174" s="206">
        <f t="shared" si="27"/>
        <v>0</v>
      </c>
      <c r="BI174" s="206">
        <f t="shared" si="28"/>
        <v>0</v>
      </c>
      <c r="BJ174" s="18" t="s">
        <v>84</v>
      </c>
      <c r="BK174" s="206">
        <f t="shared" si="29"/>
        <v>0</v>
      </c>
      <c r="BL174" s="18" t="s">
        <v>807</v>
      </c>
      <c r="BM174" s="205" t="s">
        <v>941</v>
      </c>
    </row>
    <row r="175" spans="1:65" s="2" customFormat="1" ht="16.5" customHeight="1">
      <c r="A175" s="35"/>
      <c r="B175" s="36"/>
      <c r="C175" s="251" t="s">
        <v>657</v>
      </c>
      <c r="D175" s="251" t="s">
        <v>583</v>
      </c>
      <c r="E175" s="252" t="s">
        <v>4266</v>
      </c>
      <c r="F175" s="253" t="s">
        <v>4267</v>
      </c>
      <c r="G175" s="254" t="s">
        <v>692</v>
      </c>
      <c r="H175" s="255">
        <v>1</v>
      </c>
      <c r="I175" s="256"/>
      <c r="J175" s="257">
        <f t="shared" si="20"/>
        <v>0</v>
      </c>
      <c r="K175" s="253" t="s">
        <v>327</v>
      </c>
      <c r="L175" s="258"/>
      <c r="M175" s="259" t="s">
        <v>1</v>
      </c>
      <c r="N175" s="260" t="s">
        <v>42</v>
      </c>
      <c r="O175" s="72"/>
      <c r="P175" s="203">
        <f t="shared" si="21"/>
        <v>0</v>
      </c>
      <c r="Q175" s="203">
        <v>0</v>
      </c>
      <c r="R175" s="203">
        <f t="shared" si="22"/>
        <v>0</v>
      </c>
      <c r="S175" s="203">
        <v>0</v>
      </c>
      <c r="T175" s="204">
        <f t="shared" si="23"/>
        <v>0</v>
      </c>
      <c r="U175" s="35"/>
      <c r="V175" s="35"/>
      <c r="W175" s="35"/>
      <c r="X175" s="35"/>
      <c r="Y175" s="35"/>
      <c r="Z175" s="35"/>
      <c r="AA175" s="35"/>
      <c r="AB175" s="35"/>
      <c r="AC175" s="35"/>
      <c r="AD175" s="35"/>
      <c r="AE175" s="35"/>
      <c r="AR175" s="205" t="s">
        <v>4177</v>
      </c>
      <c r="AT175" s="205" t="s">
        <v>583</v>
      </c>
      <c r="AU175" s="205" t="s">
        <v>84</v>
      </c>
      <c r="AY175" s="18" t="s">
        <v>321</v>
      </c>
      <c r="BE175" s="206">
        <f t="shared" si="24"/>
        <v>0</v>
      </c>
      <c r="BF175" s="206">
        <f t="shared" si="25"/>
        <v>0</v>
      </c>
      <c r="BG175" s="206">
        <f t="shared" si="26"/>
        <v>0</v>
      </c>
      <c r="BH175" s="206">
        <f t="shared" si="27"/>
        <v>0</v>
      </c>
      <c r="BI175" s="206">
        <f t="shared" si="28"/>
        <v>0</v>
      </c>
      <c r="BJ175" s="18" t="s">
        <v>84</v>
      </c>
      <c r="BK175" s="206">
        <f t="shared" si="29"/>
        <v>0</v>
      </c>
      <c r="BL175" s="18" t="s">
        <v>807</v>
      </c>
      <c r="BM175" s="205" t="s">
        <v>951</v>
      </c>
    </row>
    <row r="176" spans="1:65" s="2" customFormat="1" ht="16.5" customHeight="1">
      <c r="A176" s="35"/>
      <c r="B176" s="36"/>
      <c r="C176" s="251" t="s">
        <v>664</v>
      </c>
      <c r="D176" s="251" t="s">
        <v>583</v>
      </c>
      <c r="E176" s="252" t="s">
        <v>4268</v>
      </c>
      <c r="F176" s="253" t="s">
        <v>4269</v>
      </c>
      <c r="G176" s="254" t="s">
        <v>692</v>
      </c>
      <c r="H176" s="255">
        <v>2</v>
      </c>
      <c r="I176" s="256"/>
      <c r="J176" s="257">
        <f t="shared" si="20"/>
        <v>0</v>
      </c>
      <c r="K176" s="253" t="s">
        <v>327</v>
      </c>
      <c r="L176" s="258"/>
      <c r="M176" s="259" t="s">
        <v>1</v>
      </c>
      <c r="N176" s="260" t="s">
        <v>42</v>
      </c>
      <c r="O176" s="72"/>
      <c r="P176" s="203">
        <f t="shared" si="21"/>
        <v>0</v>
      </c>
      <c r="Q176" s="203">
        <v>0</v>
      </c>
      <c r="R176" s="203">
        <f t="shared" si="22"/>
        <v>0</v>
      </c>
      <c r="S176" s="203">
        <v>0</v>
      </c>
      <c r="T176" s="204">
        <f t="shared" si="23"/>
        <v>0</v>
      </c>
      <c r="U176" s="35"/>
      <c r="V176" s="35"/>
      <c r="W176" s="35"/>
      <c r="X176" s="35"/>
      <c r="Y176" s="35"/>
      <c r="Z176" s="35"/>
      <c r="AA176" s="35"/>
      <c r="AB176" s="35"/>
      <c r="AC176" s="35"/>
      <c r="AD176" s="35"/>
      <c r="AE176" s="35"/>
      <c r="AR176" s="205" t="s">
        <v>4177</v>
      </c>
      <c r="AT176" s="205" t="s">
        <v>583</v>
      </c>
      <c r="AU176" s="205" t="s">
        <v>84</v>
      </c>
      <c r="AY176" s="18" t="s">
        <v>321</v>
      </c>
      <c r="BE176" s="206">
        <f t="shared" si="24"/>
        <v>0</v>
      </c>
      <c r="BF176" s="206">
        <f t="shared" si="25"/>
        <v>0</v>
      </c>
      <c r="BG176" s="206">
        <f t="shared" si="26"/>
        <v>0</v>
      </c>
      <c r="BH176" s="206">
        <f t="shared" si="27"/>
        <v>0</v>
      </c>
      <c r="BI176" s="206">
        <f t="shared" si="28"/>
        <v>0</v>
      </c>
      <c r="BJ176" s="18" t="s">
        <v>84</v>
      </c>
      <c r="BK176" s="206">
        <f t="shared" si="29"/>
        <v>0</v>
      </c>
      <c r="BL176" s="18" t="s">
        <v>807</v>
      </c>
      <c r="BM176" s="205" t="s">
        <v>963</v>
      </c>
    </row>
    <row r="177" spans="1:65" s="2" customFormat="1" ht="16.5" customHeight="1">
      <c r="A177" s="35"/>
      <c r="B177" s="36"/>
      <c r="C177" s="251" t="s">
        <v>669</v>
      </c>
      <c r="D177" s="251" t="s">
        <v>583</v>
      </c>
      <c r="E177" s="252" t="s">
        <v>4270</v>
      </c>
      <c r="F177" s="253" t="s">
        <v>4271</v>
      </c>
      <c r="G177" s="254" t="s">
        <v>692</v>
      </c>
      <c r="H177" s="255">
        <v>2</v>
      </c>
      <c r="I177" s="256"/>
      <c r="J177" s="257">
        <f t="shared" si="20"/>
        <v>0</v>
      </c>
      <c r="K177" s="253" t="s">
        <v>327</v>
      </c>
      <c r="L177" s="258"/>
      <c r="M177" s="259" t="s">
        <v>1</v>
      </c>
      <c r="N177" s="260" t="s">
        <v>42</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4177</v>
      </c>
      <c r="AT177" s="205" t="s">
        <v>583</v>
      </c>
      <c r="AU177" s="205" t="s">
        <v>84</v>
      </c>
      <c r="AY177" s="18" t="s">
        <v>321</v>
      </c>
      <c r="BE177" s="206">
        <f t="shared" si="24"/>
        <v>0</v>
      </c>
      <c r="BF177" s="206">
        <f t="shared" si="25"/>
        <v>0</v>
      </c>
      <c r="BG177" s="206">
        <f t="shared" si="26"/>
        <v>0</v>
      </c>
      <c r="BH177" s="206">
        <f t="shared" si="27"/>
        <v>0</v>
      </c>
      <c r="BI177" s="206">
        <f t="shared" si="28"/>
        <v>0</v>
      </c>
      <c r="BJ177" s="18" t="s">
        <v>84</v>
      </c>
      <c r="BK177" s="206">
        <f t="shared" si="29"/>
        <v>0</v>
      </c>
      <c r="BL177" s="18" t="s">
        <v>807</v>
      </c>
      <c r="BM177" s="205" t="s">
        <v>181</v>
      </c>
    </row>
    <row r="178" spans="1:65" s="2" customFormat="1" ht="21.75" customHeight="1">
      <c r="A178" s="35"/>
      <c r="B178" s="36"/>
      <c r="C178" s="251" t="s">
        <v>674</v>
      </c>
      <c r="D178" s="251" t="s">
        <v>583</v>
      </c>
      <c r="E178" s="252" t="s">
        <v>4272</v>
      </c>
      <c r="F178" s="253" t="s">
        <v>4273</v>
      </c>
      <c r="G178" s="254" t="s">
        <v>692</v>
      </c>
      <c r="H178" s="255">
        <v>2</v>
      </c>
      <c r="I178" s="256"/>
      <c r="J178" s="257">
        <f t="shared" si="20"/>
        <v>0</v>
      </c>
      <c r="K178" s="253" t="s">
        <v>327</v>
      </c>
      <c r="L178" s="258"/>
      <c r="M178" s="259" t="s">
        <v>1</v>
      </c>
      <c r="N178" s="260" t="s">
        <v>42</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4177</v>
      </c>
      <c r="AT178" s="205" t="s">
        <v>583</v>
      </c>
      <c r="AU178" s="205" t="s">
        <v>84</v>
      </c>
      <c r="AY178" s="18" t="s">
        <v>321</v>
      </c>
      <c r="BE178" s="206">
        <f t="shared" si="24"/>
        <v>0</v>
      </c>
      <c r="BF178" s="206">
        <f t="shared" si="25"/>
        <v>0</v>
      </c>
      <c r="BG178" s="206">
        <f t="shared" si="26"/>
        <v>0</v>
      </c>
      <c r="BH178" s="206">
        <f t="shared" si="27"/>
        <v>0</v>
      </c>
      <c r="BI178" s="206">
        <f t="shared" si="28"/>
        <v>0</v>
      </c>
      <c r="BJ178" s="18" t="s">
        <v>84</v>
      </c>
      <c r="BK178" s="206">
        <f t="shared" si="29"/>
        <v>0</v>
      </c>
      <c r="BL178" s="18" t="s">
        <v>807</v>
      </c>
      <c r="BM178" s="205" t="s">
        <v>982</v>
      </c>
    </row>
    <row r="179" spans="1:65" s="2" customFormat="1" ht="21.75" customHeight="1">
      <c r="A179" s="35"/>
      <c r="B179" s="36"/>
      <c r="C179" s="251" t="s">
        <v>680</v>
      </c>
      <c r="D179" s="251" t="s">
        <v>583</v>
      </c>
      <c r="E179" s="252" t="s">
        <v>4274</v>
      </c>
      <c r="F179" s="253" t="s">
        <v>4275</v>
      </c>
      <c r="G179" s="254" t="s">
        <v>692</v>
      </c>
      <c r="H179" s="255">
        <v>1</v>
      </c>
      <c r="I179" s="256"/>
      <c r="J179" s="257">
        <f t="shared" si="20"/>
        <v>0</v>
      </c>
      <c r="K179" s="253" t="s">
        <v>327</v>
      </c>
      <c r="L179" s="258"/>
      <c r="M179" s="259" t="s">
        <v>1</v>
      </c>
      <c r="N179" s="260" t="s">
        <v>42</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4177</v>
      </c>
      <c r="AT179" s="205" t="s">
        <v>583</v>
      </c>
      <c r="AU179" s="205" t="s">
        <v>84</v>
      </c>
      <c r="AY179" s="18" t="s">
        <v>321</v>
      </c>
      <c r="BE179" s="206">
        <f t="shared" si="24"/>
        <v>0</v>
      </c>
      <c r="BF179" s="206">
        <f t="shared" si="25"/>
        <v>0</v>
      </c>
      <c r="BG179" s="206">
        <f t="shared" si="26"/>
        <v>0</v>
      </c>
      <c r="BH179" s="206">
        <f t="shared" si="27"/>
        <v>0</v>
      </c>
      <c r="BI179" s="206">
        <f t="shared" si="28"/>
        <v>0</v>
      </c>
      <c r="BJ179" s="18" t="s">
        <v>84</v>
      </c>
      <c r="BK179" s="206">
        <f t="shared" si="29"/>
        <v>0</v>
      </c>
      <c r="BL179" s="18" t="s">
        <v>807</v>
      </c>
      <c r="BM179" s="205" t="s">
        <v>992</v>
      </c>
    </row>
    <row r="180" spans="1:65" s="2" customFormat="1" ht="21.75" customHeight="1">
      <c r="A180" s="35"/>
      <c r="B180" s="36"/>
      <c r="C180" s="251" t="s">
        <v>685</v>
      </c>
      <c r="D180" s="251" t="s">
        <v>583</v>
      </c>
      <c r="E180" s="252" t="s">
        <v>4276</v>
      </c>
      <c r="F180" s="253" t="s">
        <v>4277</v>
      </c>
      <c r="G180" s="254" t="s">
        <v>692</v>
      </c>
      <c r="H180" s="255">
        <v>1</v>
      </c>
      <c r="I180" s="256"/>
      <c r="J180" s="257">
        <f t="shared" si="20"/>
        <v>0</v>
      </c>
      <c r="K180" s="253" t="s">
        <v>327</v>
      </c>
      <c r="L180" s="258"/>
      <c r="M180" s="259" t="s">
        <v>1</v>
      </c>
      <c r="N180" s="260" t="s">
        <v>42</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4177</v>
      </c>
      <c r="AT180" s="205" t="s">
        <v>583</v>
      </c>
      <c r="AU180" s="205" t="s">
        <v>84</v>
      </c>
      <c r="AY180" s="18" t="s">
        <v>321</v>
      </c>
      <c r="BE180" s="206">
        <f t="shared" si="24"/>
        <v>0</v>
      </c>
      <c r="BF180" s="206">
        <f t="shared" si="25"/>
        <v>0</v>
      </c>
      <c r="BG180" s="206">
        <f t="shared" si="26"/>
        <v>0</v>
      </c>
      <c r="BH180" s="206">
        <f t="shared" si="27"/>
        <v>0</v>
      </c>
      <c r="BI180" s="206">
        <f t="shared" si="28"/>
        <v>0</v>
      </c>
      <c r="BJ180" s="18" t="s">
        <v>84</v>
      </c>
      <c r="BK180" s="206">
        <f t="shared" si="29"/>
        <v>0</v>
      </c>
      <c r="BL180" s="18" t="s">
        <v>807</v>
      </c>
      <c r="BM180" s="205" t="s">
        <v>998</v>
      </c>
    </row>
    <row r="181" spans="1:65" s="2" customFormat="1" ht="16.5" customHeight="1">
      <c r="A181" s="35"/>
      <c r="B181" s="36"/>
      <c r="C181" s="251" t="s">
        <v>689</v>
      </c>
      <c r="D181" s="251" t="s">
        <v>583</v>
      </c>
      <c r="E181" s="252" t="s">
        <v>4278</v>
      </c>
      <c r="F181" s="253" t="s">
        <v>4279</v>
      </c>
      <c r="G181" s="254" t="s">
        <v>692</v>
      </c>
      <c r="H181" s="255">
        <v>5</v>
      </c>
      <c r="I181" s="256"/>
      <c r="J181" s="257">
        <f t="shared" si="20"/>
        <v>0</v>
      </c>
      <c r="K181" s="253" t="s">
        <v>327</v>
      </c>
      <c r="L181" s="258"/>
      <c r="M181" s="259" t="s">
        <v>1</v>
      </c>
      <c r="N181" s="260" t="s">
        <v>42</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4177</v>
      </c>
      <c r="AT181" s="205" t="s">
        <v>583</v>
      </c>
      <c r="AU181" s="205" t="s">
        <v>84</v>
      </c>
      <c r="AY181" s="18" t="s">
        <v>321</v>
      </c>
      <c r="BE181" s="206">
        <f t="shared" si="24"/>
        <v>0</v>
      </c>
      <c r="BF181" s="206">
        <f t="shared" si="25"/>
        <v>0</v>
      </c>
      <c r="BG181" s="206">
        <f t="shared" si="26"/>
        <v>0</v>
      </c>
      <c r="BH181" s="206">
        <f t="shared" si="27"/>
        <v>0</v>
      </c>
      <c r="BI181" s="206">
        <f t="shared" si="28"/>
        <v>0</v>
      </c>
      <c r="BJ181" s="18" t="s">
        <v>84</v>
      </c>
      <c r="BK181" s="206">
        <f t="shared" si="29"/>
        <v>0</v>
      </c>
      <c r="BL181" s="18" t="s">
        <v>807</v>
      </c>
      <c r="BM181" s="205" t="s">
        <v>1017</v>
      </c>
    </row>
    <row r="182" spans="1:65" s="2" customFormat="1" ht="66.75" customHeight="1">
      <c r="A182" s="35"/>
      <c r="B182" s="36"/>
      <c r="C182" s="251" t="s">
        <v>694</v>
      </c>
      <c r="D182" s="251" t="s">
        <v>583</v>
      </c>
      <c r="E182" s="252" t="s">
        <v>4280</v>
      </c>
      <c r="F182" s="253" t="s">
        <v>4281</v>
      </c>
      <c r="G182" s="254" t="s">
        <v>692</v>
      </c>
      <c r="H182" s="255">
        <v>3</v>
      </c>
      <c r="I182" s="256"/>
      <c r="J182" s="257">
        <f t="shared" si="20"/>
        <v>0</v>
      </c>
      <c r="K182" s="253" t="s">
        <v>327</v>
      </c>
      <c r="L182" s="258"/>
      <c r="M182" s="259" t="s">
        <v>1</v>
      </c>
      <c r="N182" s="260" t="s">
        <v>42</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4177</v>
      </c>
      <c r="AT182" s="205" t="s">
        <v>583</v>
      </c>
      <c r="AU182" s="205" t="s">
        <v>84</v>
      </c>
      <c r="AY182" s="18" t="s">
        <v>321</v>
      </c>
      <c r="BE182" s="206">
        <f t="shared" si="24"/>
        <v>0</v>
      </c>
      <c r="BF182" s="206">
        <f t="shared" si="25"/>
        <v>0</v>
      </c>
      <c r="BG182" s="206">
        <f t="shared" si="26"/>
        <v>0</v>
      </c>
      <c r="BH182" s="206">
        <f t="shared" si="27"/>
        <v>0</v>
      </c>
      <c r="BI182" s="206">
        <f t="shared" si="28"/>
        <v>0</v>
      </c>
      <c r="BJ182" s="18" t="s">
        <v>84</v>
      </c>
      <c r="BK182" s="206">
        <f t="shared" si="29"/>
        <v>0</v>
      </c>
      <c r="BL182" s="18" t="s">
        <v>807</v>
      </c>
      <c r="BM182" s="205" t="s">
        <v>1028</v>
      </c>
    </row>
    <row r="183" spans="1:65" s="2" customFormat="1" ht="49.15" customHeight="1">
      <c r="A183" s="35"/>
      <c r="B183" s="36"/>
      <c r="C183" s="251" t="s">
        <v>699</v>
      </c>
      <c r="D183" s="251" t="s">
        <v>583</v>
      </c>
      <c r="E183" s="252" t="s">
        <v>4282</v>
      </c>
      <c r="F183" s="253" t="s">
        <v>4283</v>
      </c>
      <c r="G183" s="254" t="s">
        <v>692</v>
      </c>
      <c r="H183" s="255">
        <v>1</v>
      </c>
      <c r="I183" s="256"/>
      <c r="J183" s="257">
        <f t="shared" si="20"/>
        <v>0</v>
      </c>
      <c r="K183" s="253" t="s">
        <v>327</v>
      </c>
      <c r="L183" s="258"/>
      <c r="M183" s="259" t="s">
        <v>1</v>
      </c>
      <c r="N183" s="260" t="s">
        <v>42</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4177</v>
      </c>
      <c r="AT183" s="205" t="s">
        <v>583</v>
      </c>
      <c r="AU183" s="205" t="s">
        <v>84</v>
      </c>
      <c r="AY183" s="18" t="s">
        <v>321</v>
      </c>
      <c r="BE183" s="206">
        <f t="shared" si="24"/>
        <v>0</v>
      </c>
      <c r="BF183" s="206">
        <f t="shared" si="25"/>
        <v>0</v>
      </c>
      <c r="BG183" s="206">
        <f t="shared" si="26"/>
        <v>0</v>
      </c>
      <c r="BH183" s="206">
        <f t="shared" si="27"/>
        <v>0</v>
      </c>
      <c r="BI183" s="206">
        <f t="shared" si="28"/>
        <v>0</v>
      </c>
      <c r="BJ183" s="18" t="s">
        <v>84</v>
      </c>
      <c r="BK183" s="206">
        <f t="shared" si="29"/>
        <v>0</v>
      </c>
      <c r="BL183" s="18" t="s">
        <v>807</v>
      </c>
      <c r="BM183" s="205" t="s">
        <v>1039</v>
      </c>
    </row>
    <row r="184" spans="1:65" s="12" customFormat="1" ht="25.9" customHeight="1">
      <c r="B184" s="178"/>
      <c r="C184" s="179"/>
      <c r="D184" s="180" t="s">
        <v>76</v>
      </c>
      <c r="E184" s="181" t="s">
        <v>4284</v>
      </c>
      <c r="F184" s="181" t="s">
        <v>4285</v>
      </c>
      <c r="G184" s="179"/>
      <c r="H184" s="179"/>
      <c r="I184" s="182"/>
      <c r="J184" s="183">
        <f>BK184</f>
        <v>0</v>
      </c>
      <c r="K184" s="179"/>
      <c r="L184" s="184"/>
      <c r="M184" s="185"/>
      <c r="N184" s="186"/>
      <c r="O184" s="186"/>
      <c r="P184" s="187">
        <f>P185</f>
        <v>0</v>
      </c>
      <c r="Q184" s="186"/>
      <c r="R184" s="187">
        <f>R185</f>
        <v>0</v>
      </c>
      <c r="S184" s="186"/>
      <c r="T184" s="188">
        <f>T185</f>
        <v>0</v>
      </c>
      <c r="AR184" s="189" t="s">
        <v>84</v>
      </c>
      <c r="AT184" s="190" t="s">
        <v>76</v>
      </c>
      <c r="AU184" s="190" t="s">
        <v>77</v>
      </c>
      <c r="AY184" s="189" t="s">
        <v>321</v>
      </c>
      <c r="BK184" s="191">
        <f>BK185</f>
        <v>0</v>
      </c>
    </row>
    <row r="185" spans="1:65" s="2" customFormat="1" ht="55.5" customHeight="1">
      <c r="A185" s="35"/>
      <c r="B185" s="36"/>
      <c r="C185" s="251" t="s">
        <v>706</v>
      </c>
      <c r="D185" s="251" t="s">
        <v>583</v>
      </c>
      <c r="E185" s="252" t="s">
        <v>4286</v>
      </c>
      <c r="F185" s="253" t="s">
        <v>4287</v>
      </c>
      <c r="G185" s="254" t="s">
        <v>4288</v>
      </c>
      <c r="H185" s="255">
        <v>2</v>
      </c>
      <c r="I185" s="256"/>
      <c r="J185" s="257">
        <f>ROUND(I185*H185,2)</f>
        <v>0</v>
      </c>
      <c r="K185" s="253" t="s">
        <v>327</v>
      </c>
      <c r="L185" s="258"/>
      <c r="M185" s="259" t="s">
        <v>1</v>
      </c>
      <c r="N185" s="260" t="s">
        <v>42</v>
      </c>
      <c r="O185" s="72"/>
      <c r="P185" s="203">
        <f>O185*H185</f>
        <v>0</v>
      </c>
      <c r="Q185" s="203">
        <v>0</v>
      </c>
      <c r="R185" s="203">
        <f>Q185*H185</f>
        <v>0</v>
      </c>
      <c r="S185" s="203">
        <v>0</v>
      </c>
      <c r="T185" s="204">
        <f>S185*H185</f>
        <v>0</v>
      </c>
      <c r="U185" s="35"/>
      <c r="V185" s="35"/>
      <c r="W185" s="35"/>
      <c r="X185" s="35"/>
      <c r="Y185" s="35"/>
      <c r="Z185" s="35"/>
      <c r="AA185" s="35"/>
      <c r="AB185" s="35"/>
      <c r="AC185" s="35"/>
      <c r="AD185" s="35"/>
      <c r="AE185" s="35"/>
      <c r="AR185" s="205" t="s">
        <v>4177</v>
      </c>
      <c r="AT185" s="205" t="s">
        <v>583</v>
      </c>
      <c r="AU185" s="205" t="s">
        <v>84</v>
      </c>
      <c r="AY185" s="18" t="s">
        <v>321</v>
      </c>
      <c r="BE185" s="206">
        <f>IF(N185="základní",J185,0)</f>
        <v>0</v>
      </c>
      <c r="BF185" s="206">
        <f>IF(N185="snížená",J185,0)</f>
        <v>0</v>
      </c>
      <c r="BG185" s="206">
        <f>IF(N185="zákl. přenesená",J185,0)</f>
        <v>0</v>
      </c>
      <c r="BH185" s="206">
        <f>IF(N185="sníž. přenesená",J185,0)</f>
        <v>0</v>
      </c>
      <c r="BI185" s="206">
        <f>IF(N185="nulová",J185,0)</f>
        <v>0</v>
      </c>
      <c r="BJ185" s="18" t="s">
        <v>84</v>
      </c>
      <c r="BK185" s="206">
        <f>ROUND(I185*H185,2)</f>
        <v>0</v>
      </c>
      <c r="BL185" s="18" t="s">
        <v>807</v>
      </c>
      <c r="BM185" s="205" t="s">
        <v>1048</v>
      </c>
    </row>
    <row r="186" spans="1:65" s="12" customFormat="1" ht="25.9" customHeight="1">
      <c r="B186" s="178"/>
      <c r="C186" s="179"/>
      <c r="D186" s="180" t="s">
        <v>76</v>
      </c>
      <c r="E186" s="181" t="s">
        <v>4289</v>
      </c>
      <c r="F186" s="181" t="s">
        <v>4290</v>
      </c>
      <c r="G186" s="179"/>
      <c r="H186" s="179"/>
      <c r="I186" s="182"/>
      <c r="J186" s="183">
        <f>BK186</f>
        <v>0</v>
      </c>
      <c r="K186" s="179"/>
      <c r="L186" s="184"/>
      <c r="M186" s="185"/>
      <c r="N186" s="186"/>
      <c r="O186" s="186"/>
      <c r="P186" s="187">
        <f>SUM(P187:P193)</f>
        <v>0</v>
      </c>
      <c r="Q186" s="186"/>
      <c r="R186" s="187">
        <f>SUM(R187:R193)</f>
        <v>0</v>
      </c>
      <c r="S186" s="186"/>
      <c r="T186" s="188">
        <f>SUM(T187:T193)</f>
        <v>0</v>
      </c>
      <c r="AR186" s="189" t="s">
        <v>84</v>
      </c>
      <c r="AT186" s="190" t="s">
        <v>76</v>
      </c>
      <c r="AU186" s="190" t="s">
        <v>77</v>
      </c>
      <c r="AY186" s="189" t="s">
        <v>321</v>
      </c>
      <c r="BK186" s="191">
        <f>SUM(BK187:BK193)</f>
        <v>0</v>
      </c>
    </row>
    <row r="187" spans="1:65" s="2" customFormat="1" ht="16.5" customHeight="1">
      <c r="A187" s="35"/>
      <c r="B187" s="36"/>
      <c r="C187" s="194" t="s">
        <v>718</v>
      </c>
      <c r="D187" s="194" t="s">
        <v>323</v>
      </c>
      <c r="E187" s="195" t="s">
        <v>4291</v>
      </c>
      <c r="F187" s="196" t="s">
        <v>4292</v>
      </c>
      <c r="G187" s="197" t="s">
        <v>4288</v>
      </c>
      <c r="H187" s="198">
        <v>1</v>
      </c>
      <c r="I187" s="199"/>
      <c r="J187" s="200">
        <f t="shared" ref="J187:J193" si="30">ROUND(I187*H187,2)</f>
        <v>0</v>
      </c>
      <c r="K187" s="196" t="s">
        <v>327</v>
      </c>
      <c r="L187" s="40"/>
      <c r="M187" s="201" t="s">
        <v>1</v>
      </c>
      <c r="N187" s="202" t="s">
        <v>42</v>
      </c>
      <c r="O187" s="72"/>
      <c r="P187" s="203">
        <f t="shared" ref="P187:P193" si="31">O187*H187</f>
        <v>0</v>
      </c>
      <c r="Q187" s="203">
        <v>0</v>
      </c>
      <c r="R187" s="203">
        <f t="shared" ref="R187:R193" si="32">Q187*H187</f>
        <v>0</v>
      </c>
      <c r="S187" s="203">
        <v>0</v>
      </c>
      <c r="T187" s="204">
        <f t="shared" ref="T187:T193" si="33">S187*H187</f>
        <v>0</v>
      </c>
      <c r="U187" s="35"/>
      <c r="V187" s="35"/>
      <c r="W187" s="35"/>
      <c r="X187" s="35"/>
      <c r="Y187" s="35"/>
      <c r="Z187" s="35"/>
      <c r="AA187" s="35"/>
      <c r="AB187" s="35"/>
      <c r="AC187" s="35"/>
      <c r="AD187" s="35"/>
      <c r="AE187" s="35"/>
      <c r="AR187" s="205" t="s">
        <v>807</v>
      </c>
      <c r="AT187" s="205" t="s">
        <v>323</v>
      </c>
      <c r="AU187" s="205" t="s">
        <v>84</v>
      </c>
      <c r="AY187" s="18" t="s">
        <v>321</v>
      </c>
      <c r="BE187" s="206">
        <f t="shared" ref="BE187:BE193" si="34">IF(N187="základní",J187,0)</f>
        <v>0</v>
      </c>
      <c r="BF187" s="206">
        <f t="shared" ref="BF187:BF193" si="35">IF(N187="snížená",J187,0)</f>
        <v>0</v>
      </c>
      <c r="BG187" s="206">
        <f t="shared" ref="BG187:BG193" si="36">IF(N187="zákl. přenesená",J187,0)</f>
        <v>0</v>
      </c>
      <c r="BH187" s="206">
        <f t="shared" ref="BH187:BH193" si="37">IF(N187="sníž. přenesená",J187,0)</f>
        <v>0</v>
      </c>
      <c r="BI187" s="206">
        <f t="shared" ref="BI187:BI193" si="38">IF(N187="nulová",J187,0)</f>
        <v>0</v>
      </c>
      <c r="BJ187" s="18" t="s">
        <v>84</v>
      </c>
      <c r="BK187" s="206">
        <f t="shared" ref="BK187:BK193" si="39">ROUND(I187*H187,2)</f>
        <v>0</v>
      </c>
      <c r="BL187" s="18" t="s">
        <v>807</v>
      </c>
      <c r="BM187" s="205" t="s">
        <v>1060</v>
      </c>
    </row>
    <row r="188" spans="1:65" s="2" customFormat="1" ht="33" customHeight="1">
      <c r="A188" s="35"/>
      <c r="B188" s="36"/>
      <c r="C188" s="194" t="s">
        <v>727</v>
      </c>
      <c r="D188" s="194" t="s">
        <v>323</v>
      </c>
      <c r="E188" s="195" t="s">
        <v>4293</v>
      </c>
      <c r="F188" s="196" t="s">
        <v>4294</v>
      </c>
      <c r="G188" s="197" t="s">
        <v>4288</v>
      </c>
      <c r="H188" s="198">
        <v>1</v>
      </c>
      <c r="I188" s="199"/>
      <c r="J188" s="200">
        <f t="shared" si="30"/>
        <v>0</v>
      </c>
      <c r="K188" s="196" t="s">
        <v>327</v>
      </c>
      <c r="L188" s="40"/>
      <c r="M188" s="201" t="s">
        <v>1</v>
      </c>
      <c r="N188" s="202" t="s">
        <v>42</v>
      </c>
      <c r="O188" s="72"/>
      <c r="P188" s="203">
        <f t="shared" si="31"/>
        <v>0</v>
      </c>
      <c r="Q188" s="203">
        <v>0</v>
      </c>
      <c r="R188" s="203">
        <f t="shared" si="32"/>
        <v>0</v>
      </c>
      <c r="S188" s="203">
        <v>0</v>
      </c>
      <c r="T188" s="204">
        <f t="shared" si="33"/>
        <v>0</v>
      </c>
      <c r="U188" s="35"/>
      <c r="V188" s="35"/>
      <c r="W188" s="35"/>
      <c r="X188" s="35"/>
      <c r="Y188" s="35"/>
      <c r="Z188" s="35"/>
      <c r="AA188" s="35"/>
      <c r="AB188" s="35"/>
      <c r="AC188" s="35"/>
      <c r="AD188" s="35"/>
      <c r="AE188" s="35"/>
      <c r="AR188" s="205" t="s">
        <v>807</v>
      </c>
      <c r="AT188" s="205" t="s">
        <v>323</v>
      </c>
      <c r="AU188" s="205" t="s">
        <v>84</v>
      </c>
      <c r="AY188" s="18" t="s">
        <v>321</v>
      </c>
      <c r="BE188" s="206">
        <f t="shared" si="34"/>
        <v>0</v>
      </c>
      <c r="BF188" s="206">
        <f t="shared" si="35"/>
        <v>0</v>
      </c>
      <c r="BG188" s="206">
        <f t="shared" si="36"/>
        <v>0</v>
      </c>
      <c r="BH188" s="206">
        <f t="shared" si="37"/>
        <v>0</v>
      </c>
      <c r="BI188" s="206">
        <f t="shared" si="38"/>
        <v>0</v>
      </c>
      <c r="BJ188" s="18" t="s">
        <v>84</v>
      </c>
      <c r="BK188" s="206">
        <f t="shared" si="39"/>
        <v>0</v>
      </c>
      <c r="BL188" s="18" t="s">
        <v>807</v>
      </c>
      <c r="BM188" s="205" t="s">
        <v>1069</v>
      </c>
    </row>
    <row r="189" spans="1:65" s="2" customFormat="1" ht="37.9" customHeight="1">
      <c r="A189" s="35"/>
      <c r="B189" s="36"/>
      <c r="C189" s="194" t="s">
        <v>741</v>
      </c>
      <c r="D189" s="194" t="s">
        <v>323</v>
      </c>
      <c r="E189" s="195" t="s">
        <v>4295</v>
      </c>
      <c r="F189" s="196" t="s">
        <v>4296</v>
      </c>
      <c r="G189" s="197" t="s">
        <v>4288</v>
      </c>
      <c r="H189" s="198">
        <v>1</v>
      </c>
      <c r="I189" s="199"/>
      <c r="J189" s="200">
        <f t="shared" si="30"/>
        <v>0</v>
      </c>
      <c r="K189" s="196" t="s">
        <v>327</v>
      </c>
      <c r="L189" s="40"/>
      <c r="M189" s="201" t="s">
        <v>1</v>
      </c>
      <c r="N189" s="202" t="s">
        <v>42</v>
      </c>
      <c r="O189" s="72"/>
      <c r="P189" s="203">
        <f t="shared" si="31"/>
        <v>0</v>
      </c>
      <c r="Q189" s="203">
        <v>0</v>
      </c>
      <c r="R189" s="203">
        <f t="shared" si="32"/>
        <v>0</v>
      </c>
      <c r="S189" s="203">
        <v>0</v>
      </c>
      <c r="T189" s="204">
        <f t="shared" si="33"/>
        <v>0</v>
      </c>
      <c r="U189" s="35"/>
      <c r="V189" s="35"/>
      <c r="W189" s="35"/>
      <c r="X189" s="35"/>
      <c r="Y189" s="35"/>
      <c r="Z189" s="35"/>
      <c r="AA189" s="35"/>
      <c r="AB189" s="35"/>
      <c r="AC189" s="35"/>
      <c r="AD189" s="35"/>
      <c r="AE189" s="35"/>
      <c r="AR189" s="205" t="s">
        <v>807</v>
      </c>
      <c r="AT189" s="205" t="s">
        <v>323</v>
      </c>
      <c r="AU189" s="205" t="s">
        <v>84</v>
      </c>
      <c r="AY189" s="18" t="s">
        <v>321</v>
      </c>
      <c r="BE189" s="206">
        <f t="shared" si="34"/>
        <v>0</v>
      </c>
      <c r="BF189" s="206">
        <f t="shared" si="35"/>
        <v>0</v>
      </c>
      <c r="BG189" s="206">
        <f t="shared" si="36"/>
        <v>0</v>
      </c>
      <c r="BH189" s="206">
        <f t="shared" si="37"/>
        <v>0</v>
      </c>
      <c r="BI189" s="206">
        <f t="shared" si="38"/>
        <v>0</v>
      </c>
      <c r="BJ189" s="18" t="s">
        <v>84</v>
      </c>
      <c r="BK189" s="206">
        <f t="shared" si="39"/>
        <v>0</v>
      </c>
      <c r="BL189" s="18" t="s">
        <v>807</v>
      </c>
      <c r="BM189" s="205" t="s">
        <v>1080</v>
      </c>
    </row>
    <row r="190" spans="1:65" s="2" customFormat="1" ht="24.2" customHeight="1">
      <c r="A190" s="35"/>
      <c r="B190" s="36"/>
      <c r="C190" s="194" t="s">
        <v>757</v>
      </c>
      <c r="D190" s="194" t="s">
        <v>323</v>
      </c>
      <c r="E190" s="195" t="s">
        <v>4297</v>
      </c>
      <c r="F190" s="196" t="s">
        <v>4298</v>
      </c>
      <c r="G190" s="197" t="s">
        <v>4288</v>
      </c>
      <c r="H190" s="198">
        <v>1</v>
      </c>
      <c r="I190" s="199"/>
      <c r="J190" s="200">
        <f t="shared" si="30"/>
        <v>0</v>
      </c>
      <c r="K190" s="196" t="s">
        <v>327</v>
      </c>
      <c r="L190" s="40"/>
      <c r="M190" s="201" t="s">
        <v>1</v>
      </c>
      <c r="N190" s="202" t="s">
        <v>42</v>
      </c>
      <c r="O190" s="72"/>
      <c r="P190" s="203">
        <f t="shared" si="31"/>
        <v>0</v>
      </c>
      <c r="Q190" s="203">
        <v>0</v>
      </c>
      <c r="R190" s="203">
        <f t="shared" si="32"/>
        <v>0</v>
      </c>
      <c r="S190" s="203">
        <v>0</v>
      </c>
      <c r="T190" s="204">
        <f t="shared" si="33"/>
        <v>0</v>
      </c>
      <c r="U190" s="35"/>
      <c r="V190" s="35"/>
      <c r="W190" s="35"/>
      <c r="X190" s="35"/>
      <c r="Y190" s="35"/>
      <c r="Z190" s="35"/>
      <c r="AA190" s="35"/>
      <c r="AB190" s="35"/>
      <c r="AC190" s="35"/>
      <c r="AD190" s="35"/>
      <c r="AE190" s="35"/>
      <c r="AR190" s="205" t="s">
        <v>807</v>
      </c>
      <c r="AT190" s="205" t="s">
        <v>323</v>
      </c>
      <c r="AU190" s="205" t="s">
        <v>84</v>
      </c>
      <c r="AY190" s="18" t="s">
        <v>321</v>
      </c>
      <c r="BE190" s="206">
        <f t="shared" si="34"/>
        <v>0</v>
      </c>
      <c r="BF190" s="206">
        <f t="shared" si="35"/>
        <v>0</v>
      </c>
      <c r="BG190" s="206">
        <f t="shared" si="36"/>
        <v>0</v>
      </c>
      <c r="BH190" s="206">
        <f t="shared" si="37"/>
        <v>0</v>
      </c>
      <c r="BI190" s="206">
        <f t="shared" si="38"/>
        <v>0</v>
      </c>
      <c r="BJ190" s="18" t="s">
        <v>84</v>
      </c>
      <c r="BK190" s="206">
        <f t="shared" si="39"/>
        <v>0</v>
      </c>
      <c r="BL190" s="18" t="s">
        <v>807</v>
      </c>
      <c r="BM190" s="205" t="s">
        <v>1089</v>
      </c>
    </row>
    <row r="191" spans="1:65" s="2" customFormat="1" ht="16.5" customHeight="1">
      <c r="A191" s="35"/>
      <c r="B191" s="36"/>
      <c r="C191" s="194" t="s">
        <v>761</v>
      </c>
      <c r="D191" s="194" t="s">
        <v>323</v>
      </c>
      <c r="E191" s="195" t="s">
        <v>4299</v>
      </c>
      <c r="F191" s="196" t="s">
        <v>4300</v>
      </c>
      <c r="G191" s="197" t="s">
        <v>4288</v>
      </c>
      <c r="H191" s="198">
        <v>1</v>
      </c>
      <c r="I191" s="199"/>
      <c r="J191" s="200">
        <f t="shared" si="30"/>
        <v>0</v>
      </c>
      <c r="K191" s="196" t="s">
        <v>327</v>
      </c>
      <c r="L191" s="40"/>
      <c r="M191" s="201" t="s">
        <v>1</v>
      </c>
      <c r="N191" s="202" t="s">
        <v>42</v>
      </c>
      <c r="O191" s="72"/>
      <c r="P191" s="203">
        <f t="shared" si="31"/>
        <v>0</v>
      </c>
      <c r="Q191" s="203">
        <v>0</v>
      </c>
      <c r="R191" s="203">
        <f t="shared" si="32"/>
        <v>0</v>
      </c>
      <c r="S191" s="203">
        <v>0</v>
      </c>
      <c r="T191" s="204">
        <f t="shared" si="33"/>
        <v>0</v>
      </c>
      <c r="U191" s="35"/>
      <c r="V191" s="35"/>
      <c r="W191" s="35"/>
      <c r="X191" s="35"/>
      <c r="Y191" s="35"/>
      <c r="Z191" s="35"/>
      <c r="AA191" s="35"/>
      <c r="AB191" s="35"/>
      <c r="AC191" s="35"/>
      <c r="AD191" s="35"/>
      <c r="AE191" s="35"/>
      <c r="AR191" s="205" t="s">
        <v>807</v>
      </c>
      <c r="AT191" s="205" t="s">
        <v>323</v>
      </c>
      <c r="AU191" s="205" t="s">
        <v>84</v>
      </c>
      <c r="AY191" s="18" t="s">
        <v>321</v>
      </c>
      <c r="BE191" s="206">
        <f t="shared" si="34"/>
        <v>0</v>
      </c>
      <c r="BF191" s="206">
        <f t="shared" si="35"/>
        <v>0</v>
      </c>
      <c r="BG191" s="206">
        <f t="shared" si="36"/>
        <v>0</v>
      </c>
      <c r="BH191" s="206">
        <f t="shared" si="37"/>
        <v>0</v>
      </c>
      <c r="BI191" s="206">
        <f t="shared" si="38"/>
        <v>0</v>
      </c>
      <c r="BJ191" s="18" t="s">
        <v>84</v>
      </c>
      <c r="BK191" s="206">
        <f t="shared" si="39"/>
        <v>0</v>
      </c>
      <c r="BL191" s="18" t="s">
        <v>807</v>
      </c>
      <c r="BM191" s="205" t="s">
        <v>1100</v>
      </c>
    </row>
    <row r="192" spans="1:65" s="2" customFormat="1" ht="16.5" customHeight="1">
      <c r="A192" s="35"/>
      <c r="B192" s="36"/>
      <c r="C192" s="194" t="s">
        <v>774</v>
      </c>
      <c r="D192" s="194" t="s">
        <v>323</v>
      </c>
      <c r="E192" s="195" t="s">
        <v>4301</v>
      </c>
      <c r="F192" s="196" t="s">
        <v>4302</v>
      </c>
      <c r="G192" s="197" t="s">
        <v>4288</v>
      </c>
      <c r="H192" s="198">
        <v>1</v>
      </c>
      <c r="I192" s="199"/>
      <c r="J192" s="200">
        <f t="shared" si="30"/>
        <v>0</v>
      </c>
      <c r="K192" s="196" t="s">
        <v>327</v>
      </c>
      <c r="L192" s="40"/>
      <c r="M192" s="201" t="s">
        <v>1</v>
      </c>
      <c r="N192" s="202" t="s">
        <v>42</v>
      </c>
      <c r="O192" s="72"/>
      <c r="P192" s="203">
        <f t="shared" si="31"/>
        <v>0</v>
      </c>
      <c r="Q192" s="203">
        <v>0</v>
      </c>
      <c r="R192" s="203">
        <f t="shared" si="32"/>
        <v>0</v>
      </c>
      <c r="S192" s="203">
        <v>0</v>
      </c>
      <c r="T192" s="204">
        <f t="shared" si="33"/>
        <v>0</v>
      </c>
      <c r="U192" s="35"/>
      <c r="V192" s="35"/>
      <c r="W192" s="35"/>
      <c r="X192" s="35"/>
      <c r="Y192" s="35"/>
      <c r="Z192" s="35"/>
      <c r="AA192" s="35"/>
      <c r="AB192" s="35"/>
      <c r="AC192" s="35"/>
      <c r="AD192" s="35"/>
      <c r="AE192" s="35"/>
      <c r="AR192" s="205" t="s">
        <v>807</v>
      </c>
      <c r="AT192" s="205" t="s">
        <v>323</v>
      </c>
      <c r="AU192" s="205" t="s">
        <v>84</v>
      </c>
      <c r="AY192" s="18" t="s">
        <v>321</v>
      </c>
      <c r="BE192" s="206">
        <f t="shared" si="34"/>
        <v>0</v>
      </c>
      <c r="BF192" s="206">
        <f t="shared" si="35"/>
        <v>0</v>
      </c>
      <c r="BG192" s="206">
        <f t="shared" si="36"/>
        <v>0</v>
      </c>
      <c r="BH192" s="206">
        <f t="shared" si="37"/>
        <v>0</v>
      </c>
      <c r="BI192" s="206">
        <f t="shared" si="38"/>
        <v>0</v>
      </c>
      <c r="BJ192" s="18" t="s">
        <v>84</v>
      </c>
      <c r="BK192" s="206">
        <f t="shared" si="39"/>
        <v>0</v>
      </c>
      <c r="BL192" s="18" t="s">
        <v>807</v>
      </c>
      <c r="BM192" s="205" t="s">
        <v>1113</v>
      </c>
    </row>
    <row r="193" spans="1:65" s="2" customFormat="1" ht="24.2" customHeight="1">
      <c r="A193" s="35"/>
      <c r="B193" s="36"/>
      <c r="C193" s="194" t="s">
        <v>778</v>
      </c>
      <c r="D193" s="194" t="s">
        <v>323</v>
      </c>
      <c r="E193" s="195" t="s">
        <v>4303</v>
      </c>
      <c r="F193" s="196" t="s">
        <v>4304</v>
      </c>
      <c r="G193" s="197" t="s">
        <v>4288</v>
      </c>
      <c r="H193" s="198">
        <v>1</v>
      </c>
      <c r="I193" s="199"/>
      <c r="J193" s="200">
        <f t="shared" si="30"/>
        <v>0</v>
      </c>
      <c r="K193" s="196" t="s">
        <v>327</v>
      </c>
      <c r="L193" s="40"/>
      <c r="M193" s="266" t="s">
        <v>1</v>
      </c>
      <c r="N193" s="267" t="s">
        <v>42</v>
      </c>
      <c r="O193" s="268"/>
      <c r="P193" s="269">
        <f t="shared" si="31"/>
        <v>0</v>
      </c>
      <c r="Q193" s="269">
        <v>0</v>
      </c>
      <c r="R193" s="269">
        <f t="shared" si="32"/>
        <v>0</v>
      </c>
      <c r="S193" s="269">
        <v>0</v>
      </c>
      <c r="T193" s="270">
        <f t="shared" si="33"/>
        <v>0</v>
      </c>
      <c r="U193" s="35"/>
      <c r="V193" s="35"/>
      <c r="W193" s="35"/>
      <c r="X193" s="35"/>
      <c r="Y193" s="35"/>
      <c r="Z193" s="35"/>
      <c r="AA193" s="35"/>
      <c r="AB193" s="35"/>
      <c r="AC193" s="35"/>
      <c r="AD193" s="35"/>
      <c r="AE193" s="35"/>
      <c r="AR193" s="205" t="s">
        <v>807</v>
      </c>
      <c r="AT193" s="205" t="s">
        <v>323</v>
      </c>
      <c r="AU193" s="205" t="s">
        <v>84</v>
      </c>
      <c r="AY193" s="18" t="s">
        <v>321</v>
      </c>
      <c r="BE193" s="206">
        <f t="shared" si="34"/>
        <v>0</v>
      </c>
      <c r="BF193" s="206">
        <f t="shared" si="35"/>
        <v>0</v>
      </c>
      <c r="BG193" s="206">
        <f t="shared" si="36"/>
        <v>0</v>
      </c>
      <c r="BH193" s="206">
        <f t="shared" si="37"/>
        <v>0</v>
      </c>
      <c r="BI193" s="206">
        <f t="shared" si="38"/>
        <v>0</v>
      </c>
      <c r="BJ193" s="18" t="s">
        <v>84</v>
      </c>
      <c r="BK193" s="206">
        <f t="shared" si="39"/>
        <v>0</v>
      </c>
      <c r="BL193" s="18" t="s">
        <v>807</v>
      </c>
      <c r="BM193" s="205" t="s">
        <v>1123</v>
      </c>
    </row>
    <row r="194" spans="1:65" s="2" customFormat="1" ht="6.95" customHeight="1">
      <c r="A194" s="35"/>
      <c r="B194" s="55"/>
      <c r="C194" s="56"/>
      <c r="D194" s="56"/>
      <c r="E194" s="56"/>
      <c r="F194" s="56"/>
      <c r="G194" s="56"/>
      <c r="H194" s="56"/>
      <c r="I194" s="56"/>
      <c r="J194" s="56"/>
      <c r="K194" s="56"/>
      <c r="L194" s="40"/>
      <c r="M194" s="35"/>
      <c r="O194" s="35"/>
      <c r="P194" s="35"/>
      <c r="Q194" s="35"/>
      <c r="R194" s="35"/>
      <c r="S194" s="35"/>
      <c r="T194" s="35"/>
      <c r="U194" s="35"/>
      <c r="V194" s="35"/>
      <c r="W194" s="35"/>
      <c r="X194" s="35"/>
      <c r="Y194" s="35"/>
      <c r="Z194" s="35"/>
      <c r="AA194" s="35"/>
      <c r="AB194" s="35"/>
      <c r="AC194" s="35"/>
      <c r="AD194" s="35"/>
      <c r="AE194" s="35"/>
    </row>
  </sheetData>
  <sheetProtection algorithmName="SHA-512" hashValue="e7F+9l3pYlcHXbjslPSaG9mcgEWno75auWOA1sN6izSQfSgRVCRLf/Y1AKTBQVEsH514snHYfFGZmXGO5O0m0w==" saltValue="DYE7WlPKoJFjuhfroLVsdvzULdrEOaPBxjQ+4BOBluOGa1oZSEq4g2AHO2udmNMgd3LT/BTsmawBgUNQiCqXiQ==" spinCount="100000" sheet="1" objects="1" scenarios="1" formatColumns="0" formatRows="0" autoFilter="0"/>
  <autoFilter ref="C126:K193"/>
  <mergeCells count="12">
    <mergeCell ref="E119:H119"/>
    <mergeCell ref="L2:V2"/>
    <mergeCell ref="E85:H85"/>
    <mergeCell ref="E87:H87"/>
    <mergeCell ref="E89:H89"/>
    <mergeCell ref="E115:H115"/>
    <mergeCell ref="E117:H117"/>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2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176</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1" customFormat="1" ht="12" customHeight="1">
      <c r="B8" s="21"/>
      <c r="D8" s="121" t="s">
        <v>197</v>
      </c>
      <c r="L8" s="21"/>
    </row>
    <row r="9" spans="1:46" s="2" customFormat="1" ht="16.5" customHeight="1">
      <c r="A9" s="35"/>
      <c r="B9" s="40"/>
      <c r="C9" s="35"/>
      <c r="D9" s="35"/>
      <c r="E9" s="322" t="s">
        <v>4305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203</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4306</v>
      </c>
      <c r="F11" s="324"/>
      <c r="G11" s="324"/>
      <c r="H11" s="324"/>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1" t="s">
        <v>1</v>
      </c>
      <c r="G13" s="35"/>
      <c r="H13" s="35"/>
      <c r="I13" s="121"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20</v>
      </c>
      <c r="E14" s="35"/>
      <c r="F14" s="111" t="s">
        <v>21</v>
      </c>
      <c r="G14" s="35"/>
      <c r="H14" s="35"/>
      <c r="I14" s="121" t="s">
        <v>22</v>
      </c>
      <c r="J14" s="122" t="str">
        <f>'Rekapitulace stavby'!AN8</f>
        <v>6. 1. 2022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1"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28</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1"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30</v>
      </c>
      <c r="E22" s="35"/>
      <c r="F22" s="35"/>
      <c r="G22" s="35"/>
      <c r="H22" s="35"/>
      <c r="I22" s="121"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32</v>
      </c>
      <c r="F23" s="35"/>
      <c r="G23" s="35"/>
      <c r="H23" s="35"/>
      <c r="I23" s="121"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33</v>
      </c>
      <c r="E25" s="35"/>
      <c r="F25" s="35"/>
      <c r="G25" s="35"/>
      <c r="H25" s="35"/>
      <c r="I25" s="121"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1"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25.35" customHeight="1">
      <c r="A32" s="35"/>
      <c r="B32" s="40"/>
      <c r="C32" s="35"/>
      <c r="D32" s="128" t="s">
        <v>37</v>
      </c>
      <c r="E32" s="35"/>
      <c r="F32" s="35"/>
      <c r="G32" s="35"/>
      <c r="H32" s="35"/>
      <c r="I32" s="35"/>
      <c r="J32" s="129">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7"/>
      <c r="J33" s="127"/>
      <c r="K33" s="127"/>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0" t="s">
        <v>39</v>
      </c>
      <c r="G34" s="35"/>
      <c r="H34" s="35"/>
      <c r="I34" s="130" t="s">
        <v>38</v>
      </c>
      <c r="J34" s="130"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31" t="s">
        <v>41</v>
      </c>
      <c r="E35" s="121" t="s">
        <v>42</v>
      </c>
      <c r="F35" s="132">
        <f>ROUND((SUM(BE130:BE298)),  2)</f>
        <v>0</v>
      </c>
      <c r="G35" s="35"/>
      <c r="H35" s="35"/>
      <c r="I35" s="133">
        <v>0.21</v>
      </c>
      <c r="J35" s="132">
        <f>ROUND(((SUM(BE130:BE298))*I35),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43</v>
      </c>
      <c r="F36" s="132">
        <f>ROUND((SUM(BF130:BF298)),  2)</f>
        <v>0</v>
      </c>
      <c r="G36" s="35"/>
      <c r="H36" s="35"/>
      <c r="I36" s="133">
        <v>0.15</v>
      </c>
      <c r="J36" s="132">
        <f>ROUND(((SUM(BF130:BF298))*I36),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44</v>
      </c>
      <c r="F37" s="132">
        <f>ROUND((SUM(BG130:BG298)),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45</v>
      </c>
      <c r="F38" s="132">
        <f>ROUND((SUM(BH130:BH298)),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46</v>
      </c>
      <c r="F39" s="132">
        <f>ROUND((SUM(BI130:BI298)),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47</v>
      </c>
      <c r="E41" s="136"/>
      <c r="F41" s="136"/>
      <c r="G41" s="137" t="s">
        <v>48</v>
      </c>
      <c r="H41" s="138" t="s">
        <v>49</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197</v>
      </c>
      <c r="D86" s="23"/>
      <c r="E86" s="23"/>
      <c r="F86" s="23"/>
      <c r="G86" s="23"/>
      <c r="H86" s="23"/>
      <c r="I86" s="23"/>
      <c r="J86" s="23"/>
      <c r="K86" s="23"/>
      <c r="L86" s="21"/>
    </row>
    <row r="87" spans="1:31" s="2" customFormat="1" ht="16.5" customHeight="1">
      <c r="A87" s="35"/>
      <c r="B87" s="36"/>
      <c r="C87" s="37"/>
      <c r="D87" s="37"/>
      <c r="E87" s="329" t="s">
        <v>4305</v>
      </c>
      <c r="F87" s="331"/>
      <c r="G87" s="331"/>
      <c r="H87" s="331"/>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203</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2" t="str">
        <f>E11</f>
        <v>PS 02.3 - VDJ Pouzdřany</v>
      </c>
      <c r="F89" s="331"/>
      <c r="G89" s="331"/>
      <c r="H89" s="331"/>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Pouzdřany</v>
      </c>
      <c r="G91" s="37"/>
      <c r="H91" s="37"/>
      <c r="I91" s="30" t="s">
        <v>22</v>
      </c>
      <c r="J91" s="67" t="str">
        <f>IF(J14="","",J14)</f>
        <v>6. 1. 2022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VAK BŘECLAV a.s.</v>
      </c>
      <c r="G93" s="37"/>
      <c r="H93" s="37"/>
      <c r="I93" s="30" t="s">
        <v>30</v>
      </c>
      <c r="J93" s="33" t="str">
        <f>E23</f>
        <v>AQUA PROCON s.r.o.Palackého tř. 12, 612 00 Brno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284</v>
      </c>
      <c r="D96" s="153"/>
      <c r="E96" s="153"/>
      <c r="F96" s="153"/>
      <c r="G96" s="153"/>
      <c r="H96" s="153"/>
      <c r="I96" s="153"/>
      <c r="J96" s="154" t="s">
        <v>285</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286</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287</v>
      </c>
    </row>
    <row r="99" spans="1:47" s="9" customFormat="1" ht="24.95" customHeight="1">
      <c r="B99" s="156"/>
      <c r="C99" s="157"/>
      <c r="D99" s="158" t="s">
        <v>4307</v>
      </c>
      <c r="E99" s="159"/>
      <c r="F99" s="159"/>
      <c r="G99" s="159"/>
      <c r="H99" s="159"/>
      <c r="I99" s="159"/>
      <c r="J99" s="160">
        <f>J131</f>
        <v>0</v>
      </c>
      <c r="K99" s="157"/>
      <c r="L99" s="161"/>
    </row>
    <row r="100" spans="1:47" s="10" customFormat="1" ht="19.899999999999999" customHeight="1">
      <c r="B100" s="162"/>
      <c r="C100" s="105"/>
      <c r="D100" s="163" t="s">
        <v>4308</v>
      </c>
      <c r="E100" s="164"/>
      <c r="F100" s="164"/>
      <c r="G100" s="164"/>
      <c r="H100" s="164"/>
      <c r="I100" s="164"/>
      <c r="J100" s="165">
        <f>J132</f>
        <v>0</v>
      </c>
      <c r="K100" s="105"/>
      <c r="L100" s="166"/>
    </row>
    <row r="101" spans="1:47" s="10" customFormat="1" ht="19.899999999999999" customHeight="1">
      <c r="B101" s="162"/>
      <c r="C101" s="105"/>
      <c r="D101" s="163" t="s">
        <v>4309</v>
      </c>
      <c r="E101" s="164"/>
      <c r="F101" s="164"/>
      <c r="G101" s="164"/>
      <c r="H101" s="164"/>
      <c r="I101" s="164"/>
      <c r="J101" s="165">
        <f>J135</f>
        <v>0</v>
      </c>
      <c r="K101" s="105"/>
      <c r="L101" s="166"/>
    </row>
    <row r="102" spans="1:47" s="10" customFormat="1" ht="19.899999999999999" customHeight="1">
      <c r="B102" s="162"/>
      <c r="C102" s="105"/>
      <c r="D102" s="163" t="s">
        <v>4310</v>
      </c>
      <c r="E102" s="164"/>
      <c r="F102" s="164"/>
      <c r="G102" s="164"/>
      <c r="H102" s="164"/>
      <c r="I102" s="164"/>
      <c r="J102" s="165">
        <f>J139</f>
        <v>0</v>
      </c>
      <c r="K102" s="105"/>
      <c r="L102" s="166"/>
    </row>
    <row r="103" spans="1:47" s="10" customFormat="1" ht="19.899999999999999" customHeight="1">
      <c r="B103" s="162"/>
      <c r="C103" s="105"/>
      <c r="D103" s="163" t="s">
        <v>4311</v>
      </c>
      <c r="E103" s="164"/>
      <c r="F103" s="164"/>
      <c r="G103" s="164"/>
      <c r="H103" s="164"/>
      <c r="I103" s="164"/>
      <c r="J103" s="165">
        <f>J204</f>
        <v>0</v>
      </c>
      <c r="K103" s="105"/>
      <c r="L103" s="166"/>
    </row>
    <row r="104" spans="1:47" s="10" customFormat="1" ht="19.899999999999999" customHeight="1">
      <c r="B104" s="162"/>
      <c r="C104" s="105"/>
      <c r="D104" s="163" t="s">
        <v>4312</v>
      </c>
      <c r="E104" s="164"/>
      <c r="F104" s="164"/>
      <c r="G104" s="164"/>
      <c r="H104" s="164"/>
      <c r="I104" s="164"/>
      <c r="J104" s="165">
        <f>J246</f>
        <v>0</v>
      </c>
      <c r="K104" s="105"/>
      <c r="L104" s="166"/>
    </row>
    <row r="105" spans="1:47" s="10" customFormat="1" ht="19.899999999999999" customHeight="1">
      <c r="B105" s="162"/>
      <c r="C105" s="105"/>
      <c r="D105" s="163" t="s">
        <v>4313</v>
      </c>
      <c r="E105" s="164"/>
      <c r="F105" s="164"/>
      <c r="G105" s="164"/>
      <c r="H105" s="164"/>
      <c r="I105" s="164"/>
      <c r="J105" s="165">
        <f>J257</f>
        <v>0</v>
      </c>
      <c r="K105" s="105"/>
      <c r="L105" s="166"/>
    </row>
    <row r="106" spans="1:47" s="10" customFormat="1" ht="19.899999999999999" customHeight="1">
      <c r="B106" s="162"/>
      <c r="C106" s="105"/>
      <c r="D106" s="163" t="s">
        <v>4314</v>
      </c>
      <c r="E106" s="164"/>
      <c r="F106" s="164"/>
      <c r="G106" s="164"/>
      <c r="H106" s="164"/>
      <c r="I106" s="164"/>
      <c r="J106" s="165">
        <f>J262</f>
        <v>0</v>
      </c>
      <c r="K106" s="105"/>
      <c r="L106" s="166"/>
    </row>
    <row r="107" spans="1:47" s="10" customFormat="1" ht="19.899999999999999" customHeight="1">
      <c r="B107" s="162"/>
      <c r="C107" s="105"/>
      <c r="D107" s="163" t="s">
        <v>4315</v>
      </c>
      <c r="E107" s="164"/>
      <c r="F107" s="164"/>
      <c r="G107" s="164"/>
      <c r="H107" s="164"/>
      <c r="I107" s="164"/>
      <c r="J107" s="165">
        <f>J286</f>
        <v>0</v>
      </c>
      <c r="K107" s="105"/>
      <c r="L107" s="166"/>
    </row>
    <row r="108" spans="1:47" s="10" customFormat="1" ht="19.899999999999999" customHeight="1">
      <c r="B108" s="162"/>
      <c r="C108" s="105"/>
      <c r="D108" s="163" t="s">
        <v>4316</v>
      </c>
      <c r="E108" s="164"/>
      <c r="F108" s="164"/>
      <c r="G108" s="164"/>
      <c r="H108" s="164"/>
      <c r="I108" s="164"/>
      <c r="J108" s="165">
        <f>J291</f>
        <v>0</v>
      </c>
      <c r="K108" s="105"/>
      <c r="L108" s="166"/>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306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29" t="str">
        <f>E7</f>
        <v>VODOJEM POUZDŘANY</v>
      </c>
      <c r="F118" s="330"/>
      <c r="G118" s="330"/>
      <c r="H118" s="330"/>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197</v>
      </c>
      <c r="D119" s="23"/>
      <c r="E119" s="23"/>
      <c r="F119" s="23"/>
      <c r="G119" s="23"/>
      <c r="H119" s="23"/>
      <c r="I119" s="23"/>
      <c r="J119" s="23"/>
      <c r="K119" s="23"/>
      <c r="L119" s="21"/>
    </row>
    <row r="120" spans="1:31" s="2" customFormat="1" ht="16.5" customHeight="1">
      <c r="A120" s="35"/>
      <c r="B120" s="36"/>
      <c r="C120" s="37"/>
      <c r="D120" s="37"/>
      <c r="E120" s="329" t="s">
        <v>4305</v>
      </c>
      <c r="F120" s="331"/>
      <c r="G120" s="331"/>
      <c r="H120" s="331"/>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203</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02" t="str">
        <f>E11</f>
        <v>PS 02.3 - VDJ Pouzdřany</v>
      </c>
      <c r="F122" s="331"/>
      <c r="G122" s="331"/>
      <c r="H122" s="331"/>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Pouzdřany</v>
      </c>
      <c r="G124" s="37"/>
      <c r="H124" s="37"/>
      <c r="I124" s="30" t="s">
        <v>22</v>
      </c>
      <c r="J124" s="67" t="str">
        <f>IF(J14="","",J14)</f>
        <v>6. 1. 2022</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24</v>
      </c>
      <c r="D126" s="37"/>
      <c r="E126" s="37"/>
      <c r="F126" s="28" t="str">
        <f>E17</f>
        <v>VAK BŘECLAV a.s.</v>
      </c>
      <c r="G126" s="37"/>
      <c r="H126" s="37"/>
      <c r="I126" s="30" t="s">
        <v>30</v>
      </c>
      <c r="J126" s="33" t="str">
        <f>E23</f>
        <v>AQUA PROCON s.r.o.Palackého tř. 12, 612 00 Brno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7"/>
      <c r="B129" s="168"/>
      <c r="C129" s="169" t="s">
        <v>307</v>
      </c>
      <c r="D129" s="170" t="s">
        <v>62</v>
      </c>
      <c r="E129" s="170" t="s">
        <v>58</v>
      </c>
      <c r="F129" s="170" t="s">
        <v>59</v>
      </c>
      <c r="G129" s="170" t="s">
        <v>308</v>
      </c>
      <c r="H129" s="170" t="s">
        <v>309</v>
      </c>
      <c r="I129" s="170" t="s">
        <v>310</v>
      </c>
      <c r="J129" s="170" t="s">
        <v>285</v>
      </c>
      <c r="K129" s="171" t="s">
        <v>311</v>
      </c>
      <c r="L129" s="172"/>
      <c r="M129" s="76" t="s">
        <v>1</v>
      </c>
      <c r="N129" s="77" t="s">
        <v>41</v>
      </c>
      <c r="O129" s="77" t="s">
        <v>312</v>
      </c>
      <c r="P129" s="77" t="s">
        <v>313</v>
      </c>
      <c r="Q129" s="77" t="s">
        <v>314</v>
      </c>
      <c r="R129" s="77" t="s">
        <v>315</v>
      </c>
      <c r="S129" s="77" t="s">
        <v>316</v>
      </c>
      <c r="T129" s="78" t="s">
        <v>317</v>
      </c>
      <c r="U129" s="167"/>
      <c r="V129" s="167"/>
      <c r="W129" s="167"/>
      <c r="X129" s="167"/>
      <c r="Y129" s="167"/>
      <c r="Z129" s="167"/>
      <c r="AA129" s="167"/>
      <c r="AB129" s="167"/>
      <c r="AC129" s="167"/>
      <c r="AD129" s="167"/>
      <c r="AE129" s="167"/>
    </row>
    <row r="130" spans="1:65" s="2" customFormat="1" ht="22.9" customHeight="1">
      <c r="A130" s="35"/>
      <c r="B130" s="36"/>
      <c r="C130" s="83" t="s">
        <v>318</v>
      </c>
      <c r="D130" s="37"/>
      <c r="E130" s="37"/>
      <c r="F130" s="37"/>
      <c r="G130" s="37"/>
      <c r="H130" s="37"/>
      <c r="I130" s="37"/>
      <c r="J130" s="173">
        <f>BK130</f>
        <v>0</v>
      </c>
      <c r="K130" s="37"/>
      <c r="L130" s="40"/>
      <c r="M130" s="79"/>
      <c r="N130" s="174"/>
      <c r="O130" s="80"/>
      <c r="P130" s="175">
        <f>P131</f>
        <v>0</v>
      </c>
      <c r="Q130" s="80"/>
      <c r="R130" s="175">
        <f>R131</f>
        <v>0</v>
      </c>
      <c r="S130" s="80"/>
      <c r="T130" s="176">
        <f>T131</f>
        <v>0</v>
      </c>
      <c r="U130" s="35"/>
      <c r="V130" s="35"/>
      <c r="W130" s="35"/>
      <c r="X130" s="35"/>
      <c r="Y130" s="35"/>
      <c r="Z130" s="35"/>
      <c r="AA130" s="35"/>
      <c r="AB130" s="35"/>
      <c r="AC130" s="35"/>
      <c r="AD130" s="35"/>
      <c r="AE130" s="35"/>
      <c r="AT130" s="18" t="s">
        <v>76</v>
      </c>
      <c r="AU130" s="18" t="s">
        <v>287</v>
      </c>
      <c r="BK130" s="177">
        <f>BK131</f>
        <v>0</v>
      </c>
    </row>
    <row r="131" spans="1:65" s="12" customFormat="1" ht="25.9" customHeight="1">
      <c r="B131" s="178"/>
      <c r="C131" s="179"/>
      <c r="D131" s="180" t="s">
        <v>76</v>
      </c>
      <c r="E131" s="181" t="s">
        <v>4317</v>
      </c>
      <c r="F131" s="181" t="s">
        <v>4318</v>
      </c>
      <c r="G131" s="179"/>
      <c r="H131" s="179"/>
      <c r="I131" s="182"/>
      <c r="J131" s="183">
        <f>BK131</f>
        <v>0</v>
      </c>
      <c r="K131" s="179"/>
      <c r="L131" s="184"/>
      <c r="M131" s="185"/>
      <c r="N131" s="186"/>
      <c r="O131" s="186"/>
      <c r="P131" s="187">
        <f>P132+P135+P139+P204+P246+P257+P262+P286+P291</f>
        <v>0</v>
      </c>
      <c r="Q131" s="186"/>
      <c r="R131" s="187">
        <f>R132+R135+R139+R204+R246+R257+R262+R286+R291</f>
        <v>0</v>
      </c>
      <c r="S131" s="186"/>
      <c r="T131" s="188">
        <f>T132+T135+T139+T204+T246+T257+T262+T286+T291</f>
        <v>0</v>
      </c>
      <c r="AR131" s="189" t="s">
        <v>84</v>
      </c>
      <c r="AT131" s="190" t="s">
        <v>76</v>
      </c>
      <c r="AU131" s="190" t="s">
        <v>77</v>
      </c>
      <c r="AY131" s="189" t="s">
        <v>321</v>
      </c>
      <c r="BK131" s="191">
        <f>BK132+BK135+BK139+BK204+BK246+BK257+BK262+BK286+BK291</f>
        <v>0</v>
      </c>
    </row>
    <row r="132" spans="1:65" s="12" customFormat="1" ht="22.9" customHeight="1">
      <c r="B132" s="178"/>
      <c r="C132" s="179"/>
      <c r="D132" s="180" t="s">
        <v>76</v>
      </c>
      <c r="E132" s="192" t="s">
        <v>4319</v>
      </c>
      <c r="F132" s="192" t="s">
        <v>4320</v>
      </c>
      <c r="G132" s="179"/>
      <c r="H132" s="179"/>
      <c r="I132" s="182"/>
      <c r="J132" s="193">
        <f>BK132</f>
        <v>0</v>
      </c>
      <c r="K132" s="179"/>
      <c r="L132" s="184"/>
      <c r="M132" s="185"/>
      <c r="N132" s="186"/>
      <c r="O132" s="186"/>
      <c r="P132" s="187">
        <f>SUM(P133:P134)</f>
        <v>0</v>
      </c>
      <c r="Q132" s="186"/>
      <c r="R132" s="187">
        <f>SUM(R133:R134)</f>
        <v>0</v>
      </c>
      <c r="S132" s="186"/>
      <c r="T132" s="188">
        <f>SUM(T133:T134)</f>
        <v>0</v>
      </c>
      <c r="AR132" s="189" t="s">
        <v>84</v>
      </c>
      <c r="AT132" s="190" t="s">
        <v>76</v>
      </c>
      <c r="AU132" s="190" t="s">
        <v>84</v>
      </c>
      <c r="AY132" s="189" t="s">
        <v>321</v>
      </c>
      <c r="BK132" s="191">
        <f>SUM(BK133:BK134)</f>
        <v>0</v>
      </c>
    </row>
    <row r="133" spans="1:65" s="2" customFormat="1" ht="16.5" customHeight="1">
      <c r="A133" s="35"/>
      <c r="B133" s="36"/>
      <c r="C133" s="194" t="s">
        <v>84</v>
      </c>
      <c r="D133" s="194" t="s">
        <v>323</v>
      </c>
      <c r="E133" s="195" t="s">
        <v>4321</v>
      </c>
      <c r="F133" s="196" t="s">
        <v>4322</v>
      </c>
      <c r="G133" s="197" t="s">
        <v>4323</v>
      </c>
      <c r="H133" s="198">
        <v>1</v>
      </c>
      <c r="I133" s="199"/>
      <c r="J133" s="200">
        <f>ROUND(I133*H133,2)</f>
        <v>0</v>
      </c>
      <c r="K133" s="196" t="s">
        <v>327</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86</v>
      </c>
    </row>
    <row r="134" spans="1:65" s="2" customFormat="1" ht="58.5">
      <c r="A134" s="35"/>
      <c r="B134" s="36"/>
      <c r="C134" s="37"/>
      <c r="D134" s="209" t="s">
        <v>1136</v>
      </c>
      <c r="E134" s="37"/>
      <c r="F134" s="261" t="s">
        <v>4324</v>
      </c>
      <c r="G134" s="37"/>
      <c r="H134" s="37"/>
      <c r="I134" s="262"/>
      <c r="J134" s="37"/>
      <c r="K134" s="37"/>
      <c r="L134" s="40"/>
      <c r="M134" s="263"/>
      <c r="N134" s="264"/>
      <c r="O134" s="72"/>
      <c r="P134" s="72"/>
      <c r="Q134" s="72"/>
      <c r="R134" s="72"/>
      <c r="S134" s="72"/>
      <c r="T134" s="73"/>
      <c r="U134" s="35"/>
      <c r="V134" s="35"/>
      <c r="W134" s="35"/>
      <c r="X134" s="35"/>
      <c r="Y134" s="35"/>
      <c r="Z134" s="35"/>
      <c r="AA134" s="35"/>
      <c r="AB134" s="35"/>
      <c r="AC134" s="35"/>
      <c r="AD134" s="35"/>
      <c r="AE134" s="35"/>
      <c r="AT134" s="18" t="s">
        <v>1136</v>
      </c>
      <c r="AU134" s="18" t="s">
        <v>86</v>
      </c>
    </row>
    <row r="135" spans="1:65" s="12" customFormat="1" ht="22.9" customHeight="1">
      <c r="B135" s="178"/>
      <c r="C135" s="179"/>
      <c r="D135" s="180" t="s">
        <v>76</v>
      </c>
      <c r="E135" s="192" t="s">
        <v>4325</v>
      </c>
      <c r="F135" s="192" t="s">
        <v>4326</v>
      </c>
      <c r="G135" s="179"/>
      <c r="H135" s="179"/>
      <c r="I135" s="182"/>
      <c r="J135" s="193">
        <f>BK135</f>
        <v>0</v>
      </c>
      <c r="K135" s="179"/>
      <c r="L135" s="184"/>
      <c r="M135" s="185"/>
      <c r="N135" s="186"/>
      <c r="O135" s="186"/>
      <c r="P135" s="187">
        <f>SUM(P136:P138)</f>
        <v>0</v>
      </c>
      <c r="Q135" s="186"/>
      <c r="R135" s="187">
        <f>SUM(R136:R138)</f>
        <v>0</v>
      </c>
      <c r="S135" s="186"/>
      <c r="T135" s="188">
        <f>SUM(T136:T138)</f>
        <v>0</v>
      </c>
      <c r="AR135" s="189" t="s">
        <v>84</v>
      </c>
      <c r="AT135" s="190" t="s">
        <v>76</v>
      </c>
      <c r="AU135" s="190" t="s">
        <v>84</v>
      </c>
      <c r="AY135" s="189" t="s">
        <v>321</v>
      </c>
      <c r="BK135" s="191">
        <f>SUM(BK136:BK138)</f>
        <v>0</v>
      </c>
    </row>
    <row r="136" spans="1:65" s="2" customFormat="1" ht="16.5" customHeight="1">
      <c r="A136" s="35"/>
      <c r="B136" s="36"/>
      <c r="C136" s="194" t="s">
        <v>86</v>
      </c>
      <c r="D136" s="194" t="s">
        <v>323</v>
      </c>
      <c r="E136" s="195" t="s">
        <v>4327</v>
      </c>
      <c r="F136" s="196" t="s">
        <v>4328</v>
      </c>
      <c r="G136" s="197" t="s">
        <v>4323</v>
      </c>
      <c r="H136" s="198">
        <v>1</v>
      </c>
      <c r="I136" s="199"/>
      <c r="J136" s="200">
        <f>ROUND(I136*H136,2)</f>
        <v>0</v>
      </c>
      <c r="K136" s="196" t="s">
        <v>327</v>
      </c>
      <c r="L136" s="40"/>
      <c r="M136" s="201" t="s">
        <v>1</v>
      </c>
      <c r="N136" s="202" t="s">
        <v>42</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328</v>
      </c>
      <c r="AT136" s="205" t="s">
        <v>323</v>
      </c>
      <c r="AU136" s="205" t="s">
        <v>86</v>
      </c>
      <c r="AY136" s="18" t="s">
        <v>321</v>
      </c>
      <c r="BE136" s="206">
        <f>IF(N136="základní",J136,0)</f>
        <v>0</v>
      </c>
      <c r="BF136" s="206">
        <f>IF(N136="snížená",J136,0)</f>
        <v>0</v>
      </c>
      <c r="BG136" s="206">
        <f>IF(N136="zákl. přenesená",J136,0)</f>
        <v>0</v>
      </c>
      <c r="BH136" s="206">
        <f>IF(N136="sníž. přenesená",J136,0)</f>
        <v>0</v>
      </c>
      <c r="BI136" s="206">
        <f>IF(N136="nulová",J136,0)</f>
        <v>0</v>
      </c>
      <c r="BJ136" s="18" t="s">
        <v>84</v>
      </c>
      <c r="BK136" s="206">
        <f>ROUND(I136*H136,2)</f>
        <v>0</v>
      </c>
      <c r="BL136" s="18" t="s">
        <v>328</v>
      </c>
      <c r="BM136" s="205" t="s">
        <v>328</v>
      </c>
    </row>
    <row r="137" spans="1:65" s="2" customFormat="1" ht="48.75">
      <c r="A137" s="35"/>
      <c r="B137" s="36"/>
      <c r="C137" s="37"/>
      <c r="D137" s="209" t="s">
        <v>1136</v>
      </c>
      <c r="E137" s="37"/>
      <c r="F137" s="261" t="s">
        <v>4329</v>
      </c>
      <c r="G137" s="37"/>
      <c r="H137" s="37"/>
      <c r="I137" s="262"/>
      <c r="J137" s="37"/>
      <c r="K137" s="37"/>
      <c r="L137" s="40"/>
      <c r="M137" s="263"/>
      <c r="N137" s="264"/>
      <c r="O137" s="72"/>
      <c r="P137" s="72"/>
      <c r="Q137" s="72"/>
      <c r="R137" s="72"/>
      <c r="S137" s="72"/>
      <c r="T137" s="73"/>
      <c r="U137" s="35"/>
      <c r="V137" s="35"/>
      <c r="W137" s="35"/>
      <c r="X137" s="35"/>
      <c r="Y137" s="35"/>
      <c r="Z137" s="35"/>
      <c r="AA137" s="35"/>
      <c r="AB137" s="35"/>
      <c r="AC137" s="35"/>
      <c r="AD137" s="35"/>
      <c r="AE137" s="35"/>
      <c r="AT137" s="18" t="s">
        <v>1136</v>
      </c>
      <c r="AU137" s="18" t="s">
        <v>86</v>
      </c>
    </row>
    <row r="138" spans="1:65" s="2" customFormat="1" ht="16.5" customHeight="1">
      <c r="A138" s="35"/>
      <c r="B138" s="36"/>
      <c r="C138" s="194" t="s">
        <v>334</v>
      </c>
      <c r="D138" s="194" t="s">
        <v>323</v>
      </c>
      <c r="E138" s="195" t="s">
        <v>4330</v>
      </c>
      <c r="F138" s="196" t="s">
        <v>4331</v>
      </c>
      <c r="G138" s="197" t="s">
        <v>4323</v>
      </c>
      <c r="H138" s="198">
        <v>3</v>
      </c>
      <c r="I138" s="199"/>
      <c r="J138" s="200">
        <f>ROUND(I138*H138,2)</f>
        <v>0</v>
      </c>
      <c r="K138" s="196" t="s">
        <v>327</v>
      </c>
      <c r="L138" s="40"/>
      <c r="M138" s="201" t="s">
        <v>1</v>
      </c>
      <c r="N138" s="202" t="s">
        <v>42</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328</v>
      </c>
      <c r="AT138" s="205" t="s">
        <v>323</v>
      </c>
      <c r="AU138" s="205" t="s">
        <v>86</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328</v>
      </c>
      <c r="BM138" s="205" t="s">
        <v>352</v>
      </c>
    </row>
    <row r="139" spans="1:65" s="12" customFormat="1" ht="22.9" customHeight="1">
      <c r="B139" s="178"/>
      <c r="C139" s="179"/>
      <c r="D139" s="180" t="s">
        <v>76</v>
      </c>
      <c r="E139" s="192" t="s">
        <v>4332</v>
      </c>
      <c r="F139" s="192" t="s">
        <v>4333</v>
      </c>
      <c r="G139" s="179"/>
      <c r="H139" s="179"/>
      <c r="I139" s="182"/>
      <c r="J139" s="193">
        <f>BK139</f>
        <v>0</v>
      </c>
      <c r="K139" s="179"/>
      <c r="L139" s="184"/>
      <c r="M139" s="185"/>
      <c r="N139" s="186"/>
      <c r="O139" s="186"/>
      <c r="P139" s="187">
        <f>SUM(P140:P203)</f>
        <v>0</v>
      </c>
      <c r="Q139" s="186"/>
      <c r="R139" s="187">
        <f>SUM(R140:R203)</f>
        <v>0</v>
      </c>
      <c r="S139" s="186"/>
      <c r="T139" s="188">
        <f>SUM(T140:T203)</f>
        <v>0</v>
      </c>
      <c r="AR139" s="189" t="s">
        <v>84</v>
      </c>
      <c r="AT139" s="190" t="s">
        <v>76</v>
      </c>
      <c r="AU139" s="190" t="s">
        <v>84</v>
      </c>
      <c r="AY139" s="189" t="s">
        <v>321</v>
      </c>
      <c r="BK139" s="191">
        <f>SUM(BK140:BK203)</f>
        <v>0</v>
      </c>
    </row>
    <row r="140" spans="1:65" s="2" customFormat="1" ht="16.5" customHeight="1">
      <c r="A140" s="35"/>
      <c r="B140" s="36"/>
      <c r="C140" s="194" t="s">
        <v>328</v>
      </c>
      <c r="D140" s="194" t="s">
        <v>323</v>
      </c>
      <c r="E140" s="195" t="s">
        <v>4334</v>
      </c>
      <c r="F140" s="196" t="s">
        <v>4335</v>
      </c>
      <c r="G140" s="197" t="s">
        <v>4288</v>
      </c>
      <c r="H140" s="198">
        <v>1</v>
      </c>
      <c r="I140" s="199"/>
      <c r="J140" s="200">
        <f>ROUND(I140*H140,2)</f>
        <v>0</v>
      </c>
      <c r="K140" s="196" t="s">
        <v>327</v>
      </c>
      <c r="L140" s="40"/>
      <c r="M140" s="201" t="s">
        <v>1</v>
      </c>
      <c r="N140" s="202" t="s">
        <v>42</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328</v>
      </c>
      <c r="AT140" s="205" t="s">
        <v>323</v>
      </c>
      <c r="AU140" s="205" t="s">
        <v>86</v>
      </c>
      <c r="AY140" s="18" t="s">
        <v>321</v>
      </c>
      <c r="BE140" s="206">
        <f>IF(N140="základní",J140,0)</f>
        <v>0</v>
      </c>
      <c r="BF140" s="206">
        <f>IF(N140="snížená",J140,0)</f>
        <v>0</v>
      </c>
      <c r="BG140" s="206">
        <f>IF(N140="zákl. přenesená",J140,0)</f>
        <v>0</v>
      </c>
      <c r="BH140" s="206">
        <f>IF(N140="sníž. přenesená",J140,0)</f>
        <v>0</v>
      </c>
      <c r="BI140" s="206">
        <f>IF(N140="nulová",J140,0)</f>
        <v>0</v>
      </c>
      <c r="BJ140" s="18" t="s">
        <v>84</v>
      </c>
      <c r="BK140" s="206">
        <f>ROUND(I140*H140,2)</f>
        <v>0</v>
      </c>
      <c r="BL140" s="18" t="s">
        <v>328</v>
      </c>
      <c r="BM140" s="205" t="s">
        <v>364</v>
      </c>
    </row>
    <row r="141" spans="1:65" s="2" customFormat="1" ht="58.5">
      <c r="A141" s="35"/>
      <c r="B141" s="36"/>
      <c r="C141" s="37"/>
      <c r="D141" s="209" t="s">
        <v>1136</v>
      </c>
      <c r="E141" s="37"/>
      <c r="F141" s="261" t="s">
        <v>4336</v>
      </c>
      <c r="G141" s="37"/>
      <c r="H141" s="37"/>
      <c r="I141" s="262"/>
      <c r="J141" s="37"/>
      <c r="K141" s="37"/>
      <c r="L141" s="40"/>
      <c r="M141" s="263"/>
      <c r="N141" s="264"/>
      <c r="O141" s="72"/>
      <c r="P141" s="72"/>
      <c r="Q141" s="72"/>
      <c r="R141" s="72"/>
      <c r="S141" s="72"/>
      <c r="T141" s="73"/>
      <c r="U141" s="35"/>
      <c r="V141" s="35"/>
      <c r="W141" s="35"/>
      <c r="X141" s="35"/>
      <c r="Y141" s="35"/>
      <c r="Z141" s="35"/>
      <c r="AA141" s="35"/>
      <c r="AB141" s="35"/>
      <c r="AC141" s="35"/>
      <c r="AD141" s="35"/>
      <c r="AE141" s="35"/>
      <c r="AT141" s="18" t="s">
        <v>1136</v>
      </c>
      <c r="AU141" s="18" t="s">
        <v>86</v>
      </c>
    </row>
    <row r="142" spans="1:65" s="2" customFormat="1" ht="16.5" customHeight="1">
      <c r="A142" s="35"/>
      <c r="B142" s="36"/>
      <c r="C142" s="194" t="s">
        <v>347</v>
      </c>
      <c r="D142" s="194" t="s">
        <v>323</v>
      </c>
      <c r="E142" s="195" t="s">
        <v>4337</v>
      </c>
      <c r="F142" s="196" t="s">
        <v>4338</v>
      </c>
      <c r="G142" s="197" t="s">
        <v>4288</v>
      </c>
      <c r="H142" s="198">
        <v>1</v>
      </c>
      <c r="I142" s="199"/>
      <c r="J142" s="200">
        <f>ROUND(I142*H142,2)</f>
        <v>0</v>
      </c>
      <c r="K142" s="196" t="s">
        <v>327</v>
      </c>
      <c r="L142" s="40"/>
      <c r="M142" s="201" t="s">
        <v>1</v>
      </c>
      <c r="N142" s="202" t="s">
        <v>42</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328</v>
      </c>
      <c r="AT142" s="205" t="s">
        <v>323</v>
      </c>
      <c r="AU142" s="205" t="s">
        <v>86</v>
      </c>
      <c r="AY142" s="18" t="s">
        <v>321</v>
      </c>
      <c r="BE142" s="206">
        <f>IF(N142="základní",J142,0)</f>
        <v>0</v>
      </c>
      <c r="BF142" s="206">
        <f>IF(N142="snížená",J142,0)</f>
        <v>0</v>
      </c>
      <c r="BG142" s="206">
        <f>IF(N142="zákl. přenesená",J142,0)</f>
        <v>0</v>
      </c>
      <c r="BH142" s="206">
        <f>IF(N142="sníž. přenesená",J142,0)</f>
        <v>0</v>
      </c>
      <c r="BI142" s="206">
        <f>IF(N142="nulová",J142,0)</f>
        <v>0</v>
      </c>
      <c r="BJ142" s="18" t="s">
        <v>84</v>
      </c>
      <c r="BK142" s="206">
        <f>ROUND(I142*H142,2)</f>
        <v>0</v>
      </c>
      <c r="BL142" s="18" t="s">
        <v>328</v>
      </c>
      <c r="BM142" s="205" t="s">
        <v>412</v>
      </c>
    </row>
    <row r="143" spans="1:65" s="2" customFormat="1" ht="24.2" customHeight="1">
      <c r="A143" s="35"/>
      <c r="B143" s="36"/>
      <c r="C143" s="194" t="s">
        <v>352</v>
      </c>
      <c r="D143" s="194" t="s">
        <v>323</v>
      </c>
      <c r="E143" s="195" t="s">
        <v>4339</v>
      </c>
      <c r="F143" s="196" t="s">
        <v>4340</v>
      </c>
      <c r="G143" s="197" t="s">
        <v>4288</v>
      </c>
      <c r="H143" s="198">
        <v>1</v>
      </c>
      <c r="I143" s="199"/>
      <c r="J143" s="200">
        <f>ROUND(I143*H143,2)</f>
        <v>0</v>
      </c>
      <c r="K143" s="196" t="s">
        <v>327</v>
      </c>
      <c r="L143" s="40"/>
      <c r="M143" s="201" t="s">
        <v>1</v>
      </c>
      <c r="N143" s="202" t="s">
        <v>42</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429</v>
      </c>
    </row>
    <row r="144" spans="1:65" s="2" customFormat="1" ht="39">
      <c r="A144" s="35"/>
      <c r="B144" s="36"/>
      <c r="C144" s="37"/>
      <c r="D144" s="209" t="s">
        <v>1136</v>
      </c>
      <c r="E144" s="37"/>
      <c r="F144" s="261" t="s">
        <v>4341</v>
      </c>
      <c r="G144" s="37"/>
      <c r="H144" s="37"/>
      <c r="I144" s="262"/>
      <c r="J144" s="37"/>
      <c r="K144" s="37"/>
      <c r="L144" s="40"/>
      <c r="M144" s="263"/>
      <c r="N144" s="264"/>
      <c r="O144" s="72"/>
      <c r="P144" s="72"/>
      <c r="Q144" s="72"/>
      <c r="R144" s="72"/>
      <c r="S144" s="72"/>
      <c r="T144" s="73"/>
      <c r="U144" s="35"/>
      <c r="V144" s="35"/>
      <c r="W144" s="35"/>
      <c r="X144" s="35"/>
      <c r="Y144" s="35"/>
      <c r="Z144" s="35"/>
      <c r="AA144" s="35"/>
      <c r="AB144" s="35"/>
      <c r="AC144" s="35"/>
      <c r="AD144" s="35"/>
      <c r="AE144" s="35"/>
      <c r="AT144" s="18" t="s">
        <v>1136</v>
      </c>
      <c r="AU144" s="18" t="s">
        <v>86</v>
      </c>
    </row>
    <row r="145" spans="1:65" s="2" customFormat="1" ht="21.75" customHeight="1">
      <c r="A145" s="35"/>
      <c r="B145" s="36"/>
      <c r="C145" s="194" t="s">
        <v>359</v>
      </c>
      <c r="D145" s="194" t="s">
        <v>323</v>
      </c>
      <c r="E145" s="195" t="s">
        <v>4342</v>
      </c>
      <c r="F145" s="196" t="s">
        <v>4343</v>
      </c>
      <c r="G145" s="197" t="s">
        <v>4323</v>
      </c>
      <c r="H145" s="198">
        <v>1</v>
      </c>
      <c r="I145" s="199"/>
      <c r="J145" s="200">
        <f>ROUND(I145*H145,2)</f>
        <v>0</v>
      </c>
      <c r="K145" s="196" t="s">
        <v>327</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328</v>
      </c>
      <c r="AT145" s="205" t="s">
        <v>323</v>
      </c>
      <c r="AU145" s="205" t="s">
        <v>86</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328</v>
      </c>
      <c r="BM145" s="205" t="s">
        <v>443</v>
      </c>
    </row>
    <row r="146" spans="1:65" s="2" customFormat="1" ht="39">
      <c r="A146" s="35"/>
      <c r="B146" s="36"/>
      <c r="C146" s="37"/>
      <c r="D146" s="209" t="s">
        <v>1136</v>
      </c>
      <c r="E146" s="37"/>
      <c r="F146" s="261" t="s">
        <v>4344</v>
      </c>
      <c r="G146" s="37"/>
      <c r="H146" s="37"/>
      <c r="I146" s="262"/>
      <c r="J146" s="37"/>
      <c r="K146" s="37"/>
      <c r="L146" s="40"/>
      <c r="M146" s="263"/>
      <c r="N146" s="264"/>
      <c r="O146" s="72"/>
      <c r="P146" s="72"/>
      <c r="Q146" s="72"/>
      <c r="R146" s="72"/>
      <c r="S146" s="72"/>
      <c r="T146" s="73"/>
      <c r="U146" s="35"/>
      <c r="V146" s="35"/>
      <c r="W146" s="35"/>
      <c r="X146" s="35"/>
      <c r="Y146" s="35"/>
      <c r="Z146" s="35"/>
      <c r="AA146" s="35"/>
      <c r="AB146" s="35"/>
      <c r="AC146" s="35"/>
      <c r="AD146" s="35"/>
      <c r="AE146" s="35"/>
      <c r="AT146" s="18" t="s">
        <v>1136</v>
      </c>
      <c r="AU146" s="18" t="s">
        <v>86</v>
      </c>
    </row>
    <row r="147" spans="1:65" s="2" customFormat="1" ht="24.2" customHeight="1">
      <c r="A147" s="35"/>
      <c r="B147" s="36"/>
      <c r="C147" s="194" t="s">
        <v>364</v>
      </c>
      <c r="D147" s="194" t="s">
        <v>323</v>
      </c>
      <c r="E147" s="195" t="s">
        <v>4345</v>
      </c>
      <c r="F147" s="196" t="s">
        <v>4346</v>
      </c>
      <c r="G147" s="197" t="s">
        <v>4323</v>
      </c>
      <c r="H147" s="198">
        <v>1</v>
      </c>
      <c r="I147" s="199"/>
      <c r="J147" s="200">
        <f>ROUND(I147*H147,2)</f>
        <v>0</v>
      </c>
      <c r="K147" s="196" t="s">
        <v>327</v>
      </c>
      <c r="L147" s="40"/>
      <c r="M147" s="201" t="s">
        <v>1</v>
      </c>
      <c r="N147" s="202" t="s">
        <v>42</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328</v>
      </c>
      <c r="AT147" s="205" t="s">
        <v>323</v>
      </c>
      <c r="AU147" s="205" t="s">
        <v>86</v>
      </c>
      <c r="AY147" s="18" t="s">
        <v>321</v>
      </c>
      <c r="BE147" s="206">
        <f>IF(N147="základní",J147,0)</f>
        <v>0</v>
      </c>
      <c r="BF147" s="206">
        <f>IF(N147="snížená",J147,0)</f>
        <v>0</v>
      </c>
      <c r="BG147" s="206">
        <f>IF(N147="zákl. přenesená",J147,0)</f>
        <v>0</v>
      </c>
      <c r="BH147" s="206">
        <f>IF(N147="sníž. přenesená",J147,0)</f>
        <v>0</v>
      </c>
      <c r="BI147" s="206">
        <f>IF(N147="nulová",J147,0)</f>
        <v>0</v>
      </c>
      <c r="BJ147" s="18" t="s">
        <v>84</v>
      </c>
      <c r="BK147" s="206">
        <f>ROUND(I147*H147,2)</f>
        <v>0</v>
      </c>
      <c r="BL147" s="18" t="s">
        <v>328</v>
      </c>
      <c r="BM147" s="205" t="s">
        <v>453</v>
      </c>
    </row>
    <row r="148" spans="1:65" s="2" customFormat="1" ht="48.75">
      <c r="A148" s="35"/>
      <c r="B148" s="36"/>
      <c r="C148" s="37"/>
      <c r="D148" s="209" t="s">
        <v>1136</v>
      </c>
      <c r="E148" s="37"/>
      <c r="F148" s="261" t="s">
        <v>4347</v>
      </c>
      <c r="G148" s="37"/>
      <c r="H148" s="37"/>
      <c r="I148" s="262"/>
      <c r="J148" s="37"/>
      <c r="K148" s="37"/>
      <c r="L148" s="40"/>
      <c r="M148" s="263"/>
      <c r="N148" s="264"/>
      <c r="O148" s="72"/>
      <c r="P148" s="72"/>
      <c r="Q148" s="72"/>
      <c r="R148" s="72"/>
      <c r="S148" s="72"/>
      <c r="T148" s="73"/>
      <c r="U148" s="35"/>
      <c r="V148" s="35"/>
      <c r="W148" s="35"/>
      <c r="X148" s="35"/>
      <c r="Y148" s="35"/>
      <c r="Z148" s="35"/>
      <c r="AA148" s="35"/>
      <c r="AB148" s="35"/>
      <c r="AC148" s="35"/>
      <c r="AD148" s="35"/>
      <c r="AE148" s="35"/>
      <c r="AT148" s="18" t="s">
        <v>1136</v>
      </c>
      <c r="AU148" s="18" t="s">
        <v>86</v>
      </c>
    </row>
    <row r="149" spans="1:65" s="2" customFormat="1" ht="16.5" customHeight="1">
      <c r="A149" s="35"/>
      <c r="B149" s="36"/>
      <c r="C149" s="194" t="s">
        <v>407</v>
      </c>
      <c r="D149" s="194" t="s">
        <v>323</v>
      </c>
      <c r="E149" s="195" t="s">
        <v>4348</v>
      </c>
      <c r="F149" s="196" t="s">
        <v>4349</v>
      </c>
      <c r="G149" s="197" t="s">
        <v>4323</v>
      </c>
      <c r="H149" s="198">
        <v>2</v>
      </c>
      <c r="I149" s="199"/>
      <c r="J149" s="200">
        <f>ROUND(I149*H149,2)</f>
        <v>0</v>
      </c>
      <c r="K149" s="196" t="s">
        <v>327</v>
      </c>
      <c r="L149" s="40"/>
      <c r="M149" s="201" t="s">
        <v>1</v>
      </c>
      <c r="N149" s="202" t="s">
        <v>42</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328</v>
      </c>
      <c r="AT149" s="205" t="s">
        <v>323</v>
      </c>
      <c r="AU149" s="205" t="s">
        <v>86</v>
      </c>
      <c r="AY149" s="18" t="s">
        <v>321</v>
      </c>
      <c r="BE149" s="206">
        <f>IF(N149="základní",J149,0)</f>
        <v>0</v>
      </c>
      <c r="BF149" s="206">
        <f>IF(N149="snížená",J149,0)</f>
        <v>0</v>
      </c>
      <c r="BG149" s="206">
        <f>IF(N149="zákl. přenesená",J149,0)</f>
        <v>0</v>
      </c>
      <c r="BH149" s="206">
        <f>IF(N149="sníž. přenesená",J149,0)</f>
        <v>0</v>
      </c>
      <c r="BI149" s="206">
        <f>IF(N149="nulová",J149,0)</f>
        <v>0</v>
      </c>
      <c r="BJ149" s="18" t="s">
        <v>84</v>
      </c>
      <c r="BK149" s="206">
        <f>ROUND(I149*H149,2)</f>
        <v>0</v>
      </c>
      <c r="BL149" s="18" t="s">
        <v>328</v>
      </c>
      <c r="BM149" s="205" t="s">
        <v>466</v>
      </c>
    </row>
    <row r="150" spans="1:65" s="2" customFormat="1" ht="16.5" customHeight="1">
      <c r="A150" s="35"/>
      <c r="B150" s="36"/>
      <c r="C150" s="194" t="s">
        <v>412</v>
      </c>
      <c r="D150" s="194" t="s">
        <v>323</v>
      </c>
      <c r="E150" s="195" t="s">
        <v>4350</v>
      </c>
      <c r="F150" s="196" t="s">
        <v>4351</v>
      </c>
      <c r="G150" s="197" t="s">
        <v>4288</v>
      </c>
      <c r="H150" s="198">
        <v>1</v>
      </c>
      <c r="I150" s="199"/>
      <c r="J150" s="200">
        <f>ROUND(I150*H150,2)</f>
        <v>0</v>
      </c>
      <c r="K150" s="196" t="s">
        <v>327</v>
      </c>
      <c r="L150" s="40"/>
      <c r="M150" s="201" t="s">
        <v>1</v>
      </c>
      <c r="N150" s="202" t="s">
        <v>42</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328</v>
      </c>
      <c r="AT150" s="205" t="s">
        <v>323</v>
      </c>
      <c r="AU150" s="205" t="s">
        <v>86</v>
      </c>
      <c r="AY150" s="18" t="s">
        <v>321</v>
      </c>
      <c r="BE150" s="206">
        <f>IF(N150="základní",J150,0)</f>
        <v>0</v>
      </c>
      <c r="BF150" s="206">
        <f>IF(N150="snížená",J150,0)</f>
        <v>0</v>
      </c>
      <c r="BG150" s="206">
        <f>IF(N150="zákl. přenesená",J150,0)</f>
        <v>0</v>
      </c>
      <c r="BH150" s="206">
        <f>IF(N150="sníž. přenesená",J150,0)</f>
        <v>0</v>
      </c>
      <c r="BI150" s="206">
        <f>IF(N150="nulová",J150,0)</f>
        <v>0</v>
      </c>
      <c r="BJ150" s="18" t="s">
        <v>84</v>
      </c>
      <c r="BK150" s="206">
        <f>ROUND(I150*H150,2)</f>
        <v>0</v>
      </c>
      <c r="BL150" s="18" t="s">
        <v>328</v>
      </c>
      <c r="BM150" s="205" t="s">
        <v>476</v>
      </c>
    </row>
    <row r="151" spans="1:65" s="2" customFormat="1" ht="19.5">
      <c r="A151" s="35"/>
      <c r="B151" s="36"/>
      <c r="C151" s="37"/>
      <c r="D151" s="209" t="s">
        <v>1136</v>
      </c>
      <c r="E151" s="37"/>
      <c r="F151" s="261" t="s">
        <v>4352</v>
      </c>
      <c r="G151" s="37"/>
      <c r="H151" s="37"/>
      <c r="I151" s="262"/>
      <c r="J151" s="37"/>
      <c r="K151" s="37"/>
      <c r="L151" s="40"/>
      <c r="M151" s="263"/>
      <c r="N151" s="264"/>
      <c r="O151" s="72"/>
      <c r="P151" s="72"/>
      <c r="Q151" s="72"/>
      <c r="R151" s="72"/>
      <c r="S151" s="72"/>
      <c r="T151" s="73"/>
      <c r="U151" s="35"/>
      <c r="V151" s="35"/>
      <c r="W151" s="35"/>
      <c r="X151" s="35"/>
      <c r="Y151" s="35"/>
      <c r="Z151" s="35"/>
      <c r="AA151" s="35"/>
      <c r="AB151" s="35"/>
      <c r="AC151" s="35"/>
      <c r="AD151" s="35"/>
      <c r="AE151" s="35"/>
      <c r="AT151" s="18" t="s">
        <v>1136</v>
      </c>
      <c r="AU151" s="18" t="s">
        <v>86</v>
      </c>
    </row>
    <row r="152" spans="1:65" s="2" customFormat="1" ht="16.5" customHeight="1">
      <c r="A152" s="35"/>
      <c r="B152" s="36"/>
      <c r="C152" s="194" t="s">
        <v>424</v>
      </c>
      <c r="D152" s="194" t="s">
        <v>323</v>
      </c>
      <c r="E152" s="195" t="s">
        <v>4353</v>
      </c>
      <c r="F152" s="196" t="s">
        <v>4354</v>
      </c>
      <c r="G152" s="197" t="s">
        <v>4288</v>
      </c>
      <c r="H152" s="198">
        <v>1</v>
      </c>
      <c r="I152" s="199"/>
      <c r="J152" s="200">
        <f>ROUND(I152*H152,2)</f>
        <v>0</v>
      </c>
      <c r="K152" s="196" t="s">
        <v>327</v>
      </c>
      <c r="L152" s="40"/>
      <c r="M152" s="201" t="s">
        <v>1</v>
      </c>
      <c r="N152" s="202" t="s">
        <v>42</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485</v>
      </c>
    </row>
    <row r="153" spans="1:65" s="2" customFormat="1" ht="29.25">
      <c r="A153" s="35"/>
      <c r="B153" s="36"/>
      <c r="C153" s="37"/>
      <c r="D153" s="209" t="s">
        <v>1136</v>
      </c>
      <c r="E153" s="37"/>
      <c r="F153" s="261" t="s">
        <v>4355</v>
      </c>
      <c r="G153" s="37"/>
      <c r="H153" s="37"/>
      <c r="I153" s="262"/>
      <c r="J153" s="37"/>
      <c r="K153" s="37"/>
      <c r="L153" s="40"/>
      <c r="M153" s="263"/>
      <c r="N153" s="264"/>
      <c r="O153" s="72"/>
      <c r="P153" s="72"/>
      <c r="Q153" s="72"/>
      <c r="R153" s="72"/>
      <c r="S153" s="72"/>
      <c r="T153" s="73"/>
      <c r="U153" s="35"/>
      <c r="V153" s="35"/>
      <c r="W153" s="35"/>
      <c r="X153" s="35"/>
      <c r="Y153" s="35"/>
      <c r="Z153" s="35"/>
      <c r="AA153" s="35"/>
      <c r="AB153" s="35"/>
      <c r="AC153" s="35"/>
      <c r="AD153" s="35"/>
      <c r="AE153" s="35"/>
      <c r="AT153" s="18" t="s">
        <v>1136</v>
      </c>
      <c r="AU153" s="18" t="s">
        <v>86</v>
      </c>
    </row>
    <row r="154" spans="1:65" s="2" customFormat="1" ht="16.5" customHeight="1">
      <c r="A154" s="35"/>
      <c r="B154" s="36"/>
      <c r="C154" s="194" t="s">
        <v>429</v>
      </c>
      <c r="D154" s="194" t="s">
        <v>323</v>
      </c>
      <c r="E154" s="195" t="s">
        <v>4356</v>
      </c>
      <c r="F154" s="196" t="s">
        <v>4357</v>
      </c>
      <c r="G154" s="197" t="s">
        <v>4288</v>
      </c>
      <c r="H154" s="198">
        <v>1</v>
      </c>
      <c r="I154" s="199"/>
      <c r="J154" s="200">
        <f>ROUND(I154*H154,2)</f>
        <v>0</v>
      </c>
      <c r="K154" s="196" t="s">
        <v>327</v>
      </c>
      <c r="L154" s="40"/>
      <c r="M154" s="201" t="s">
        <v>1</v>
      </c>
      <c r="N154" s="202" t="s">
        <v>42</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328</v>
      </c>
      <c r="AT154" s="205" t="s">
        <v>323</v>
      </c>
      <c r="AU154" s="205" t="s">
        <v>86</v>
      </c>
      <c r="AY154" s="18" t="s">
        <v>321</v>
      </c>
      <c r="BE154" s="206">
        <f>IF(N154="základní",J154,0)</f>
        <v>0</v>
      </c>
      <c r="BF154" s="206">
        <f>IF(N154="snížená",J154,0)</f>
        <v>0</v>
      </c>
      <c r="BG154" s="206">
        <f>IF(N154="zákl. přenesená",J154,0)</f>
        <v>0</v>
      </c>
      <c r="BH154" s="206">
        <f>IF(N154="sníž. přenesená",J154,0)</f>
        <v>0</v>
      </c>
      <c r="BI154" s="206">
        <f>IF(N154="nulová",J154,0)</f>
        <v>0</v>
      </c>
      <c r="BJ154" s="18" t="s">
        <v>84</v>
      </c>
      <c r="BK154" s="206">
        <f>ROUND(I154*H154,2)</f>
        <v>0</v>
      </c>
      <c r="BL154" s="18" t="s">
        <v>328</v>
      </c>
      <c r="BM154" s="205" t="s">
        <v>520</v>
      </c>
    </row>
    <row r="155" spans="1:65" s="2" customFormat="1" ht="29.25">
      <c r="A155" s="35"/>
      <c r="B155" s="36"/>
      <c r="C155" s="37"/>
      <c r="D155" s="209" t="s">
        <v>1136</v>
      </c>
      <c r="E155" s="37"/>
      <c r="F155" s="261" t="s">
        <v>4358</v>
      </c>
      <c r="G155" s="37"/>
      <c r="H155" s="37"/>
      <c r="I155" s="262"/>
      <c r="J155" s="37"/>
      <c r="K155" s="37"/>
      <c r="L155" s="40"/>
      <c r="M155" s="263"/>
      <c r="N155" s="264"/>
      <c r="O155" s="72"/>
      <c r="P155" s="72"/>
      <c r="Q155" s="72"/>
      <c r="R155" s="72"/>
      <c r="S155" s="72"/>
      <c r="T155" s="73"/>
      <c r="U155" s="35"/>
      <c r="V155" s="35"/>
      <c r="W155" s="35"/>
      <c r="X155" s="35"/>
      <c r="Y155" s="35"/>
      <c r="Z155" s="35"/>
      <c r="AA155" s="35"/>
      <c r="AB155" s="35"/>
      <c r="AC155" s="35"/>
      <c r="AD155" s="35"/>
      <c r="AE155" s="35"/>
      <c r="AT155" s="18" t="s">
        <v>1136</v>
      </c>
      <c r="AU155" s="18" t="s">
        <v>86</v>
      </c>
    </row>
    <row r="156" spans="1:65" s="2" customFormat="1" ht="16.5" customHeight="1">
      <c r="A156" s="35"/>
      <c r="B156" s="36"/>
      <c r="C156" s="194" t="s">
        <v>436</v>
      </c>
      <c r="D156" s="194" t="s">
        <v>323</v>
      </c>
      <c r="E156" s="195" t="s">
        <v>4359</v>
      </c>
      <c r="F156" s="196" t="s">
        <v>4360</v>
      </c>
      <c r="G156" s="197" t="s">
        <v>4323</v>
      </c>
      <c r="H156" s="198">
        <v>2</v>
      </c>
      <c r="I156" s="199"/>
      <c r="J156" s="200">
        <f>ROUND(I156*H156,2)</f>
        <v>0</v>
      </c>
      <c r="K156" s="196" t="s">
        <v>327</v>
      </c>
      <c r="L156" s="40"/>
      <c r="M156" s="201" t="s">
        <v>1</v>
      </c>
      <c r="N156" s="202" t="s">
        <v>42</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328</v>
      </c>
      <c r="AT156" s="205" t="s">
        <v>323</v>
      </c>
      <c r="AU156" s="205" t="s">
        <v>86</v>
      </c>
      <c r="AY156" s="18" t="s">
        <v>321</v>
      </c>
      <c r="BE156" s="206">
        <f>IF(N156="základní",J156,0)</f>
        <v>0</v>
      </c>
      <c r="BF156" s="206">
        <f>IF(N156="snížená",J156,0)</f>
        <v>0</v>
      </c>
      <c r="BG156" s="206">
        <f>IF(N156="zákl. přenesená",J156,0)</f>
        <v>0</v>
      </c>
      <c r="BH156" s="206">
        <f>IF(N156="sníž. přenesená",J156,0)</f>
        <v>0</v>
      </c>
      <c r="BI156" s="206">
        <f>IF(N156="nulová",J156,0)</f>
        <v>0</v>
      </c>
      <c r="BJ156" s="18" t="s">
        <v>84</v>
      </c>
      <c r="BK156" s="206">
        <f>ROUND(I156*H156,2)</f>
        <v>0</v>
      </c>
      <c r="BL156" s="18" t="s">
        <v>328</v>
      </c>
      <c r="BM156" s="205" t="s">
        <v>533</v>
      </c>
    </row>
    <row r="157" spans="1:65" s="2" customFormat="1" ht="19.5">
      <c r="A157" s="35"/>
      <c r="B157" s="36"/>
      <c r="C157" s="37"/>
      <c r="D157" s="209" t="s">
        <v>1136</v>
      </c>
      <c r="E157" s="37"/>
      <c r="F157" s="261" t="s">
        <v>4361</v>
      </c>
      <c r="G157" s="37"/>
      <c r="H157" s="37"/>
      <c r="I157" s="262"/>
      <c r="J157" s="37"/>
      <c r="K157" s="37"/>
      <c r="L157" s="40"/>
      <c r="M157" s="263"/>
      <c r="N157" s="264"/>
      <c r="O157" s="72"/>
      <c r="P157" s="72"/>
      <c r="Q157" s="72"/>
      <c r="R157" s="72"/>
      <c r="S157" s="72"/>
      <c r="T157" s="73"/>
      <c r="U157" s="35"/>
      <c r="V157" s="35"/>
      <c r="W157" s="35"/>
      <c r="X157" s="35"/>
      <c r="Y157" s="35"/>
      <c r="Z157" s="35"/>
      <c r="AA157" s="35"/>
      <c r="AB157" s="35"/>
      <c r="AC157" s="35"/>
      <c r="AD157" s="35"/>
      <c r="AE157" s="35"/>
      <c r="AT157" s="18" t="s">
        <v>1136</v>
      </c>
      <c r="AU157" s="18" t="s">
        <v>86</v>
      </c>
    </row>
    <row r="158" spans="1:65" s="2" customFormat="1" ht="16.5" customHeight="1">
      <c r="A158" s="35"/>
      <c r="B158" s="36"/>
      <c r="C158" s="194" t="s">
        <v>443</v>
      </c>
      <c r="D158" s="194" t="s">
        <v>323</v>
      </c>
      <c r="E158" s="195" t="s">
        <v>4362</v>
      </c>
      <c r="F158" s="196" t="s">
        <v>4363</v>
      </c>
      <c r="G158" s="197" t="s">
        <v>4323</v>
      </c>
      <c r="H158" s="198">
        <v>12</v>
      </c>
      <c r="I158" s="199"/>
      <c r="J158" s="200">
        <f t="shared" ref="J158:J165" si="0">ROUND(I158*H158,2)</f>
        <v>0</v>
      </c>
      <c r="K158" s="196" t="s">
        <v>327</v>
      </c>
      <c r="L158" s="40"/>
      <c r="M158" s="201" t="s">
        <v>1</v>
      </c>
      <c r="N158" s="202" t="s">
        <v>42</v>
      </c>
      <c r="O158" s="72"/>
      <c r="P158" s="203">
        <f t="shared" ref="P158:P165" si="1">O158*H158</f>
        <v>0</v>
      </c>
      <c r="Q158" s="203">
        <v>0</v>
      </c>
      <c r="R158" s="203">
        <f t="shared" ref="R158:R165" si="2">Q158*H158</f>
        <v>0</v>
      </c>
      <c r="S158" s="203">
        <v>0</v>
      </c>
      <c r="T158" s="204">
        <f t="shared" ref="T158:T165" si="3">S158*H158</f>
        <v>0</v>
      </c>
      <c r="U158" s="35"/>
      <c r="V158" s="35"/>
      <c r="W158" s="35"/>
      <c r="X158" s="35"/>
      <c r="Y158" s="35"/>
      <c r="Z158" s="35"/>
      <c r="AA158" s="35"/>
      <c r="AB158" s="35"/>
      <c r="AC158" s="35"/>
      <c r="AD158" s="35"/>
      <c r="AE158" s="35"/>
      <c r="AR158" s="205" t="s">
        <v>328</v>
      </c>
      <c r="AT158" s="205" t="s">
        <v>323</v>
      </c>
      <c r="AU158" s="205" t="s">
        <v>86</v>
      </c>
      <c r="AY158" s="18" t="s">
        <v>321</v>
      </c>
      <c r="BE158" s="206">
        <f t="shared" ref="BE158:BE165" si="4">IF(N158="základní",J158,0)</f>
        <v>0</v>
      </c>
      <c r="BF158" s="206">
        <f t="shared" ref="BF158:BF165" si="5">IF(N158="snížená",J158,0)</f>
        <v>0</v>
      </c>
      <c r="BG158" s="206">
        <f t="shared" ref="BG158:BG165" si="6">IF(N158="zákl. přenesená",J158,0)</f>
        <v>0</v>
      </c>
      <c r="BH158" s="206">
        <f t="shared" ref="BH158:BH165" si="7">IF(N158="sníž. přenesená",J158,0)</f>
        <v>0</v>
      </c>
      <c r="BI158" s="206">
        <f t="shared" ref="BI158:BI165" si="8">IF(N158="nulová",J158,0)</f>
        <v>0</v>
      </c>
      <c r="BJ158" s="18" t="s">
        <v>84</v>
      </c>
      <c r="BK158" s="206">
        <f t="shared" ref="BK158:BK165" si="9">ROUND(I158*H158,2)</f>
        <v>0</v>
      </c>
      <c r="BL158" s="18" t="s">
        <v>328</v>
      </c>
      <c r="BM158" s="205" t="s">
        <v>545</v>
      </c>
    </row>
    <row r="159" spans="1:65" s="2" customFormat="1" ht="16.5" customHeight="1">
      <c r="A159" s="35"/>
      <c r="B159" s="36"/>
      <c r="C159" s="194" t="s">
        <v>8</v>
      </c>
      <c r="D159" s="194" t="s">
        <v>323</v>
      </c>
      <c r="E159" s="195" t="s">
        <v>4364</v>
      </c>
      <c r="F159" s="196" t="s">
        <v>4365</v>
      </c>
      <c r="G159" s="197" t="s">
        <v>4323</v>
      </c>
      <c r="H159" s="198">
        <v>2</v>
      </c>
      <c r="I159" s="199"/>
      <c r="J159" s="200">
        <f t="shared" si="0"/>
        <v>0</v>
      </c>
      <c r="K159" s="196" t="s">
        <v>327</v>
      </c>
      <c r="L159" s="40"/>
      <c r="M159" s="201" t="s">
        <v>1</v>
      </c>
      <c r="N159" s="202" t="s">
        <v>42</v>
      </c>
      <c r="O159" s="72"/>
      <c r="P159" s="203">
        <f t="shared" si="1"/>
        <v>0</v>
      </c>
      <c r="Q159" s="203">
        <v>0</v>
      </c>
      <c r="R159" s="203">
        <f t="shared" si="2"/>
        <v>0</v>
      </c>
      <c r="S159" s="203">
        <v>0</v>
      </c>
      <c r="T159" s="204">
        <f t="shared" si="3"/>
        <v>0</v>
      </c>
      <c r="U159" s="35"/>
      <c r="V159" s="35"/>
      <c r="W159" s="35"/>
      <c r="X159" s="35"/>
      <c r="Y159" s="35"/>
      <c r="Z159" s="35"/>
      <c r="AA159" s="35"/>
      <c r="AB159" s="35"/>
      <c r="AC159" s="35"/>
      <c r="AD159" s="35"/>
      <c r="AE159" s="35"/>
      <c r="AR159" s="205" t="s">
        <v>328</v>
      </c>
      <c r="AT159" s="205" t="s">
        <v>323</v>
      </c>
      <c r="AU159" s="205" t="s">
        <v>86</v>
      </c>
      <c r="AY159" s="18" t="s">
        <v>321</v>
      </c>
      <c r="BE159" s="206">
        <f t="shared" si="4"/>
        <v>0</v>
      </c>
      <c r="BF159" s="206">
        <f t="shared" si="5"/>
        <v>0</v>
      </c>
      <c r="BG159" s="206">
        <f t="shared" si="6"/>
        <v>0</v>
      </c>
      <c r="BH159" s="206">
        <f t="shared" si="7"/>
        <v>0</v>
      </c>
      <c r="BI159" s="206">
        <f t="shared" si="8"/>
        <v>0</v>
      </c>
      <c r="BJ159" s="18" t="s">
        <v>84</v>
      </c>
      <c r="BK159" s="206">
        <f t="shared" si="9"/>
        <v>0</v>
      </c>
      <c r="BL159" s="18" t="s">
        <v>328</v>
      </c>
      <c r="BM159" s="205" t="s">
        <v>582</v>
      </c>
    </row>
    <row r="160" spans="1:65" s="2" customFormat="1" ht="16.5" customHeight="1">
      <c r="A160" s="35"/>
      <c r="B160" s="36"/>
      <c r="C160" s="194" t="s">
        <v>453</v>
      </c>
      <c r="D160" s="194" t="s">
        <v>323</v>
      </c>
      <c r="E160" s="195" t="s">
        <v>4366</v>
      </c>
      <c r="F160" s="196" t="s">
        <v>4367</v>
      </c>
      <c r="G160" s="197" t="s">
        <v>4323</v>
      </c>
      <c r="H160" s="198">
        <v>2</v>
      </c>
      <c r="I160" s="199"/>
      <c r="J160" s="200">
        <f t="shared" si="0"/>
        <v>0</v>
      </c>
      <c r="K160" s="196" t="s">
        <v>327</v>
      </c>
      <c r="L160" s="40"/>
      <c r="M160" s="201" t="s">
        <v>1</v>
      </c>
      <c r="N160" s="202" t="s">
        <v>42</v>
      </c>
      <c r="O160" s="72"/>
      <c r="P160" s="203">
        <f t="shared" si="1"/>
        <v>0</v>
      </c>
      <c r="Q160" s="203">
        <v>0</v>
      </c>
      <c r="R160" s="203">
        <f t="shared" si="2"/>
        <v>0</v>
      </c>
      <c r="S160" s="203">
        <v>0</v>
      </c>
      <c r="T160" s="204">
        <f t="shared" si="3"/>
        <v>0</v>
      </c>
      <c r="U160" s="35"/>
      <c r="V160" s="35"/>
      <c r="W160" s="35"/>
      <c r="X160" s="35"/>
      <c r="Y160" s="35"/>
      <c r="Z160" s="35"/>
      <c r="AA160" s="35"/>
      <c r="AB160" s="35"/>
      <c r="AC160" s="35"/>
      <c r="AD160" s="35"/>
      <c r="AE160" s="35"/>
      <c r="AR160" s="205" t="s">
        <v>328</v>
      </c>
      <c r="AT160" s="205" t="s">
        <v>323</v>
      </c>
      <c r="AU160" s="205" t="s">
        <v>86</v>
      </c>
      <c r="AY160" s="18" t="s">
        <v>321</v>
      </c>
      <c r="BE160" s="206">
        <f t="shared" si="4"/>
        <v>0</v>
      </c>
      <c r="BF160" s="206">
        <f t="shared" si="5"/>
        <v>0</v>
      </c>
      <c r="BG160" s="206">
        <f t="shared" si="6"/>
        <v>0</v>
      </c>
      <c r="BH160" s="206">
        <f t="shared" si="7"/>
        <v>0</v>
      </c>
      <c r="BI160" s="206">
        <f t="shared" si="8"/>
        <v>0</v>
      </c>
      <c r="BJ160" s="18" t="s">
        <v>84</v>
      </c>
      <c r="BK160" s="206">
        <f t="shared" si="9"/>
        <v>0</v>
      </c>
      <c r="BL160" s="18" t="s">
        <v>328</v>
      </c>
      <c r="BM160" s="205" t="s">
        <v>595</v>
      </c>
    </row>
    <row r="161" spans="1:65" s="2" customFormat="1" ht="16.5" customHeight="1">
      <c r="A161" s="35"/>
      <c r="B161" s="36"/>
      <c r="C161" s="194" t="s">
        <v>459</v>
      </c>
      <c r="D161" s="194" t="s">
        <v>323</v>
      </c>
      <c r="E161" s="195" t="s">
        <v>4368</v>
      </c>
      <c r="F161" s="196" t="s">
        <v>4369</v>
      </c>
      <c r="G161" s="197" t="s">
        <v>4323</v>
      </c>
      <c r="H161" s="198">
        <v>2</v>
      </c>
      <c r="I161" s="199"/>
      <c r="J161" s="200">
        <f t="shared" si="0"/>
        <v>0</v>
      </c>
      <c r="K161" s="196" t="s">
        <v>327</v>
      </c>
      <c r="L161" s="40"/>
      <c r="M161" s="201" t="s">
        <v>1</v>
      </c>
      <c r="N161" s="202" t="s">
        <v>42</v>
      </c>
      <c r="O161" s="72"/>
      <c r="P161" s="203">
        <f t="shared" si="1"/>
        <v>0</v>
      </c>
      <c r="Q161" s="203">
        <v>0</v>
      </c>
      <c r="R161" s="203">
        <f t="shared" si="2"/>
        <v>0</v>
      </c>
      <c r="S161" s="203">
        <v>0</v>
      </c>
      <c r="T161" s="204">
        <f t="shared" si="3"/>
        <v>0</v>
      </c>
      <c r="U161" s="35"/>
      <c r="V161" s="35"/>
      <c r="W161" s="35"/>
      <c r="X161" s="35"/>
      <c r="Y161" s="35"/>
      <c r="Z161" s="35"/>
      <c r="AA161" s="35"/>
      <c r="AB161" s="35"/>
      <c r="AC161" s="35"/>
      <c r="AD161" s="35"/>
      <c r="AE161" s="35"/>
      <c r="AR161" s="205" t="s">
        <v>328</v>
      </c>
      <c r="AT161" s="205" t="s">
        <v>323</v>
      </c>
      <c r="AU161" s="205" t="s">
        <v>86</v>
      </c>
      <c r="AY161" s="18" t="s">
        <v>321</v>
      </c>
      <c r="BE161" s="206">
        <f t="shared" si="4"/>
        <v>0</v>
      </c>
      <c r="BF161" s="206">
        <f t="shared" si="5"/>
        <v>0</v>
      </c>
      <c r="BG161" s="206">
        <f t="shared" si="6"/>
        <v>0</v>
      </c>
      <c r="BH161" s="206">
        <f t="shared" si="7"/>
        <v>0</v>
      </c>
      <c r="BI161" s="206">
        <f t="shared" si="8"/>
        <v>0</v>
      </c>
      <c r="BJ161" s="18" t="s">
        <v>84</v>
      </c>
      <c r="BK161" s="206">
        <f t="shared" si="9"/>
        <v>0</v>
      </c>
      <c r="BL161" s="18" t="s">
        <v>328</v>
      </c>
      <c r="BM161" s="205" t="s">
        <v>603</v>
      </c>
    </row>
    <row r="162" spans="1:65" s="2" customFormat="1" ht="21.75" customHeight="1">
      <c r="A162" s="35"/>
      <c r="B162" s="36"/>
      <c r="C162" s="194" t="s">
        <v>466</v>
      </c>
      <c r="D162" s="194" t="s">
        <v>323</v>
      </c>
      <c r="E162" s="195" t="s">
        <v>4370</v>
      </c>
      <c r="F162" s="196" t="s">
        <v>4371</v>
      </c>
      <c r="G162" s="197" t="s">
        <v>4323</v>
      </c>
      <c r="H162" s="198">
        <v>5</v>
      </c>
      <c r="I162" s="199"/>
      <c r="J162" s="200">
        <f t="shared" si="0"/>
        <v>0</v>
      </c>
      <c r="K162" s="196" t="s">
        <v>327</v>
      </c>
      <c r="L162" s="40"/>
      <c r="M162" s="201" t="s">
        <v>1</v>
      </c>
      <c r="N162" s="202" t="s">
        <v>42</v>
      </c>
      <c r="O162" s="72"/>
      <c r="P162" s="203">
        <f t="shared" si="1"/>
        <v>0</v>
      </c>
      <c r="Q162" s="203">
        <v>0</v>
      </c>
      <c r="R162" s="203">
        <f t="shared" si="2"/>
        <v>0</v>
      </c>
      <c r="S162" s="203">
        <v>0</v>
      </c>
      <c r="T162" s="204">
        <f t="shared" si="3"/>
        <v>0</v>
      </c>
      <c r="U162" s="35"/>
      <c r="V162" s="35"/>
      <c r="W162" s="35"/>
      <c r="X162" s="35"/>
      <c r="Y162" s="35"/>
      <c r="Z162" s="35"/>
      <c r="AA162" s="35"/>
      <c r="AB162" s="35"/>
      <c r="AC162" s="35"/>
      <c r="AD162" s="35"/>
      <c r="AE162" s="35"/>
      <c r="AR162" s="205" t="s">
        <v>328</v>
      </c>
      <c r="AT162" s="205" t="s">
        <v>323</v>
      </c>
      <c r="AU162" s="205" t="s">
        <v>86</v>
      </c>
      <c r="AY162" s="18" t="s">
        <v>321</v>
      </c>
      <c r="BE162" s="206">
        <f t="shared" si="4"/>
        <v>0</v>
      </c>
      <c r="BF162" s="206">
        <f t="shared" si="5"/>
        <v>0</v>
      </c>
      <c r="BG162" s="206">
        <f t="shared" si="6"/>
        <v>0</v>
      </c>
      <c r="BH162" s="206">
        <f t="shared" si="7"/>
        <v>0</v>
      </c>
      <c r="BI162" s="206">
        <f t="shared" si="8"/>
        <v>0</v>
      </c>
      <c r="BJ162" s="18" t="s">
        <v>84</v>
      </c>
      <c r="BK162" s="206">
        <f t="shared" si="9"/>
        <v>0</v>
      </c>
      <c r="BL162" s="18" t="s">
        <v>328</v>
      </c>
      <c r="BM162" s="205" t="s">
        <v>620</v>
      </c>
    </row>
    <row r="163" spans="1:65" s="2" customFormat="1" ht="16.5" customHeight="1">
      <c r="A163" s="35"/>
      <c r="B163" s="36"/>
      <c r="C163" s="194" t="s">
        <v>471</v>
      </c>
      <c r="D163" s="194" t="s">
        <v>323</v>
      </c>
      <c r="E163" s="195" t="s">
        <v>4372</v>
      </c>
      <c r="F163" s="196" t="s">
        <v>4373</v>
      </c>
      <c r="G163" s="197" t="s">
        <v>4323</v>
      </c>
      <c r="H163" s="198">
        <v>5</v>
      </c>
      <c r="I163" s="199"/>
      <c r="J163" s="200">
        <f t="shared" si="0"/>
        <v>0</v>
      </c>
      <c r="K163" s="196" t="s">
        <v>327</v>
      </c>
      <c r="L163" s="40"/>
      <c r="M163" s="201" t="s">
        <v>1</v>
      </c>
      <c r="N163" s="202" t="s">
        <v>42</v>
      </c>
      <c r="O163" s="72"/>
      <c r="P163" s="203">
        <f t="shared" si="1"/>
        <v>0</v>
      </c>
      <c r="Q163" s="203">
        <v>0</v>
      </c>
      <c r="R163" s="203">
        <f t="shared" si="2"/>
        <v>0</v>
      </c>
      <c r="S163" s="203">
        <v>0</v>
      </c>
      <c r="T163" s="204">
        <f t="shared" si="3"/>
        <v>0</v>
      </c>
      <c r="U163" s="35"/>
      <c r="V163" s="35"/>
      <c r="W163" s="35"/>
      <c r="X163" s="35"/>
      <c r="Y163" s="35"/>
      <c r="Z163" s="35"/>
      <c r="AA163" s="35"/>
      <c r="AB163" s="35"/>
      <c r="AC163" s="35"/>
      <c r="AD163" s="35"/>
      <c r="AE163" s="35"/>
      <c r="AR163" s="205" t="s">
        <v>328</v>
      </c>
      <c r="AT163" s="205" t="s">
        <v>323</v>
      </c>
      <c r="AU163" s="205" t="s">
        <v>86</v>
      </c>
      <c r="AY163" s="18" t="s">
        <v>321</v>
      </c>
      <c r="BE163" s="206">
        <f t="shared" si="4"/>
        <v>0</v>
      </c>
      <c r="BF163" s="206">
        <f t="shared" si="5"/>
        <v>0</v>
      </c>
      <c r="BG163" s="206">
        <f t="shared" si="6"/>
        <v>0</v>
      </c>
      <c r="BH163" s="206">
        <f t="shared" si="7"/>
        <v>0</v>
      </c>
      <c r="BI163" s="206">
        <f t="shared" si="8"/>
        <v>0</v>
      </c>
      <c r="BJ163" s="18" t="s">
        <v>84</v>
      </c>
      <c r="BK163" s="206">
        <f t="shared" si="9"/>
        <v>0</v>
      </c>
      <c r="BL163" s="18" t="s">
        <v>328</v>
      </c>
      <c r="BM163" s="205" t="s">
        <v>632</v>
      </c>
    </row>
    <row r="164" spans="1:65" s="2" customFormat="1" ht="16.5" customHeight="1">
      <c r="A164" s="35"/>
      <c r="B164" s="36"/>
      <c r="C164" s="194" t="s">
        <v>476</v>
      </c>
      <c r="D164" s="194" t="s">
        <v>323</v>
      </c>
      <c r="E164" s="195" t="s">
        <v>4374</v>
      </c>
      <c r="F164" s="196" t="s">
        <v>4375</v>
      </c>
      <c r="G164" s="197" t="s">
        <v>4323</v>
      </c>
      <c r="H164" s="198">
        <v>1</v>
      </c>
      <c r="I164" s="199"/>
      <c r="J164" s="200">
        <f t="shared" si="0"/>
        <v>0</v>
      </c>
      <c r="K164" s="196" t="s">
        <v>327</v>
      </c>
      <c r="L164" s="40"/>
      <c r="M164" s="201" t="s">
        <v>1</v>
      </c>
      <c r="N164" s="202" t="s">
        <v>42</v>
      </c>
      <c r="O164" s="72"/>
      <c r="P164" s="203">
        <f t="shared" si="1"/>
        <v>0</v>
      </c>
      <c r="Q164" s="203">
        <v>0</v>
      </c>
      <c r="R164" s="203">
        <f t="shared" si="2"/>
        <v>0</v>
      </c>
      <c r="S164" s="203">
        <v>0</v>
      </c>
      <c r="T164" s="204">
        <f t="shared" si="3"/>
        <v>0</v>
      </c>
      <c r="U164" s="35"/>
      <c r="V164" s="35"/>
      <c r="W164" s="35"/>
      <c r="X164" s="35"/>
      <c r="Y164" s="35"/>
      <c r="Z164" s="35"/>
      <c r="AA164" s="35"/>
      <c r="AB164" s="35"/>
      <c r="AC164" s="35"/>
      <c r="AD164" s="35"/>
      <c r="AE164" s="35"/>
      <c r="AR164" s="205" t="s">
        <v>328</v>
      </c>
      <c r="AT164" s="205" t="s">
        <v>323</v>
      </c>
      <c r="AU164" s="205" t="s">
        <v>86</v>
      </c>
      <c r="AY164" s="18" t="s">
        <v>321</v>
      </c>
      <c r="BE164" s="206">
        <f t="shared" si="4"/>
        <v>0</v>
      </c>
      <c r="BF164" s="206">
        <f t="shared" si="5"/>
        <v>0</v>
      </c>
      <c r="BG164" s="206">
        <f t="shared" si="6"/>
        <v>0</v>
      </c>
      <c r="BH164" s="206">
        <f t="shared" si="7"/>
        <v>0</v>
      </c>
      <c r="BI164" s="206">
        <f t="shared" si="8"/>
        <v>0</v>
      </c>
      <c r="BJ164" s="18" t="s">
        <v>84</v>
      </c>
      <c r="BK164" s="206">
        <f t="shared" si="9"/>
        <v>0</v>
      </c>
      <c r="BL164" s="18" t="s">
        <v>328</v>
      </c>
      <c r="BM164" s="205" t="s">
        <v>644</v>
      </c>
    </row>
    <row r="165" spans="1:65" s="2" customFormat="1" ht="21.75" customHeight="1">
      <c r="A165" s="35"/>
      <c r="B165" s="36"/>
      <c r="C165" s="194" t="s">
        <v>7</v>
      </c>
      <c r="D165" s="194" t="s">
        <v>323</v>
      </c>
      <c r="E165" s="195" t="s">
        <v>4376</v>
      </c>
      <c r="F165" s="196" t="s">
        <v>4377</v>
      </c>
      <c r="G165" s="197" t="s">
        <v>4323</v>
      </c>
      <c r="H165" s="198">
        <v>1</v>
      </c>
      <c r="I165" s="199"/>
      <c r="J165" s="200">
        <f t="shared" si="0"/>
        <v>0</v>
      </c>
      <c r="K165" s="196" t="s">
        <v>327</v>
      </c>
      <c r="L165" s="40"/>
      <c r="M165" s="201" t="s">
        <v>1</v>
      </c>
      <c r="N165" s="202" t="s">
        <v>42</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328</v>
      </c>
      <c r="AT165" s="205" t="s">
        <v>323</v>
      </c>
      <c r="AU165" s="205" t="s">
        <v>86</v>
      </c>
      <c r="AY165" s="18" t="s">
        <v>321</v>
      </c>
      <c r="BE165" s="206">
        <f t="shared" si="4"/>
        <v>0</v>
      </c>
      <c r="BF165" s="206">
        <f t="shared" si="5"/>
        <v>0</v>
      </c>
      <c r="BG165" s="206">
        <f t="shared" si="6"/>
        <v>0</v>
      </c>
      <c r="BH165" s="206">
        <f t="shared" si="7"/>
        <v>0</v>
      </c>
      <c r="BI165" s="206">
        <f t="shared" si="8"/>
        <v>0</v>
      </c>
      <c r="BJ165" s="18" t="s">
        <v>84</v>
      </c>
      <c r="BK165" s="206">
        <f t="shared" si="9"/>
        <v>0</v>
      </c>
      <c r="BL165" s="18" t="s">
        <v>328</v>
      </c>
      <c r="BM165" s="205" t="s">
        <v>652</v>
      </c>
    </row>
    <row r="166" spans="1:65" s="2" customFormat="1" ht="29.25">
      <c r="A166" s="35"/>
      <c r="B166" s="36"/>
      <c r="C166" s="37"/>
      <c r="D166" s="209" t="s">
        <v>1136</v>
      </c>
      <c r="E166" s="37"/>
      <c r="F166" s="261" t="s">
        <v>4378</v>
      </c>
      <c r="G166" s="37"/>
      <c r="H166" s="37"/>
      <c r="I166" s="262"/>
      <c r="J166" s="37"/>
      <c r="K166" s="37"/>
      <c r="L166" s="40"/>
      <c r="M166" s="263"/>
      <c r="N166" s="264"/>
      <c r="O166" s="72"/>
      <c r="P166" s="72"/>
      <c r="Q166" s="72"/>
      <c r="R166" s="72"/>
      <c r="S166" s="72"/>
      <c r="T166" s="73"/>
      <c r="U166" s="35"/>
      <c r="V166" s="35"/>
      <c r="W166" s="35"/>
      <c r="X166" s="35"/>
      <c r="Y166" s="35"/>
      <c r="Z166" s="35"/>
      <c r="AA166" s="35"/>
      <c r="AB166" s="35"/>
      <c r="AC166" s="35"/>
      <c r="AD166" s="35"/>
      <c r="AE166" s="35"/>
      <c r="AT166" s="18" t="s">
        <v>1136</v>
      </c>
      <c r="AU166" s="18" t="s">
        <v>86</v>
      </c>
    </row>
    <row r="167" spans="1:65" s="2" customFormat="1" ht="21.75" customHeight="1">
      <c r="A167" s="35"/>
      <c r="B167" s="36"/>
      <c r="C167" s="194" t="s">
        <v>485</v>
      </c>
      <c r="D167" s="194" t="s">
        <v>323</v>
      </c>
      <c r="E167" s="195" t="s">
        <v>4379</v>
      </c>
      <c r="F167" s="196" t="s">
        <v>4380</v>
      </c>
      <c r="G167" s="197" t="s">
        <v>4323</v>
      </c>
      <c r="H167" s="198">
        <v>1</v>
      </c>
      <c r="I167" s="199"/>
      <c r="J167" s="200">
        <f>ROUND(I167*H167,2)</f>
        <v>0</v>
      </c>
      <c r="K167" s="196" t="s">
        <v>327</v>
      </c>
      <c r="L167" s="40"/>
      <c r="M167" s="201" t="s">
        <v>1</v>
      </c>
      <c r="N167" s="202" t="s">
        <v>42</v>
      </c>
      <c r="O167" s="72"/>
      <c r="P167" s="203">
        <f>O167*H167</f>
        <v>0</v>
      </c>
      <c r="Q167" s="203">
        <v>0</v>
      </c>
      <c r="R167" s="203">
        <f>Q167*H167</f>
        <v>0</v>
      </c>
      <c r="S167" s="203">
        <v>0</v>
      </c>
      <c r="T167" s="204">
        <f>S167*H167</f>
        <v>0</v>
      </c>
      <c r="U167" s="35"/>
      <c r="V167" s="35"/>
      <c r="W167" s="35"/>
      <c r="X167" s="35"/>
      <c r="Y167" s="35"/>
      <c r="Z167" s="35"/>
      <c r="AA167" s="35"/>
      <c r="AB167" s="35"/>
      <c r="AC167" s="35"/>
      <c r="AD167" s="35"/>
      <c r="AE167" s="35"/>
      <c r="AR167" s="205" t="s">
        <v>328</v>
      </c>
      <c r="AT167" s="205" t="s">
        <v>323</v>
      </c>
      <c r="AU167" s="205" t="s">
        <v>86</v>
      </c>
      <c r="AY167" s="18" t="s">
        <v>321</v>
      </c>
      <c r="BE167" s="206">
        <f>IF(N167="základní",J167,0)</f>
        <v>0</v>
      </c>
      <c r="BF167" s="206">
        <f>IF(N167="snížená",J167,0)</f>
        <v>0</v>
      </c>
      <c r="BG167" s="206">
        <f>IF(N167="zákl. přenesená",J167,0)</f>
        <v>0</v>
      </c>
      <c r="BH167" s="206">
        <f>IF(N167="sníž. přenesená",J167,0)</f>
        <v>0</v>
      </c>
      <c r="BI167" s="206">
        <f>IF(N167="nulová",J167,0)</f>
        <v>0</v>
      </c>
      <c r="BJ167" s="18" t="s">
        <v>84</v>
      </c>
      <c r="BK167" s="206">
        <f>ROUND(I167*H167,2)</f>
        <v>0</v>
      </c>
      <c r="BL167" s="18" t="s">
        <v>328</v>
      </c>
      <c r="BM167" s="205" t="s">
        <v>664</v>
      </c>
    </row>
    <row r="168" spans="1:65" s="2" customFormat="1" ht="29.25">
      <c r="A168" s="35"/>
      <c r="B168" s="36"/>
      <c r="C168" s="37"/>
      <c r="D168" s="209" t="s">
        <v>1136</v>
      </c>
      <c r="E168" s="37"/>
      <c r="F168" s="261" t="s">
        <v>4381</v>
      </c>
      <c r="G168" s="37"/>
      <c r="H168" s="37"/>
      <c r="I168" s="262"/>
      <c r="J168" s="37"/>
      <c r="K168" s="37"/>
      <c r="L168" s="40"/>
      <c r="M168" s="263"/>
      <c r="N168" s="264"/>
      <c r="O168" s="72"/>
      <c r="P168" s="72"/>
      <c r="Q168" s="72"/>
      <c r="R168" s="72"/>
      <c r="S168" s="72"/>
      <c r="T168" s="73"/>
      <c r="U168" s="35"/>
      <c r="V168" s="35"/>
      <c r="W168" s="35"/>
      <c r="X168" s="35"/>
      <c r="Y168" s="35"/>
      <c r="Z168" s="35"/>
      <c r="AA168" s="35"/>
      <c r="AB168" s="35"/>
      <c r="AC168" s="35"/>
      <c r="AD168" s="35"/>
      <c r="AE168" s="35"/>
      <c r="AT168" s="18" t="s">
        <v>1136</v>
      </c>
      <c r="AU168" s="18" t="s">
        <v>86</v>
      </c>
    </row>
    <row r="169" spans="1:65" s="2" customFormat="1" ht="21.75" customHeight="1">
      <c r="A169" s="35"/>
      <c r="B169" s="36"/>
      <c r="C169" s="194" t="s">
        <v>515</v>
      </c>
      <c r="D169" s="194" t="s">
        <v>323</v>
      </c>
      <c r="E169" s="195" t="s">
        <v>4382</v>
      </c>
      <c r="F169" s="196" t="s">
        <v>4383</v>
      </c>
      <c r="G169" s="197" t="s">
        <v>4323</v>
      </c>
      <c r="H169" s="198">
        <v>1</v>
      </c>
      <c r="I169" s="199"/>
      <c r="J169" s="200">
        <f>ROUND(I169*H169,2)</f>
        <v>0</v>
      </c>
      <c r="K169" s="196" t="s">
        <v>327</v>
      </c>
      <c r="L169" s="40"/>
      <c r="M169" s="201" t="s">
        <v>1</v>
      </c>
      <c r="N169" s="202" t="s">
        <v>42</v>
      </c>
      <c r="O169" s="72"/>
      <c r="P169" s="203">
        <f>O169*H169</f>
        <v>0</v>
      </c>
      <c r="Q169" s="203">
        <v>0</v>
      </c>
      <c r="R169" s="203">
        <f>Q169*H169</f>
        <v>0</v>
      </c>
      <c r="S169" s="203">
        <v>0</v>
      </c>
      <c r="T169" s="204">
        <f>S169*H169</f>
        <v>0</v>
      </c>
      <c r="U169" s="35"/>
      <c r="V169" s="35"/>
      <c r="W169" s="35"/>
      <c r="X169" s="35"/>
      <c r="Y169" s="35"/>
      <c r="Z169" s="35"/>
      <c r="AA169" s="35"/>
      <c r="AB169" s="35"/>
      <c r="AC169" s="35"/>
      <c r="AD169" s="35"/>
      <c r="AE169" s="35"/>
      <c r="AR169" s="205" t="s">
        <v>328</v>
      </c>
      <c r="AT169" s="205" t="s">
        <v>323</v>
      </c>
      <c r="AU169" s="205" t="s">
        <v>86</v>
      </c>
      <c r="AY169" s="18" t="s">
        <v>321</v>
      </c>
      <c r="BE169" s="206">
        <f>IF(N169="základní",J169,0)</f>
        <v>0</v>
      </c>
      <c r="BF169" s="206">
        <f>IF(N169="snížená",J169,0)</f>
        <v>0</v>
      </c>
      <c r="BG169" s="206">
        <f>IF(N169="zákl. přenesená",J169,0)</f>
        <v>0</v>
      </c>
      <c r="BH169" s="206">
        <f>IF(N169="sníž. přenesená",J169,0)</f>
        <v>0</v>
      </c>
      <c r="BI169" s="206">
        <f>IF(N169="nulová",J169,0)</f>
        <v>0</v>
      </c>
      <c r="BJ169" s="18" t="s">
        <v>84</v>
      </c>
      <c r="BK169" s="206">
        <f>ROUND(I169*H169,2)</f>
        <v>0</v>
      </c>
      <c r="BL169" s="18" t="s">
        <v>328</v>
      </c>
      <c r="BM169" s="205" t="s">
        <v>674</v>
      </c>
    </row>
    <row r="170" spans="1:65" s="2" customFormat="1" ht="39">
      <c r="A170" s="35"/>
      <c r="B170" s="36"/>
      <c r="C170" s="37"/>
      <c r="D170" s="209" t="s">
        <v>1136</v>
      </c>
      <c r="E170" s="37"/>
      <c r="F170" s="261" t="s">
        <v>4384</v>
      </c>
      <c r="G170" s="37"/>
      <c r="H170" s="37"/>
      <c r="I170" s="262"/>
      <c r="J170" s="37"/>
      <c r="K170" s="37"/>
      <c r="L170" s="40"/>
      <c r="M170" s="263"/>
      <c r="N170" s="264"/>
      <c r="O170" s="72"/>
      <c r="P170" s="72"/>
      <c r="Q170" s="72"/>
      <c r="R170" s="72"/>
      <c r="S170" s="72"/>
      <c r="T170" s="73"/>
      <c r="U170" s="35"/>
      <c r="V170" s="35"/>
      <c r="W170" s="35"/>
      <c r="X170" s="35"/>
      <c r="Y170" s="35"/>
      <c r="Z170" s="35"/>
      <c r="AA170" s="35"/>
      <c r="AB170" s="35"/>
      <c r="AC170" s="35"/>
      <c r="AD170" s="35"/>
      <c r="AE170" s="35"/>
      <c r="AT170" s="18" t="s">
        <v>1136</v>
      </c>
      <c r="AU170" s="18" t="s">
        <v>86</v>
      </c>
    </row>
    <row r="171" spans="1:65" s="2" customFormat="1" ht="21.75" customHeight="1">
      <c r="A171" s="35"/>
      <c r="B171" s="36"/>
      <c r="C171" s="194" t="s">
        <v>520</v>
      </c>
      <c r="D171" s="194" t="s">
        <v>323</v>
      </c>
      <c r="E171" s="195" t="s">
        <v>4385</v>
      </c>
      <c r="F171" s="196" t="s">
        <v>4386</v>
      </c>
      <c r="G171" s="197" t="s">
        <v>4323</v>
      </c>
      <c r="H171" s="198">
        <v>4</v>
      </c>
      <c r="I171" s="199"/>
      <c r="J171" s="200">
        <f>ROUND(I171*H171,2)</f>
        <v>0</v>
      </c>
      <c r="K171" s="196" t="s">
        <v>327</v>
      </c>
      <c r="L171" s="40"/>
      <c r="M171" s="201" t="s">
        <v>1</v>
      </c>
      <c r="N171" s="202" t="s">
        <v>42</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328</v>
      </c>
      <c r="AT171" s="205" t="s">
        <v>323</v>
      </c>
      <c r="AU171" s="205" t="s">
        <v>86</v>
      </c>
      <c r="AY171" s="18" t="s">
        <v>321</v>
      </c>
      <c r="BE171" s="206">
        <f>IF(N171="základní",J171,0)</f>
        <v>0</v>
      </c>
      <c r="BF171" s="206">
        <f>IF(N171="snížená",J171,0)</f>
        <v>0</v>
      </c>
      <c r="BG171" s="206">
        <f>IF(N171="zákl. přenesená",J171,0)</f>
        <v>0</v>
      </c>
      <c r="BH171" s="206">
        <f>IF(N171="sníž. přenesená",J171,0)</f>
        <v>0</v>
      </c>
      <c r="BI171" s="206">
        <f>IF(N171="nulová",J171,0)</f>
        <v>0</v>
      </c>
      <c r="BJ171" s="18" t="s">
        <v>84</v>
      </c>
      <c r="BK171" s="206">
        <f>ROUND(I171*H171,2)</f>
        <v>0</v>
      </c>
      <c r="BL171" s="18" t="s">
        <v>328</v>
      </c>
      <c r="BM171" s="205" t="s">
        <v>685</v>
      </c>
    </row>
    <row r="172" spans="1:65" s="2" customFormat="1" ht="68.25">
      <c r="A172" s="35"/>
      <c r="B172" s="36"/>
      <c r="C172" s="37"/>
      <c r="D172" s="209" t="s">
        <v>1136</v>
      </c>
      <c r="E172" s="37"/>
      <c r="F172" s="261" t="s">
        <v>4387</v>
      </c>
      <c r="G172" s="37"/>
      <c r="H172" s="37"/>
      <c r="I172" s="262"/>
      <c r="J172" s="37"/>
      <c r="K172" s="37"/>
      <c r="L172" s="40"/>
      <c r="M172" s="263"/>
      <c r="N172" s="264"/>
      <c r="O172" s="72"/>
      <c r="P172" s="72"/>
      <c r="Q172" s="72"/>
      <c r="R172" s="72"/>
      <c r="S172" s="72"/>
      <c r="T172" s="73"/>
      <c r="U172" s="35"/>
      <c r="V172" s="35"/>
      <c r="W172" s="35"/>
      <c r="X172" s="35"/>
      <c r="Y172" s="35"/>
      <c r="Z172" s="35"/>
      <c r="AA172" s="35"/>
      <c r="AB172" s="35"/>
      <c r="AC172" s="35"/>
      <c r="AD172" s="35"/>
      <c r="AE172" s="35"/>
      <c r="AT172" s="18" t="s">
        <v>1136</v>
      </c>
      <c r="AU172" s="18" t="s">
        <v>86</v>
      </c>
    </row>
    <row r="173" spans="1:65" s="2" customFormat="1" ht="21.75" customHeight="1">
      <c r="A173" s="35"/>
      <c r="B173" s="36"/>
      <c r="C173" s="194" t="s">
        <v>528</v>
      </c>
      <c r="D173" s="194" t="s">
        <v>323</v>
      </c>
      <c r="E173" s="195" t="s">
        <v>4388</v>
      </c>
      <c r="F173" s="196" t="s">
        <v>4389</v>
      </c>
      <c r="G173" s="197" t="s">
        <v>4323</v>
      </c>
      <c r="H173" s="198">
        <v>2</v>
      </c>
      <c r="I173" s="199"/>
      <c r="J173" s="200">
        <f>ROUND(I173*H173,2)</f>
        <v>0</v>
      </c>
      <c r="K173" s="196" t="s">
        <v>327</v>
      </c>
      <c r="L173" s="40"/>
      <c r="M173" s="201" t="s">
        <v>1</v>
      </c>
      <c r="N173" s="202" t="s">
        <v>42</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328</v>
      </c>
      <c r="AT173" s="205" t="s">
        <v>323</v>
      </c>
      <c r="AU173" s="205" t="s">
        <v>86</v>
      </c>
      <c r="AY173" s="18" t="s">
        <v>321</v>
      </c>
      <c r="BE173" s="206">
        <f>IF(N173="základní",J173,0)</f>
        <v>0</v>
      </c>
      <c r="BF173" s="206">
        <f>IF(N173="snížená",J173,0)</f>
        <v>0</v>
      </c>
      <c r="BG173" s="206">
        <f>IF(N173="zákl. přenesená",J173,0)</f>
        <v>0</v>
      </c>
      <c r="BH173" s="206">
        <f>IF(N173="sníž. přenesená",J173,0)</f>
        <v>0</v>
      </c>
      <c r="BI173" s="206">
        <f>IF(N173="nulová",J173,0)</f>
        <v>0</v>
      </c>
      <c r="BJ173" s="18" t="s">
        <v>84</v>
      </c>
      <c r="BK173" s="206">
        <f>ROUND(I173*H173,2)</f>
        <v>0</v>
      </c>
      <c r="BL173" s="18" t="s">
        <v>328</v>
      </c>
      <c r="BM173" s="205" t="s">
        <v>694</v>
      </c>
    </row>
    <row r="174" spans="1:65" s="2" customFormat="1" ht="58.5">
      <c r="A174" s="35"/>
      <c r="B174" s="36"/>
      <c r="C174" s="37"/>
      <c r="D174" s="209" t="s">
        <v>1136</v>
      </c>
      <c r="E174" s="37"/>
      <c r="F174" s="261" t="s">
        <v>4390</v>
      </c>
      <c r="G174" s="37"/>
      <c r="H174" s="37"/>
      <c r="I174" s="262"/>
      <c r="J174" s="37"/>
      <c r="K174" s="37"/>
      <c r="L174" s="40"/>
      <c r="M174" s="263"/>
      <c r="N174" s="264"/>
      <c r="O174" s="72"/>
      <c r="P174" s="72"/>
      <c r="Q174" s="72"/>
      <c r="R174" s="72"/>
      <c r="S174" s="72"/>
      <c r="T174" s="73"/>
      <c r="U174" s="35"/>
      <c r="V174" s="35"/>
      <c r="W174" s="35"/>
      <c r="X174" s="35"/>
      <c r="Y174" s="35"/>
      <c r="Z174" s="35"/>
      <c r="AA174" s="35"/>
      <c r="AB174" s="35"/>
      <c r="AC174" s="35"/>
      <c r="AD174" s="35"/>
      <c r="AE174" s="35"/>
      <c r="AT174" s="18" t="s">
        <v>1136</v>
      </c>
      <c r="AU174" s="18" t="s">
        <v>86</v>
      </c>
    </row>
    <row r="175" spans="1:65" s="2" customFormat="1" ht="24.2" customHeight="1">
      <c r="A175" s="35"/>
      <c r="B175" s="36"/>
      <c r="C175" s="194" t="s">
        <v>533</v>
      </c>
      <c r="D175" s="194" t="s">
        <v>323</v>
      </c>
      <c r="E175" s="195" t="s">
        <v>4391</v>
      </c>
      <c r="F175" s="196" t="s">
        <v>4392</v>
      </c>
      <c r="G175" s="197" t="s">
        <v>4323</v>
      </c>
      <c r="H175" s="198">
        <v>4</v>
      </c>
      <c r="I175" s="199"/>
      <c r="J175" s="200">
        <f>ROUND(I175*H175,2)</f>
        <v>0</v>
      </c>
      <c r="K175" s="196" t="s">
        <v>327</v>
      </c>
      <c r="L175" s="40"/>
      <c r="M175" s="201" t="s">
        <v>1</v>
      </c>
      <c r="N175" s="202" t="s">
        <v>42</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328</v>
      </c>
      <c r="AT175" s="205" t="s">
        <v>323</v>
      </c>
      <c r="AU175" s="205" t="s">
        <v>86</v>
      </c>
      <c r="AY175" s="18" t="s">
        <v>321</v>
      </c>
      <c r="BE175" s="206">
        <f>IF(N175="základní",J175,0)</f>
        <v>0</v>
      </c>
      <c r="BF175" s="206">
        <f>IF(N175="snížená",J175,0)</f>
        <v>0</v>
      </c>
      <c r="BG175" s="206">
        <f>IF(N175="zákl. přenesená",J175,0)</f>
        <v>0</v>
      </c>
      <c r="BH175" s="206">
        <f>IF(N175="sníž. přenesená",J175,0)</f>
        <v>0</v>
      </c>
      <c r="BI175" s="206">
        <f>IF(N175="nulová",J175,0)</f>
        <v>0</v>
      </c>
      <c r="BJ175" s="18" t="s">
        <v>84</v>
      </c>
      <c r="BK175" s="206">
        <f>ROUND(I175*H175,2)</f>
        <v>0</v>
      </c>
      <c r="BL175" s="18" t="s">
        <v>328</v>
      </c>
      <c r="BM175" s="205" t="s">
        <v>706</v>
      </c>
    </row>
    <row r="176" spans="1:65" s="2" customFormat="1" ht="48.75">
      <c r="A176" s="35"/>
      <c r="B176" s="36"/>
      <c r="C176" s="37"/>
      <c r="D176" s="209" t="s">
        <v>1136</v>
      </c>
      <c r="E176" s="37"/>
      <c r="F176" s="261" t="s">
        <v>4393</v>
      </c>
      <c r="G176" s="37"/>
      <c r="H176" s="37"/>
      <c r="I176" s="262"/>
      <c r="J176" s="37"/>
      <c r="K176" s="37"/>
      <c r="L176" s="40"/>
      <c r="M176" s="263"/>
      <c r="N176" s="264"/>
      <c r="O176" s="72"/>
      <c r="P176" s="72"/>
      <c r="Q176" s="72"/>
      <c r="R176" s="72"/>
      <c r="S176" s="72"/>
      <c r="T176" s="73"/>
      <c r="U176" s="35"/>
      <c r="V176" s="35"/>
      <c r="W176" s="35"/>
      <c r="X176" s="35"/>
      <c r="Y176" s="35"/>
      <c r="Z176" s="35"/>
      <c r="AA176" s="35"/>
      <c r="AB176" s="35"/>
      <c r="AC176" s="35"/>
      <c r="AD176" s="35"/>
      <c r="AE176" s="35"/>
      <c r="AT176" s="18" t="s">
        <v>1136</v>
      </c>
      <c r="AU176" s="18" t="s">
        <v>86</v>
      </c>
    </row>
    <row r="177" spans="1:65" s="2" customFormat="1" ht="21.75" customHeight="1">
      <c r="A177" s="35"/>
      <c r="B177" s="36"/>
      <c r="C177" s="194" t="s">
        <v>539</v>
      </c>
      <c r="D177" s="194" t="s">
        <v>323</v>
      </c>
      <c r="E177" s="195" t="s">
        <v>4394</v>
      </c>
      <c r="F177" s="196" t="s">
        <v>4395</v>
      </c>
      <c r="G177" s="197" t="s">
        <v>4323</v>
      </c>
      <c r="H177" s="198">
        <v>6</v>
      </c>
      <c r="I177" s="199"/>
      <c r="J177" s="200">
        <f>ROUND(I177*H177,2)</f>
        <v>0</v>
      </c>
      <c r="K177" s="196" t="s">
        <v>327</v>
      </c>
      <c r="L177" s="40"/>
      <c r="M177" s="201" t="s">
        <v>1</v>
      </c>
      <c r="N177" s="202" t="s">
        <v>42</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328</v>
      </c>
      <c r="AT177" s="205" t="s">
        <v>323</v>
      </c>
      <c r="AU177" s="205" t="s">
        <v>86</v>
      </c>
      <c r="AY177" s="18" t="s">
        <v>321</v>
      </c>
      <c r="BE177" s="206">
        <f>IF(N177="základní",J177,0)</f>
        <v>0</v>
      </c>
      <c r="BF177" s="206">
        <f>IF(N177="snížená",J177,0)</f>
        <v>0</v>
      </c>
      <c r="BG177" s="206">
        <f>IF(N177="zákl. přenesená",J177,0)</f>
        <v>0</v>
      </c>
      <c r="BH177" s="206">
        <f>IF(N177="sníž. přenesená",J177,0)</f>
        <v>0</v>
      </c>
      <c r="BI177" s="206">
        <f>IF(N177="nulová",J177,0)</f>
        <v>0</v>
      </c>
      <c r="BJ177" s="18" t="s">
        <v>84</v>
      </c>
      <c r="BK177" s="206">
        <f>ROUND(I177*H177,2)</f>
        <v>0</v>
      </c>
      <c r="BL177" s="18" t="s">
        <v>328</v>
      </c>
      <c r="BM177" s="205" t="s">
        <v>727</v>
      </c>
    </row>
    <row r="178" spans="1:65" s="2" customFormat="1" ht="39">
      <c r="A178" s="35"/>
      <c r="B178" s="36"/>
      <c r="C178" s="37"/>
      <c r="D178" s="209" t="s">
        <v>1136</v>
      </c>
      <c r="E178" s="37"/>
      <c r="F178" s="261" t="s">
        <v>4396</v>
      </c>
      <c r="G178" s="37"/>
      <c r="H178" s="37"/>
      <c r="I178" s="262"/>
      <c r="J178" s="37"/>
      <c r="K178" s="37"/>
      <c r="L178" s="40"/>
      <c r="M178" s="263"/>
      <c r="N178" s="264"/>
      <c r="O178" s="72"/>
      <c r="P178" s="72"/>
      <c r="Q178" s="72"/>
      <c r="R178" s="72"/>
      <c r="S178" s="72"/>
      <c r="T178" s="73"/>
      <c r="U178" s="35"/>
      <c r="V178" s="35"/>
      <c r="W178" s="35"/>
      <c r="X178" s="35"/>
      <c r="Y178" s="35"/>
      <c r="Z178" s="35"/>
      <c r="AA178" s="35"/>
      <c r="AB178" s="35"/>
      <c r="AC178" s="35"/>
      <c r="AD178" s="35"/>
      <c r="AE178" s="35"/>
      <c r="AT178" s="18" t="s">
        <v>1136</v>
      </c>
      <c r="AU178" s="18" t="s">
        <v>86</v>
      </c>
    </row>
    <row r="179" spans="1:65" s="2" customFormat="1" ht="21.75" customHeight="1">
      <c r="A179" s="35"/>
      <c r="B179" s="36"/>
      <c r="C179" s="194" t="s">
        <v>545</v>
      </c>
      <c r="D179" s="194" t="s">
        <v>323</v>
      </c>
      <c r="E179" s="195" t="s">
        <v>4397</v>
      </c>
      <c r="F179" s="196" t="s">
        <v>4398</v>
      </c>
      <c r="G179" s="197" t="s">
        <v>4323</v>
      </c>
      <c r="H179" s="198">
        <v>1</v>
      </c>
      <c r="I179" s="199"/>
      <c r="J179" s="200">
        <f>ROUND(I179*H179,2)</f>
        <v>0</v>
      </c>
      <c r="K179" s="196" t="s">
        <v>327</v>
      </c>
      <c r="L179" s="40"/>
      <c r="M179" s="201" t="s">
        <v>1</v>
      </c>
      <c r="N179" s="202" t="s">
        <v>42</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328</v>
      </c>
      <c r="AT179" s="205" t="s">
        <v>323</v>
      </c>
      <c r="AU179" s="205" t="s">
        <v>86</v>
      </c>
      <c r="AY179" s="18" t="s">
        <v>321</v>
      </c>
      <c r="BE179" s="206">
        <f>IF(N179="základní",J179,0)</f>
        <v>0</v>
      </c>
      <c r="BF179" s="206">
        <f>IF(N179="snížená",J179,0)</f>
        <v>0</v>
      </c>
      <c r="BG179" s="206">
        <f>IF(N179="zákl. přenesená",J179,0)</f>
        <v>0</v>
      </c>
      <c r="BH179" s="206">
        <f>IF(N179="sníž. přenesená",J179,0)</f>
        <v>0</v>
      </c>
      <c r="BI179" s="206">
        <f>IF(N179="nulová",J179,0)</f>
        <v>0</v>
      </c>
      <c r="BJ179" s="18" t="s">
        <v>84</v>
      </c>
      <c r="BK179" s="206">
        <f>ROUND(I179*H179,2)</f>
        <v>0</v>
      </c>
      <c r="BL179" s="18" t="s">
        <v>328</v>
      </c>
      <c r="BM179" s="205" t="s">
        <v>757</v>
      </c>
    </row>
    <row r="180" spans="1:65" s="2" customFormat="1" ht="39">
      <c r="A180" s="35"/>
      <c r="B180" s="36"/>
      <c r="C180" s="37"/>
      <c r="D180" s="209" t="s">
        <v>1136</v>
      </c>
      <c r="E180" s="37"/>
      <c r="F180" s="261" t="s">
        <v>4396</v>
      </c>
      <c r="G180" s="37"/>
      <c r="H180" s="37"/>
      <c r="I180" s="262"/>
      <c r="J180" s="37"/>
      <c r="K180" s="37"/>
      <c r="L180" s="40"/>
      <c r="M180" s="263"/>
      <c r="N180" s="264"/>
      <c r="O180" s="72"/>
      <c r="P180" s="72"/>
      <c r="Q180" s="72"/>
      <c r="R180" s="72"/>
      <c r="S180" s="72"/>
      <c r="T180" s="73"/>
      <c r="U180" s="35"/>
      <c r="V180" s="35"/>
      <c r="W180" s="35"/>
      <c r="X180" s="35"/>
      <c r="Y180" s="35"/>
      <c r="Z180" s="35"/>
      <c r="AA180" s="35"/>
      <c r="AB180" s="35"/>
      <c r="AC180" s="35"/>
      <c r="AD180" s="35"/>
      <c r="AE180" s="35"/>
      <c r="AT180" s="18" t="s">
        <v>1136</v>
      </c>
      <c r="AU180" s="18" t="s">
        <v>86</v>
      </c>
    </row>
    <row r="181" spans="1:65" s="2" customFormat="1" ht="24.2" customHeight="1">
      <c r="A181" s="35"/>
      <c r="B181" s="36"/>
      <c r="C181" s="194" t="s">
        <v>558</v>
      </c>
      <c r="D181" s="194" t="s">
        <v>323</v>
      </c>
      <c r="E181" s="195" t="s">
        <v>4399</v>
      </c>
      <c r="F181" s="196" t="s">
        <v>4400</v>
      </c>
      <c r="G181" s="197" t="s">
        <v>4323</v>
      </c>
      <c r="H181" s="198">
        <v>1</v>
      </c>
      <c r="I181" s="199"/>
      <c r="J181" s="200">
        <f>ROUND(I181*H181,2)</f>
        <v>0</v>
      </c>
      <c r="K181" s="196" t="s">
        <v>327</v>
      </c>
      <c r="L181" s="40"/>
      <c r="M181" s="201" t="s">
        <v>1</v>
      </c>
      <c r="N181" s="202" t="s">
        <v>42</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328</v>
      </c>
      <c r="AT181" s="205" t="s">
        <v>323</v>
      </c>
      <c r="AU181" s="205" t="s">
        <v>86</v>
      </c>
      <c r="AY181" s="18" t="s">
        <v>321</v>
      </c>
      <c r="BE181" s="206">
        <f>IF(N181="základní",J181,0)</f>
        <v>0</v>
      </c>
      <c r="BF181" s="206">
        <f>IF(N181="snížená",J181,0)</f>
        <v>0</v>
      </c>
      <c r="BG181" s="206">
        <f>IF(N181="zákl. přenesená",J181,0)</f>
        <v>0</v>
      </c>
      <c r="BH181" s="206">
        <f>IF(N181="sníž. přenesená",J181,0)</f>
        <v>0</v>
      </c>
      <c r="BI181" s="206">
        <f>IF(N181="nulová",J181,0)</f>
        <v>0</v>
      </c>
      <c r="BJ181" s="18" t="s">
        <v>84</v>
      </c>
      <c r="BK181" s="206">
        <f>ROUND(I181*H181,2)</f>
        <v>0</v>
      </c>
      <c r="BL181" s="18" t="s">
        <v>328</v>
      </c>
      <c r="BM181" s="205" t="s">
        <v>774</v>
      </c>
    </row>
    <row r="182" spans="1:65" s="2" customFormat="1" ht="48.75">
      <c r="A182" s="35"/>
      <c r="B182" s="36"/>
      <c r="C182" s="37"/>
      <c r="D182" s="209" t="s">
        <v>1136</v>
      </c>
      <c r="E182" s="37"/>
      <c r="F182" s="261" t="s">
        <v>4401</v>
      </c>
      <c r="G182" s="37"/>
      <c r="H182" s="37"/>
      <c r="I182" s="262"/>
      <c r="J182" s="37"/>
      <c r="K182" s="37"/>
      <c r="L182" s="40"/>
      <c r="M182" s="263"/>
      <c r="N182" s="264"/>
      <c r="O182" s="72"/>
      <c r="P182" s="72"/>
      <c r="Q182" s="72"/>
      <c r="R182" s="72"/>
      <c r="S182" s="72"/>
      <c r="T182" s="73"/>
      <c r="U182" s="35"/>
      <c r="V182" s="35"/>
      <c r="W182" s="35"/>
      <c r="X182" s="35"/>
      <c r="Y182" s="35"/>
      <c r="Z182" s="35"/>
      <c r="AA182" s="35"/>
      <c r="AB182" s="35"/>
      <c r="AC182" s="35"/>
      <c r="AD182" s="35"/>
      <c r="AE182" s="35"/>
      <c r="AT182" s="18" t="s">
        <v>1136</v>
      </c>
      <c r="AU182" s="18" t="s">
        <v>86</v>
      </c>
    </row>
    <row r="183" spans="1:65" s="2" customFormat="1" ht="21.75" customHeight="1">
      <c r="A183" s="35"/>
      <c r="B183" s="36"/>
      <c r="C183" s="194" t="s">
        <v>582</v>
      </c>
      <c r="D183" s="194" t="s">
        <v>323</v>
      </c>
      <c r="E183" s="195" t="s">
        <v>4402</v>
      </c>
      <c r="F183" s="196" t="s">
        <v>4403</v>
      </c>
      <c r="G183" s="197" t="s">
        <v>4323</v>
      </c>
      <c r="H183" s="198">
        <v>1</v>
      </c>
      <c r="I183" s="199"/>
      <c r="J183" s="200">
        <f>ROUND(I183*H183,2)</f>
        <v>0</v>
      </c>
      <c r="K183" s="196" t="s">
        <v>327</v>
      </c>
      <c r="L183" s="40"/>
      <c r="M183" s="201" t="s">
        <v>1</v>
      </c>
      <c r="N183" s="202" t="s">
        <v>42</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328</v>
      </c>
      <c r="AT183" s="205" t="s">
        <v>323</v>
      </c>
      <c r="AU183" s="205" t="s">
        <v>86</v>
      </c>
      <c r="AY183" s="18" t="s">
        <v>321</v>
      </c>
      <c r="BE183" s="206">
        <f>IF(N183="základní",J183,0)</f>
        <v>0</v>
      </c>
      <c r="BF183" s="206">
        <f>IF(N183="snížená",J183,0)</f>
        <v>0</v>
      </c>
      <c r="BG183" s="206">
        <f>IF(N183="zákl. přenesená",J183,0)</f>
        <v>0</v>
      </c>
      <c r="BH183" s="206">
        <f>IF(N183="sníž. přenesená",J183,0)</f>
        <v>0</v>
      </c>
      <c r="BI183" s="206">
        <f>IF(N183="nulová",J183,0)</f>
        <v>0</v>
      </c>
      <c r="BJ183" s="18" t="s">
        <v>84</v>
      </c>
      <c r="BK183" s="206">
        <f>ROUND(I183*H183,2)</f>
        <v>0</v>
      </c>
      <c r="BL183" s="18" t="s">
        <v>328</v>
      </c>
      <c r="BM183" s="205" t="s">
        <v>783</v>
      </c>
    </row>
    <row r="184" spans="1:65" s="2" customFormat="1" ht="39">
      <c r="A184" s="35"/>
      <c r="B184" s="36"/>
      <c r="C184" s="37"/>
      <c r="D184" s="209" t="s">
        <v>1136</v>
      </c>
      <c r="E184" s="37"/>
      <c r="F184" s="261" t="s">
        <v>4404</v>
      </c>
      <c r="G184" s="37"/>
      <c r="H184" s="37"/>
      <c r="I184" s="262"/>
      <c r="J184" s="37"/>
      <c r="K184" s="37"/>
      <c r="L184" s="40"/>
      <c r="M184" s="263"/>
      <c r="N184" s="264"/>
      <c r="O184" s="72"/>
      <c r="P184" s="72"/>
      <c r="Q184" s="72"/>
      <c r="R184" s="72"/>
      <c r="S184" s="72"/>
      <c r="T184" s="73"/>
      <c r="U184" s="35"/>
      <c r="V184" s="35"/>
      <c r="W184" s="35"/>
      <c r="X184" s="35"/>
      <c r="Y184" s="35"/>
      <c r="Z184" s="35"/>
      <c r="AA184" s="35"/>
      <c r="AB184" s="35"/>
      <c r="AC184" s="35"/>
      <c r="AD184" s="35"/>
      <c r="AE184" s="35"/>
      <c r="AT184" s="18" t="s">
        <v>1136</v>
      </c>
      <c r="AU184" s="18" t="s">
        <v>86</v>
      </c>
    </row>
    <row r="185" spans="1:65" s="2" customFormat="1" ht="21.75" customHeight="1">
      <c r="A185" s="35"/>
      <c r="B185" s="36"/>
      <c r="C185" s="194" t="s">
        <v>589</v>
      </c>
      <c r="D185" s="194" t="s">
        <v>323</v>
      </c>
      <c r="E185" s="195" t="s">
        <v>4405</v>
      </c>
      <c r="F185" s="196" t="s">
        <v>4406</v>
      </c>
      <c r="G185" s="197" t="s">
        <v>4323</v>
      </c>
      <c r="H185" s="198">
        <v>1</v>
      </c>
      <c r="I185" s="199"/>
      <c r="J185" s="200">
        <f>ROUND(I185*H185,2)</f>
        <v>0</v>
      </c>
      <c r="K185" s="196" t="s">
        <v>327</v>
      </c>
      <c r="L185" s="40"/>
      <c r="M185" s="201" t="s">
        <v>1</v>
      </c>
      <c r="N185" s="202" t="s">
        <v>42</v>
      </c>
      <c r="O185" s="72"/>
      <c r="P185" s="203">
        <f>O185*H185</f>
        <v>0</v>
      </c>
      <c r="Q185" s="203">
        <v>0</v>
      </c>
      <c r="R185" s="203">
        <f>Q185*H185</f>
        <v>0</v>
      </c>
      <c r="S185" s="203">
        <v>0</v>
      </c>
      <c r="T185" s="204">
        <f>S185*H185</f>
        <v>0</v>
      </c>
      <c r="U185" s="35"/>
      <c r="V185" s="35"/>
      <c r="W185" s="35"/>
      <c r="X185" s="35"/>
      <c r="Y185" s="35"/>
      <c r="Z185" s="35"/>
      <c r="AA185" s="35"/>
      <c r="AB185" s="35"/>
      <c r="AC185" s="35"/>
      <c r="AD185" s="35"/>
      <c r="AE185" s="35"/>
      <c r="AR185" s="205" t="s">
        <v>328</v>
      </c>
      <c r="AT185" s="205" t="s">
        <v>323</v>
      </c>
      <c r="AU185" s="205" t="s">
        <v>86</v>
      </c>
      <c r="AY185" s="18" t="s">
        <v>321</v>
      </c>
      <c r="BE185" s="206">
        <f>IF(N185="základní",J185,0)</f>
        <v>0</v>
      </c>
      <c r="BF185" s="206">
        <f>IF(N185="snížená",J185,0)</f>
        <v>0</v>
      </c>
      <c r="BG185" s="206">
        <f>IF(N185="zákl. přenesená",J185,0)</f>
        <v>0</v>
      </c>
      <c r="BH185" s="206">
        <f>IF(N185="sníž. přenesená",J185,0)</f>
        <v>0</v>
      </c>
      <c r="BI185" s="206">
        <f>IF(N185="nulová",J185,0)</f>
        <v>0</v>
      </c>
      <c r="BJ185" s="18" t="s">
        <v>84</v>
      </c>
      <c r="BK185" s="206">
        <f>ROUND(I185*H185,2)</f>
        <v>0</v>
      </c>
      <c r="BL185" s="18" t="s">
        <v>328</v>
      </c>
      <c r="BM185" s="205" t="s">
        <v>791</v>
      </c>
    </row>
    <row r="186" spans="1:65" s="2" customFormat="1" ht="29.25">
      <c r="A186" s="35"/>
      <c r="B186" s="36"/>
      <c r="C186" s="37"/>
      <c r="D186" s="209" t="s">
        <v>1136</v>
      </c>
      <c r="E186" s="37"/>
      <c r="F186" s="261" t="s">
        <v>4407</v>
      </c>
      <c r="G186" s="37"/>
      <c r="H186" s="37"/>
      <c r="I186" s="262"/>
      <c r="J186" s="37"/>
      <c r="K186" s="37"/>
      <c r="L186" s="40"/>
      <c r="M186" s="263"/>
      <c r="N186" s="264"/>
      <c r="O186" s="72"/>
      <c r="P186" s="72"/>
      <c r="Q186" s="72"/>
      <c r="R186" s="72"/>
      <c r="S186" s="72"/>
      <c r="T186" s="73"/>
      <c r="U186" s="35"/>
      <c r="V186" s="35"/>
      <c r="W186" s="35"/>
      <c r="X186" s="35"/>
      <c r="Y186" s="35"/>
      <c r="Z186" s="35"/>
      <c r="AA186" s="35"/>
      <c r="AB186" s="35"/>
      <c r="AC186" s="35"/>
      <c r="AD186" s="35"/>
      <c r="AE186" s="35"/>
      <c r="AT186" s="18" t="s">
        <v>1136</v>
      </c>
      <c r="AU186" s="18" t="s">
        <v>86</v>
      </c>
    </row>
    <row r="187" spans="1:65" s="2" customFormat="1" ht="16.5" customHeight="1">
      <c r="A187" s="35"/>
      <c r="B187" s="36"/>
      <c r="C187" s="194" t="s">
        <v>595</v>
      </c>
      <c r="D187" s="194" t="s">
        <v>323</v>
      </c>
      <c r="E187" s="195" t="s">
        <v>4408</v>
      </c>
      <c r="F187" s="196" t="s">
        <v>4409</v>
      </c>
      <c r="G187" s="197" t="s">
        <v>4323</v>
      </c>
      <c r="H187" s="198">
        <v>3</v>
      </c>
      <c r="I187" s="199"/>
      <c r="J187" s="200">
        <f t="shared" ref="J187:J203" si="10">ROUND(I187*H187,2)</f>
        <v>0</v>
      </c>
      <c r="K187" s="196" t="s">
        <v>327</v>
      </c>
      <c r="L187" s="40"/>
      <c r="M187" s="201" t="s">
        <v>1</v>
      </c>
      <c r="N187" s="202" t="s">
        <v>42</v>
      </c>
      <c r="O187" s="72"/>
      <c r="P187" s="203">
        <f t="shared" ref="P187:P203" si="11">O187*H187</f>
        <v>0</v>
      </c>
      <c r="Q187" s="203">
        <v>0</v>
      </c>
      <c r="R187" s="203">
        <f t="shared" ref="R187:R203" si="12">Q187*H187</f>
        <v>0</v>
      </c>
      <c r="S187" s="203">
        <v>0</v>
      </c>
      <c r="T187" s="204">
        <f t="shared" ref="T187:T203" si="13">S187*H187</f>
        <v>0</v>
      </c>
      <c r="U187" s="35"/>
      <c r="V187" s="35"/>
      <c r="W187" s="35"/>
      <c r="X187" s="35"/>
      <c r="Y187" s="35"/>
      <c r="Z187" s="35"/>
      <c r="AA187" s="35"/>
      <c r="AB187" s="35"/>
      <c r="AC187" s="35"/>
      <c r="AD187" s="35"/>
      <c r="AE187" s="35"/>
      <c r="AR187" s="205" t="s">
        <v>328</v>
      </c>
      <c r="AT187" s="205" t="s">
        <v>323</v>
      </c>
      <c r="AU187" s="205" t="s">
        <v>86</v>
      </c>
      <c r="AY187" s="18" t="s">
        <v>321</v>
      </c>
      <c r="BE187" s="206">
        <f t="shared" ref="BE187:BE203" si="14">IF(N187="základní",J187,0)</f>
        <v>0</v>
      </c>
      <c r="BF187" s="206">
        <f t="shared" ref="BF187:BF203" si="15">IF(N187="snížená",J187,0)</f>
        <v>0</v>
      </c>
      <c r="BG187" s="206">
        <f t="shared" ref="BG187:BG203" si="16">IF(N187="zákl. přenesená",J187,0)</f>
        <v>0</v>
      </c>
      <c r="BH187" s="206">
        <f t="shared" ref="BH187:BH203" si="17">IF(N187="sníž. přenesená",J187,0)</f>
        <v>0</v>
      </c>
      <c r="BI187" s="206">
        <f t="shared" ref="BI187:BI203" si="18">IF(N187="nulová",J187,0)</f>
        <v>0</v>
      </c>
      <c r="BJ187" s="18" t="s">
        <v>84</v>
      </c>
      <c r="BK187" s="206">
        <f t="shared" ref="BK187:BK203" si="19">ROUND(I187*H187,2)</f>
        <v>0</v>
      </c>
      <c r="BL187" s="18" t="s">
        <v>328</v>
      </c>
      <c r="BM187" s="205" t="s">
        <v>807</v>
      </c>
    </row>
    <row r="188" spans="1:65" s="2" customFormat="1" ht="16.5" customHeight="1">
      <c r="A188" s="35"/>
      <c r="B188" s="36"/>
      <c r="C188" s="194" t="s">
        <v>597</v>
      </c>
      <c r="D188" s="194" t="s">
        <v>323</v>
      </c>
      <c r="E188" s="195" t="s">
        <v>4410</v>
      </c>
      <c r="F188" s="196" t="s">
        <v>4411</v>
      </c>
      <c r="G188" s="197" t="s">
        <v>4323</v>
      </c>
      <c r="H188" s="198">
        <v>3</v>
      </c>
      <c r="I188" s="199"/>
      <c r="J188" s="200">
        <f t="shared" si="10"/>
        <v>0</v>
      </c>
      <c r="K188" s="196" t="s">
        <v>327</v>
      </c>
      <c r="L188" s="40"/>
      <c r="M188" s="201" t="s">
        <v>1</v>
      </c>
      <c r="N188" s="202" t="s">
        <v>42</v>
      </c>
      <c r="O188" s="72"/>
      <c r="P188" s="203">
        <f t="shared" si="11"/>
        <v>0</v>
      </c>
      <c r="Q188" s="203">
        <v>0</v>
      </c>
      <c r="R188" s="203">
        <f t="shared" si="12"/>
        <v>0</v>
      </c>
      <c r="S188" s="203">
        <v>0</v>
      </c>
      <c r="T188" s="204">
        <f t="shared" si="13"/>
        <v>0</v>
      </c>
      <c r="U188" s="35"/>
      <c r="V188" s="35"/>
      <c r="W188" s="35"/>
      <c r="X188" s="35"/>
      <c r="Y188" s="35"/>
      <c r="Z188" s="35"/>
      <c r="AA188" s="35"/>
      <c r="AB188" s="35"/>
      <c r="AC188" s="35"/>
      <c r="AD188" s="35"/>
      <c r="AE188" s="35"/>
      <c r="AR188" s="205" t="s">
        <v>328</v>
      </c>
      <c r="AT188" s="205" t="s">
        <v>323</v>
      </c>
      <c r="AU188" s="205" t="s">
        <v>86</v>
      </c>
      <c r="AY188" s="18" t="s">
        <v>321</v>
      </c>
      <c r="BE188" s="206">
        <f t="shared" si="14"/>
        <v>0</v>
      </c>
      <c r="BF188" s="206">
        <f t="shared" si="15"/>
        <v>0</v>
      </c>
      <c r="BG188" s="206">
        <f t="shared" si="16"/>
        <v>0</v>
      </c>
      <c r="BH188" s="206">
        <f t="shared" si="17"/>
        <v>0</v>
      </c>
      <c r="BI188" s="206">
        <f t="shared" si="18"/>
        <v>0</v>
      </c>
      <c r="BJ188" s="18" t="s">
        <v>84</v>
      </c>
      <c r="BK188" s="206">
        <f t="shared" si="19"/>
        <v>0</v>
      </c>
      <c r="BL188" s="18" t="s">
        <v>328</v>
      </c>
      <c r="BM188" s="205" t="s">
        <v>817</v>
      </c>
    </row>
    <row r="189" spans="1:65" s="2" customFormat="1" ht="16.5" customHeight="1">
      <c r="A189" s="35"/>
      <c r="B189" s="36"/>
      <c r="C189" s="194" t="s">
        <v>603</v>
      </c>
      <c r="D189" s="194" t="s">
        <v>323</v>
      </c>
      <c r="E189" s="195" t="s">
        <v>4412</v>
      </c>
      <c r="F189" s="196" t="s">
        <v>4413</v>
      </c>
      <c r="G189" s="197" t="s">
        <v>4323</v>
      </c>
      <c r="H189" s="198">
        <v>3</v>
      </c>
      <c r="I189" s="199"/>
      <c r="J189" s="200">
        <f t="shared" si="10"/>
        <v>0</v>
      </c>
      <c r="K189" s="196" t="s">
        <v>327</v>
      </c>
      <c r="L189" s="40"/>
      <c r="M189" s="201" t="s">
        <v>1</v>
      </c>
      <c r="N189" s="202" t="s">
        <v>42</v>
      </c>
      <c r="O189" s="72"/>
      <c r="P189" s="203">
        <f t="shared" si="11"/>
        <v>0</v>
      </c>
      <c r="Q189" s="203">
        <v>0</v>
      </c>
      <c r="R189" s="203">
        <f t="shared" si="12"/>
        <v>0</v>
      </c>
      <c r="S189" s="203">
        <v>0</v>
      </c>
      <c r="T189" s="204">
        <f t="shared" si="13"/>
        <v>0</v>
      </c>
      <c r="U189" s="35"/>
      <c r="V189" s="35"/>
      <c r="W189" s="35"/>
      <c r="X189" s="35"/>
      <c r="Y189" s="35"/>
      <c r="Z189" s="35"/>
      <c r="AA189" s="35"/>
      <c r="AB189" s="35"/>
      <c r="AC189" s="35"/>
      <c r="AD189" s="35"/>
      <c r="AE189" s="35"/>
      <c r="AR189" s="205" t="s">
        <v>328</v>
      </c>
      <c r="AT189" s="205" t="s">
        <v>323</v>
      </c>
      <c r="AU189" s="205" t="s">
        <v>86</v>
      </c>
      <c r="AY189" s="18" t="s">
        <v>321</v>
      </c>
      <c r="BE189" s="206">
        <f t="shared" si="14"/>
        <v>0</v>
      </c>
      <c r="BF189" s="206">
        <f t="shared" si="15"/>
        <v>0</v>
      </c>
      <c r="BG189" s="206">
        <f t="shared" si="16"/>
        <v>0</v>
      </c>
      <c r="BH189" s="206">
        <f t="shared" si="17"/>
        <v>0</v>
      </c>
      <c r="BI189" s="206">
        <f t="shared" si="18"/>
        <v>0</v>
      </c>
      <c r="BJ189" s="18" t="s">
        <v>84</v>
      </c>
      <c r="BK189" s="206">
        <f t="shared" si="19"/>
        <v>0</v>
      </c>
      <c r="BL189" s="18" t="s">
        <v>328</v>
      </c>
      <c r="BM189" s="205" t="s">
        <v>830</v>
      </c>
    </row>
    <row r="190" spans="1:65" s="2" customFormat="1" ht="24.2" customHeight="1">
      <c r="A190" s="35"/>
      <c r="B190" s="36"/>
      <c r="C190" s="194" t="s">
        <v>609</v>
      </c>
      <c r="D190" s="194" t="s">
        <v>323</v>
      </c>
      <c r="E190" s="195" t="s">
        <v>4414</v>
      </c>
      <c r="F190" s="196" t="s">
        <v>4415</v>
      </c>
      <c r="G190" s="197" t="s">
        <v>4323</v>
      </c>
      <c r="H190" s="198">
        <v>2</v>
      </c>
      <c r="I190" s="199"/>
      <c r="J190" s="200">
        <f t="shared" si="10"/>
        <v>0</v>
      </c>
      <c r="K190" s="196" t="s">
        <v>327</v>
      </c>
      <c r="L190" s="40"/>
      <c r="M190" s="201" t="s">
        <v>1</v>
      </c>
      <c r="N190" s="202" t="s">
        <v>42</v>
      </c>
      <c r="O190" s="72"/>
      <c r="P190" s="203">
        <f t="shared" si="11"/>
        <v>0</v>
      </c>
      <c r="Q190" s="203">
        <v>0</v>
      </c>
      <c r="R190" s="203">
        <f t="shared" si="12"/>
        <v>0</v>
      </c>
      <c r="S190" s="203">
        <v>0</v>
      </c>
      <c r="T190" s="204">
        <f t="shared" si="13"/>
        <v>0</v>
      </c>
      <c r="U190" s="35"/>
      <c r="V190" s="35"/>
      <c r="W190" s="35"/>
      <c r="X190" s="35"/>
      <c r="Y190" s="35"/>
      <c r="Z190" s="35"/>
      <c r="AA190" s="35"/>
      <c r="AB190" s="35"/>
      <c r="AC190" s="35"/>
      <c r="AD190" s="35"/>
      <c r="AE190" s="35"/>
      <c r="AR190" s="205" t="s">
        <v>328</v>
      </c>
      <c r="AT190" s="205" t="s">
        <v>323</v>
      </c>
      <c r="AU190" s="205" t="s">
        <v>86</v>
      </c>
      <c r="AY190" s="18" t="s">
        <v>321</v>
      </c>
      <c r="BE190" s="206">
        <f t="shared" si="14"/>
        <v>0</v>
      </c>
      <c r="BF190" s="206">
        <f t="shared" si="15"/>
        <v>0</v>
      </c>
      <c r="BG190" s="206">
        <f t="shared" si="16"/>
        <v>0</v>
      </c>
      <c r="BH190" s="206">
        <f t="shared" si="17"/>
        <v>0</v>
      </c>
      <c r="BI190" s="206">
        <f t="shared" si="18"/>
        <v>0</v>
      </c>
      <c r="BJ190" s="18" t="s">
        <v>84</v>
      </c>
      <c r="BK190" s="206">
        <f t="shared" si="19"/>
        <v>0</v>
      </c>
      <c r="BL190" s="18" t="s">
        <v>328</v>
      </c>
      <c r="BM190" s="205" t="s">
        <v>840</v>
      </c>
    </row>
    <row r="191" spans="1:65" s="2" customFormat="1" ht="24.2" customHeight="1">
      <c r="A191" s="35"/>
      <c r="B191" s="36"/>
      <c r="C191" s="194" t="s">
        <v>620</v>
      </c>
      <c r="D191" s="194" t="s">
        <v>323</v>
      </c>
      <c r="E191" s="195" t="s">
        <v>4416</v>
      </c>
      <c r="F191" s="196" t="s">
        <v>4417</v>
      </c>
      <c r="G191" s="197" t="s">
        <v>4288</v>
      </c>
      <c r="H191" s="198">
        <v>1</v>
      </c>
      <c r="I191" s="199"/>
      <c r="J191" s="200">
        <f t="shared" si="10"/>
        <v>0</v>
      </c>
      <c r="K191" s="196" t="s">
        <v>327</v>
      </c>
      <c r="L191" s="40"/>
      <c r="M191" s="201" t="s">
        <v>1</v>
      </c>
      <c r="N191" s="202" t="s">
        <v>42</v>
      </c>
      <c r="O191" s="72"/>
      <c r="P191" s="203">
        <f t="shared" si="11"/>
        <v>0</v>
      </c>
      <c r="Q191" s="203">
        <v>0</v>
      </c>
      <c r="R191" s="203">
        <f t="shared" si="12"/>
        <v>0</v>
      </c>
      <c r="S191" s="203">
        <v>0</v>
      </c>
      <c r="T191" s="204">
        <f t="shared" si="13"/>
        <v>0</v>
      </c>
      <c r="U191" s="35"/>
      <c r="V191" s="35"/>
      <c r="W191" s="35"/>
      <c r="X191" s="35"/>
      <c r="Y191" s="35"/>
      <c r="Z191" s="35"/>
      <c r="AA191" s="35"/>
      <c r="AB191" s="35"/>
      <c r="AC191" s="35"/>
      <c r="AD191" s="35"/>
      <c r="AE191" s="35"/>
      <c r="AR191" s="205" t="s">
        <v>328</v>
      </c>
      <c r="AT191" s="205" t="s">
        <v>323</v>
      </c>
      <c r="AU191" s="205" t="s">
        <v>86</v>
      </c>
      <c r="AY191" s="18" t="s">
        <v>321</v>
      </c>
      <c r="BE191" s="206">
        <f t="shared" si="14"/>
        <v>0</v>
      </c>
      <c r="BF191" s="206">
        <f t="shared" si="15"/>
        <v>0</v>
      </c>
      <c r="BG191" s="206">
        <f t="shared" si="16"/>
        <v>0</v>
      </c>
      <c r="BH191" s="206">
        <f t="shared" si="17"/>
        <v>0</v>
      </c>
      <c r="BI191" s="206">
        <f t="shared" si="18"/>
        <v>0</v>
      </c>
      <c r="BJ191" s="18" t="s">
        <v>84</v>
      </c>
      <c r="BK191" s="206">
        <f t="shared" si="19"/>
        <v>0</v>
      </c>
      <c r="BL191" s="18" t="s">
        <v>328</v>
      </c>
      <c r="BM191" s="205" t="s">
        <v>864</v>
      </c>
    </row>
    <row r="192" spans="1:65" s="2" customFormat="1" ht="24.2" customHeight="1">
      <c r="A192" s="35"/>
      <c r="B192" s="36"/>
      <c r="C192" s="194" t="s">
        <v>625</v>
      </c>
      <c r="D192" s="194" t="s">
        <v>323</v>
      </c>
      <c r="E192" s="195" t="s">
        <v>4418</v>
      </c>
      <c r="F192" s="196" t="s">
        <v>4419</v>
      </c>
      <c r="G192" s="197" t="s">
        <v>4323</v>
      </c>
      <c r="H192" s="198">
        <v>1</v>
      </c>
      <c r="I192" s="199"/>
      <c r="J192" s="200">
        <f t="shared" si="10"/>
        <v>0</v>
      </c>
      <c r="K192" s="196" t="s">
        <v>327</v>
      </c>
      <c r="L192" s="40"/>
      <c r="M192" s="201" t="s">
        <v>1</v>
      </c>
      <c r="N192" s="202" t="s">
        <v>42</v>
      </c>
      <c r="O192" s="72"/>
      <c r="P192" s="203">
        <f t="shared" si="11"/>
        <v>0</v>
      </c>
      <c r="Q192" s="203">
        <v>0</v>
      </c>
      <c r="R192" s="203">
        <f t="shared" si="12"/>
        <v>0</v>
      </c>
      <c r="S192" s="203">
        <v>0</v>
      </c>
      <c r="T192" s="204">
        <f t="shared" si="13"/>
        <v>0</v>
      </c>
      <c r="U192" s="35"/>
      <c r="V192" s="35"/>
      <c r="W192" s="35"/>
      <c r="X192" s="35"/>
      <c r="Y192" s="35"/>
      <c r="Z192" s="35"/>
      <c r="AA192" s="35"/>
      <c r="AB192" s="35"/>
      <c r="AC192" s="35"/>
      <c r="AD192" s="35"/>
      <c r="AE192" s="35"/>
      <c r="AR192" s="205" t="s">
        <v>328</v>
      </c>
      <c r="AT192" s="205" t="s">
        <v>323</v>
      </c>
      <c r="AU192" s="205" t="s">
        <v>86</v>
      </c>
      <c r="AY192" s="18" t="s">
        <v>321</v>
      </c>
      <c r="BE192" s="206">
        <f t="shared" si="14"/>
        <v>0</v>
      </c>
      <c r="BF192" s="206">
        <f t="shared" si="15"/>
        <v>0</v>
      </c>
      <c r="BG192" s="206">
        <f t="shared" si="16"/>
        <v>0</v>
      </c>
      <c r="BH192" s="206">
        <f t="shared" si="17"/>
        <v>0</v>
      </c>
      <c r="BI192" s="206">
        <f t="shared" si="18"/>
        <v>0</v>
      </c>
      <c r="BJ192" s="18" t="s">
        <v>84</v>
      </c>
      <c r="BK192" s="206">
        <f t="shared" si="19"/>
        <v>0</v>
      </c>
      <c r="BL192" s="18" t="s">
        <v>328</v>
      </c>
      <c r="BM192" s="205" t="s">
        <v>878</v>
      </c>
    </row>
    <row r="193" spans="1:65" s="2" customFormat="1" ht="16.5" customHeight="1">
      <c r="A193" s="35"/>
      <c r="B193" s="36"/>
      <c r="C193" s="194" t="s">
        <v>632</v>
      </c>
      <c r="D193" s="194" t="s">
        <v>323</v>
      </c>
      <c r="E193" s="195" t="s">
        <v>4420</v>
      </c>
      <c r="F193" s="196" t="s">
        <v>4421</v>
      </c>
      <c r="G193" s="197" t="s">
        <v>4288</v>
      </c>
      <c r="H193" s="198">
        <v>1</v>
      </c>
      <c r="I193" s="199"/>
      <c r="J193" s="200">
        <f t="shared" si="10"/>
        <v>0</v>
      </c>
      <c r="K193" s="196" t="s">
        <v>327</v>
      </c>
      <c r="L193" s="40"/>
      <c r="M193" s="201" t="s">
        <v>1</v>
      </c>
      <c r="N193" s="202" t="s">
        <v>42</v>
      </c>
      <c r="O193" s="72"/>
      <c r="P193" s="203">
        <f t="shared" si="11"/>
        <v>0</v>
      </c>
      <c r="Q193" s="203">
        <v>0</v>
      </c>
      <c r="R193" s="203">
        <f t="shared" si="12"/>
        <v>0</v>
      </c>
      <c r="S193" s="203">
        <v>0</v>
      </c>
      <c r="T193" s="204">
        <f t="shared" si="13"/>
        <v>0</v>
      </c>
      <c r="U193" s="35"/>
      <c r="V193" s="35"/>
      <c r="W193" s="35"/>
      <c r="X193" s="35"/>
      <c r="Y193" s="35"/>
      <c r="Z193" s="35"/>
      <c r="AA193" s="35"/>
      <c r="AB193" s="35"/>
      <c r="AC193" s="35"/>
      <c r="AD193" s="35"/>
      <c r="AE193" s="35"/>
      <c r="AR193" s="205" t="s">
        <v>328</v>
      </c>
      <c r="AT193" s="205" t="s">
        <v>323</v>
      </c>
      <c r="AU193" s="205" t="s">
        <v>86</v>
      </c>
      <c r="AY193" s="18" t="s">
        <v>321</v>
      </c>
      <c r="BE193" s="206">
        <f t="shared" si="14"/>
        <v>0</v>
      </c>
      <c r="BF193" s="206">
        <f t="shared" si="15"/>
        <v>0</v>
      </c>
      <c r="BG193" s="206">
        <f t="shared" si="16"/>
        <v>0</v>
      </c>
      <c r="BH193" s="206">
        <f t="shared" si="17"/>
        <v>0</v>
      </c>
      <c r="BI193" s="206">
        <f t="shared" si="18"/>
        <v>0</v>
      </c>
      <c r="BJ193" s="18" t="s">
        <v>84</v>
      </c>
      <c r="BK193" s="206">
        <f t="shared" si="19"/>
        <v>0</v>
      </c>
      <c r="BL193" s="18" t="s">
        <v>328</v>
      </c>
      <c r="BM193" s="205" t="s">
        <v>888</v>
      </c>
    </row>
    <row r="194" spans="1:65" s="2" customFormat="1" ht="16.5" customHeight="1">
      <c r="A194" s="35"/>
      <c r="B194" s="36"/>
      <c r="C194" s="194" t="s">
        <v>639</v>
      </c>
      <c r="D194" s="194" t="s">
        <v>323</v>
      </c>
      <c r="E194" s="195" t="s">
        <v>4422</v>
      </c>
      <c r="F194" s="196" t="s">
        <v>4423</v>
      </c>
      <c r="G194" s="197" t="s">
        <v>4323</v>
      </c>
      <c r="H194" s="198">
        <v>2</v>
      </c>
      <c r="I194" s="199"/>
      <c r="J194" s="200">
        <f t="shared" si="10"/>
        <v>0</v>
      </c>
      <c r="K194" s="196" t="s">
        <v>327</v>
      </c>
      <c r="L194" s="40"/>
      <c r="M194" s="201" t="s">
        <v>1</v>
      </c>
      <c r="N194" s="202" t="s">
        <v>42</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328</v>
      </c>
      <c r="AT194" s="205" t="s">
        <v>323</v>
      </c>
      <c r="AU194" s="205" t="s">
        <v>86</v>
      </c>
      <c r="AY194" s="18" t="s">
        <v>321</v>
      </c>
      <c r="BE194" s="206">
        <f t="shared" si="14"/>
        <v>0</v>
      </c>
      <c r="BF194" s="206">
        <f t="shared" si="15"/>
        <v>0</v>
      </c>
      <c r="BG194" s="206">
        <f t="shared" si="16"/>
        <v>0</v>
      </c>
      <c r="BH194" s="206">
        <f t="shared" si="17"/>
        <v>0</v>
      </c>
      <c r="BI194" s="206">
        <f t="shared" si="18"/>
        <v>0</v>
      </c>
      <c r="BJ194" s="18" t="s">
        <v>84</v>
      </c>
      <c r="BK194" s="206">
        <f t="shared" si="19"/>
        <v>0</v>
      </c>
      <c r="BL194" s="18" t="s">
        <v>328</v>
      </c>
      <c r="BM194" s="205" t="s">
        <v>911</v>
      </c>
    </row>
    <row r="195" spans="1:65" s="2" customFormat="1" ht="16.5" customHeight="1">
      <c r="A195" s="35"/>
      <c r="B195" s="36"/>
      <c r="C195" s="194" t="s">
        <v>644</v>
      </c>
      <c r="D195" s="194" t="s">
        <v>323</v>
      </c>
      <c r="E195" s="195" t="s">
        <v>4424</v>
      </c>
      <c r="F195" s="196" t="s">
        <v>4425</v>
      </c>
      <c r="G195" s="197" t="s">
        <v>4288</v>
      </c>
      <c r="H195" s="198">
        <v>1</v>
      </c>
      <c r="I195" s="199"/>
      <c r="J195" s="200">
        <f t="shared" si="10"/>
        <v>0</v>
      </c>
      <c r="K195" s="196" t="s">
        <v>327</v>
      </c>
      <c r="L195" s="40"/>
      <c r="M195" s="201" t="s">
        <v>1</v>
      </c>
      <c r="N195" s="202" t="s">
        <v>42</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328</v>
      </c>
      <c r="AT195" s="205" t="s">
        <v>323</v>
      </c>
      <c r="AU195" s="205" t="s">
        <v>86</v>
      </c>
      <c r="AY195" s="18" t="s">
        <v>321</v>
      </c>
      <c r="BE195" s="206">
        <f t="shared" si="14"/>
        <v>0</v>
      </c>
      <c r="BF195" s="206">
        <f t="shared" si="15"/>
        <v>0</v>
      </c>
      <c r="BG195" s="206">
        <f t="shared" si="16"/>
        <v>0</v>
      </c>
      <c r="BH195" s="206">
        <f t="shared" si="17"/>
        <v>0</v>
      </c>
      <c r="BI195" s="206">
        <f t="shared" si="18"/>
        <v>0</v>
      </c>
      <c r="BJ195" s="18" t="s">
        <v>84</v>
      </c>
      <c r="BK195" s="206">
        <f t="shared" si="19"/>
        <v>0</v>
      </c>
      <c r="BL195" s="18" t="s">
        <v>328</v>
      </c>
      <c r="BM195" s="205" t="s">
        <v>921</v>
      </c>
    </row>
    <row r="196" spans="1:65" s="2" customFormat="1" ht="16.5" customHeight="1">
      <c r="A196" s="35"/>
      <c r="B196" s="36"/>
      <c r="C196" s="194" t="s">
        <v>647</v>
      </c>
      <c r="D196" s="194" t="s">
        <v>323</v>
      </c>
      <c r="E196" s="195" t="s">
        <v>4426</v>
      </c>
      <c r="F196" s="196" t="s">
        <v>4427</v>
      </c>
      <c r="G196" s="197" t="s">
        <v>4288</v>
      </c>
      <c r="H196" s="198">
        <v>1</v>
      </c>
      <c r="I196" s="199"/>
      <c r="J196" s="200">
        <f t="shared" si="10"/>
        <v>0</v>
      </c>
      <c r="K196" s="196" t="s">
        <v>327</v>
      </c>
      <c r="L196" s="40"/>
      <c r="M196" s="201" t="s">
        <v>1</v>
      </c>
      <c r="N196" s="202" t="s">
        <v>42</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328</v>
      </c>
      <c r="AT196" s="205" t="s">
        <v>323</v>
      </c>
      <c r="AU196" s="205" t="s">
        <v>86</v>
      </c>
      <c r="AY196" s="18" t="s">
        <v>321</v>
      </c>
      <c r="BE196" s="206">
        <f t="shared" si="14"/>
        <v>0</v>
      </c>
      <c r="BF196" s="206">
        <f t="shared" si="15"/>
        <v>0</v>
      </c>
      <c r="BG196" s="206">
        <f t="shared" si="16"/>
        <v>0</v>
      </c>
      <c r="BH196" s="206">
        <f t="shared" si="17"/>
        <v>0</v>
      </c>
      <c r="BI196" s="206">
        <f t="shared" si="18"/>
        <v>0</v>
      </c>
      <c r="BJ196" s="18" t="s">
        <v>84</v>
      </c>
      <c r="BK196" s="206">
        <f t="shared" si="19"/>
        <v>0</v>
      </c>
      <c r="BL196" s="18" t="s">
        <v>328</v>
      </c>
      <c r="BM196" s="205" t="s">
        <v>931</v>
      </c>
    </row>
    <row r="197" spans="1:65" s="2" customFormat="1" ht="16.5" customHeight="1">
      <c r="A197" s="35"/>
      <c r="B197" s="36"/>
      <c r="C197" s="194" t="s">
        <v>652</v>
      </c>
      <c r="D197" s="194" t="s">
        <v>323</v>
      </c>
      <c r="E197" s="195" t="s">
        <v>4428</v>
      </c>
      <c r="F197" s="196" t="s">
        <v>4429</v>
      </c>
      <c r="G197" s="197" t="s">
        <v>4288</v>
      </c>
      <c r="H197" s="198">
        <v>1</v>
      </c>
      <c r="I197" s="199"/>
      <c r="J197" s="200">
        <f t="shared" si="10"/>
        <v>0</v>
      </c>
      <c r="K197" s="196" t="s">
        <v>327</v>
      </c>
      <c r="L197" s="40"/>
      <c r="M197" s="201" t="s">
        <v>1</v>
      </c>
      <c r="N197" s="202" t="s">
        <v>42</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328</v>
      </c>
      <c r="AT197" s="205" t="s">
        <v>323</v>
      </c>
      <c r="AU197" s="205" t="s">
        <v>86</v>
      </c>
      <c r="AY197" s="18" t="s">
        <v>321</v>
      </c>
      <c r="BE197" s="206">
        <f t="shared" si="14"/>
        <v>0</v>
      </c>
      <c r="BF197" s="206">
        <f t="shared" si="15"/>
        <v>0</v>
      </c>
      <c r="BG197" s="206">
        <f t="shared" si="16"/>
        <v>0</v>
      </c>
      <c r="BH197" s="206">
        <f t="shared" si="17"/>
        <v>0</v>
      </c>
      <c r="BI197" s="206">
        <f t="shared" si="18"/>
        <v>0</v>
      </c>
      <c r="BJ197" s="18" t="s">
        <v>84</v>
      </c>
      <c r="BK197" s="206">
        <f t="shared" si="19"/>
        <v>0</v>
      </c>
      <c r="BL197" s="18" t="s">
        <v>328</v>
      </c>
      <c r="BM197" s="205" t="s">
        <v>941</v>
      </c>
    </row>
    <row r="198" spans="1:65" s="2" customFormat="1" ht="16.5" customHeight="1">
      <c r="A198" s="35"/>
      <c r="B198" s="36"/>
      <c r="C198" s="194" t="s">
        <v>657</v>
      </c>
      <c r="D198" s="194" t="s">
        <v>323</v>
      </c>
      <c r="E198" s="195" t="s">
        <v>4430</v>
      </c>
      <c r="F198" s="196" t="s">
        <v>4431</v>
      </c>
      <c r="G198" s="197" t="s">
        <v>4288</v>
      </c>
      <c r="H198" s="198">
        <v>1</v>
      </c>
      <c r="I198" s="199"/>
      <c r="J198" s="200">
        <f t="shared" si="10"/>
        <v>0</v>
      </c>
      <c r="K198" s="196" t="s">
        <v>327</v>
      </c>
      <c r="L198" s="40"/>
      <c r="M198" s="201" t="s">
        <v>1</v>
      </c>
      <c r="N198" s="202" t="s">
        <v>42</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328</v>
      </c>
      <c r="AT198" s="205" t="s">
        <v>323</v>
      </c>
      <c r="AU198" s="205" t="s">
        <v>86</v>
      </c>
      <c r="AY198" s="18" t="s">
        <v>321</v>
      </c>
      <c r="BE198" s="206">
        <f t="shared" si="14"/>
        <v>0</v>
      </c>
      <c r="BF198" s="206">
        <f t="shared" si="15"/>
        <v>0</v>
      </c>
      <c r="BG198" s="206">
        <f t="shared" si="16"/>
        <v>0</v>
      </c>
      <c r="BH198" s="206">
        <f t="shared" si="17"/>
        <v>0</v>
      </c>
      <c r="BI198" s="206">
        <f t="shared" si="18"/>
        <v>0</v>
      </c>
      <c r="BJ198" s="18" t="s">
        <v>84</v>
      </c>
      <c r="BK198" s="206">
        <f t="shared" si="19"/>
        <v>0</v>
      </c>
      <c r="BL198" s="18" t="s">
        <v>328</v>
      </c>
      <c r="BM198" s="205" t="s">
        <v>951</v>
      </c>
    </row>
    <row r="199" spans="1:65" s="2" customFormat="1" ht="16.5" customHeight="1">
      <c r="A199" s="35"/>
      <c r="B199" s="36"/>
      <c r="C199" s="194" t="s">
        <v>664</v>
      </c>
      <c r="D199" s="194" t="s">
        <v>323</v>
      </c>
      <c r="E199" s="195" t="s">
        <v>4432</v>
      </c>
      <c r="F199" s="196" t="s">
        <v>4433</v>
      </c>
      <c r="G199" s="197" t="s">
        <v>4288</v>
      </c>
      <c r="H199" s="198">
        <v>1</v>
      </c>
      <c r="I199" s="199"/>
      <c r="J199" s="200">
        <f t="shared" si="10"/>
        <v>0</v>
      </c>
      <c r="K199" s="196" t="s">
        <v>327</v>
      </c>
      <c r="L199" s="40"/>
      <c r="M199" s="201" t="s">
        <v>1</v>
      </c>
      <c r="N199" s="202" t="s">
        <v>42</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328</v>
      </c>
      <c r="AT199" s="205" t="s">
        <v>323</v>
      </c>
      <c r="AU199" s="205" t="s">
        <v>86</v>
      </c>
      <c r="AY199" s="18" t="s">
        <v>321</v>
      </c>
      <c r="BE199" s="206">
        <f t="shared" si="14"/>
        <v>0</v>
      </c>
      <c r="BF199" s="206">
        <f t="shared" si="15"/>
        <v>0</v>
      </c>
      <c r="BG199" s="206">
        <f t="shared" si="16"/>
        <v>0</v>
      </c>
      <c r="BH199" s="206">
        <f t="shared" si="17"/>
        <v>0</v>
      </c>
      <c r="BI199" s="206">
        <f t="shared" si="18"/>
        <v>0</v>
      </c>
      <c r="BJ199" s="18" t="s">
        <v>84</v>
      </c>
      <c r="BK199" s="206">
        <f t="shared" si="19"/>
        <v>0</v>
      </c>
      <c r="BL199" s="18" t="s">
        <v>328</v>
      </c>
      <c r="BM199" s="205" t="s">
        <v>963</v>
      </c>
    </row>
    <row r="200" spans="1:65" s="2" customFormat="1" ht="16.5" customHeight="1">
      <c r="A200" s="35"/>
      <c r="B200" s="36"/>
      <c r="C200" s="194" t="s">
        <v>669</v>
      </c>
      <c r="D200" s="194" t="s">
        <v>323</v>
      </c>
      <c r="E200" s="195" t="s">
        <v>4434</v>
      </c>
      <c r="F200" s="196" t="s">
        <v>4435</v>
      </c>
      <c r="G200" s="197" t="s">
        <v>4288</v>
      </c>
      <c r="H200" s="198">
        <v>1</v>
      </c>
      <c r="I200" s="199"/>
      <c r="J200" s="200">
        <f t="shared" si="10"/>
        <v>0</v>
      </c>
      <c r="K200" s="196" t="s">
        <v>327</v>
      </c>
      <c r="L200" s="40"/>
      <c r="M200" s="201" t="s">
        <v>1</v>
      </c>
      <c r="N200" s="202" t="s">
        <v>42</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328</v>
      </c>
      <c r="AT200" s="205" t="s">
        <v>323</v>
      </c>
      <c r="AU200" s="205" t="s">
        <v>86</v>
      </c>
      <c r="AY200" s="18" t="s">
        <v>321</v>
      </c>
      <c r="BE200" s="206">
        <f t="shared" si="14"/>
        <v>0</v>
      </c>
      <c r="BF200" s="206">
        <f t="shared" si="15"/>
        <v>0</v>
      </c>
      <c r="BG200" s="206">
        <f t="shared" si="16"/>
        <v>0</v>
      </c>
      <c r="BH200" s="206">
        <f t="shared" si="17"/>
        <v>0</v>
      </c>
      <c r="BI200" s="206">
        <f t="shared" si="18"/>
        <v>0</v>
      </c>
      <c r="BJ200" s="18" t="s">
        <v>84</v>
      </c>
      <c r="BK200" s="206">
        <f t="shared" si="19"/>
        <v>0</v>
      </c>
      <c r="BL200" s="18" t="s">
        <v>328</v>
      </c>
      <c r="BM200" s="205" t="s">
        <v>181</v>
      </c>
    </row>
    <row r="201" spans="1:65" s="2" customFormat="1" ht="16.5" customHeight="1">
      <c r="A201" s="35"/>
      <c r="B201" s="36"/>
      <c r="C201" s="194" t="s">
        <v>674</v>
      </c>
      <c r="D201" s="194" t="s">
        <v>323</v>
      </c>
      <c r="E201" s="195" t="s">
        <v>4436</v>
      </c>
      <c r="F201" s="196" t="s">
        <v>4437</v>
      </c>
      <c r="G201" s="197" t="s">
        <v>4288</v>
      </c>
      <c r="H201" s="198">
        <v>1</v>
      </c>
      <c r="I201" s="199"/>
      <c r="J201" s="200">
        <f t="shared" si="10"/>
        <v>0</v>
      </c>
      <c r="K201" s="196" t="s">
        <v>327</v>
      </c>
      <c r="L201" s="40"/>
      <c r="M201" s="201" t="s">
        <v>1</v>
      </c>
      <c r="N201" s="202" t="s">
        <v>42</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328</v>
      </c>
      <c r="AT201" s="205" t="s">
        <v>323</v>
      </c>
      <c r="AU201" s="205" t="s">
        <v>86</v>
      </c>
      <c r="AY201" s="18" t="s">
        <v>321</v>
      </c>
      <c r="BE201" s="206">
        <f t="shared" si="14"/>
        <v>0</v>
      </c>
      <c r="BF201" s="206">
        <f t="shared" si="15"/>
        <v>0</v>
      </c>
      <c r="BG201" s="206">
        <f t="shared" si="16"/>
        <v>0</v>
      </c>
      <c r="BH201" s="206">
        <f t="shared" si="17"/>
        <v>0</v>
      </c>
      <c r="BI201" s="206">
        <f t="shared" si="18"/>
        <v>0</v>
      </c>
      <c r="BJ201" s="18" t="s">
        <v>84</v>
      </c>
      <c r="BK201" s="206">
        <f t="shared" si="19"/>
        <v>0</v>
      </c>
      <c r="BL201" s="18" t="s">
        <v>328</v>
      </c>
      <c r="BM201" s="205" t="s">
        <v>982</v>
      </c>
    </row>
    <row r="202" spans="1:65" s="2" customFormat="1" ht="21.75" customHeight="1">
      <c r="A202" s="35"/>
      <c r="B202" s="36"/>
      <c r="C202" s="194" t="s">
        <v>680</v>
      </c>
      <c r="D202" s="194" t="s">
        <v>323</v>
      </c>
      <c r="E202" s="195" t="s">
        <v>4438</v>
      </c>
      <c r="F202" s="196" t="s">
        <v>4439</v>
      </c>
      <c r="G202" s="197" t="s">
        <v>4288</v>
      </c>
      <c r="H202" s="198">
        <v>1</v>
      </c>
      <c r="I202" s="199"/>
      <c r="J202" s="200">
        <f t="shared" si="10"/>
        <v>0</v>
      </c>
      <c r="K202" s="196" t="s">
        <v>327</v>
      </c>
      <c r="L202" s="40"/>
      <c r="M202" s="201" t="s">
        <v>1</v>
      </c>
      <c r="N202" s="202" t="s">
        <v>42</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328</v>
      </c>
      <c r="AT202" s="205" t="s">
        <v>323</v>
      </c>
      <c r="AU202" s="205" t="s">
        <v>86</v>
      </c>
      <c r="AY202" s="18" t="s">
        <v>321</v>
      </c>
      <c r="BE202" s="206">
        <f t="shared" si="14"/>
        <v>0</v>
      </c>
      <c r="BF202" s="206">
        <f t="shared" si="15"/>
        <v>0</v>
      </c>
      <c r="BG202" s="206">
        <f t="shared" si="16"/>
        <v>0</v>
      </c>
      <c r="BH202" s="206">
        <f t="shared" si="17"/>
        <v>0</v>
      </c>
      <c r="BI202" s="206">
        <f t="shared" si="18"/>
        <v>0</v>
      </c>
      <c r="BJ202" s="18" t="s">
        <v>84</v>
      </c>
      <c r="BK202" s="206">
        <f t="shared" si="19"/>
        <v>0</v>
      </c>
      <c r="BL202" s="18" t="s">
        <v>328</v>
      </c>
      <c r="BM202" s="205" t="s">
        <v>992</v>
      </c>
    </row>
    <row r="203" spans="1:65" s="2" customFormat="1" ht="24.2" customHeight="1">
      <c r="A203" s="35"/>
      <c r="B203" s="36"/>
      <c r="C203" s="194" t="s">
        <v>685</v>
      </c>
      <c r="D203" s="194" t="s">
        <v>323</v>
      </c>
      <c r="E203" s="195" t="s">
        <v>4440</v>
      </c>
      <c r="F203" s="196" t="s">
        <v>4441</v>
      </c>
      <c r="G203" s="197" t="s">
        <v>4288</v>
      </c>
      <c r="H203" s="198">
        <v>1</v>
      </c>
      <c r="I203" s="199"/>
      <c r="J203" s="200">
        <f t="shared" si="10"/>
        <v>0</v>
      </c>
      <c r="K203" s="196" t="s">
        <v>327</v>
      </c>
      <c r="L203" s="40"/>
      <c r="M203" s="201" t="s">
        <v>1</v>
      </c>
      <c r="N203" s="202" t="s">
        <v>42</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328</v>
      </c>
      <c r="AT203" s="205" t="s">
        <v>323</v>
      </c>
      <c r="AU203" s="205" t="s">
        <v>86</v>
      </c>
      <c r="AY203" s="18" t="s">
        <v>321</v>
      </c>
      <c r="BE203" s="206">
        <f t="shared" si="14"/>
        <v>0</v>
      </c>
      <c r="BF203" s="206">
        <f t="shared" si="15"/>
        <v>0</v>
      </c>
      <c r="BG203" s="206">
        <f t="shared" si="16"/>
        <v>0</v>
      </c>
      <c r="BH203" s="206">
        <f t="shared" si="17"/>
        <v>0</v>
      </c>
      <c r="BI203" s="206">
        <f t="shared" si="18"/>
        <v>0</v>
      </c>
      <c r="BJ203" s="18" t="s">
        <v>84</v>
      </c>
      <c r="BK203" s="206">
        <f t="shared" si="19"/>
        <v>0</v>
      </c>
      <c r="BL203" s="18" t="s">
        <v>328</v>
      </c>
      <c r="BM203" s="205" t="s">
        <v>998</v>
      </c>
    </row>
    <row r="204" spans="1:65" s="12" customFormat="1" ht="22.9" customHeight="1">
      <c r="B204" s="178"/>
      <c r="C204" s="179"/>
      <c r="D204" s="180" t="s">
        <v>76</v>
      </c>
      <c r="E204" s="192" t="s">
        <v>4442</v>
      </c>
      <c r="F204" s="192" t="s">
        <v>4443</v>
      </c>
      <c r="G204" s="179"/>
      <c r="H204" s="179"/>
      <c r="I204" s="182"/>
      <c r="J204" s="193">
        <f>BK204</f>
        <v>0</v>
      </c>
      <c r="K204" s="179"/>
      <c r="L204" s="184"/>
      <c r="M204" s="185"/>
      <c r="N204" s="186"/>
      <c r="O204" s="186"/>
      <c r="P204" s="187">
        <f>SUM(P205:P245)</f>
        <v>0</v>
      </c>
      <c r="Q204" s="186"/>
      <c r="R204" s="187">
        <f>SUM(R205:R245)</f>
        <v>0</v>
      </c>
      <c r="S204" s="186"/>
      <c r="T204" s="188">
        <f>SUM(T205:T245)</f>
        <v>0</v>
      </c>
      <c r="AR204" s="189" t="s">
        <v>84</v>
      </c>
      <c r="AT204" s="190" t="s">
        <v>76</v>
      </c>
      <c r="AU204" s="190" t="s">
        <v>84</v>
      </c>
      <c r="AY204" s="189" t="s">
        <v>321</v>
      </c>
      <c r="BK204" s="191">
        <f>SUM(BK205:BK245)</f>
        <v>0</v>
      </c>
    </row>
    <row r="205" spans="1:65" s="2" customFormat="1" ht="16.5" customHeight="1">
      <c r="A205" s="35"/>
      <c r="B205" s="36"/>
      <c r="C205" s="194" t="s">
        <v>689</v>
      </c>
      <c r="D205" s="194" t="s">
        <v>323</v>
      </c>
      <c r="E205" s="195" t="s">
        <v>4444</v>
      </c>
      <c r="F205" s="196" t="s">
        <v>4445</v>
      </c>
      <c r="G205" s="197" t="s">
        <v>628</v>
      </c>
      <c r="H205" s="198">
        <v>26</v>
      </c>
      <c r="I205" s="199"/>
      <c r="J205" s="200">
        <f t="shared" ref="J205:J219" si="20">ROUND(I205*H205,2)</f>
        <v>0</v>
      </c>
      <c r="K205" s="196" t="s">
        <v>327</v>
      </c>
      <c r="L205" s="40"/>
      <c r="M205" s="201" t="s">
        <v>1</v>
      </c>
      <c r="N205" s="202" t="s">
        <v>42</v>
      </c>
      <c r="O205" s="72"/>
      <c r="P205" s="203">
        <f t="shared" ref="P205:P219" si="21">O205*H205</f>
        <v>0</v>
      </c>
      <c r="Q205" s="203">
        <v>0</v>
      </c>
      <c r="R205" s="203">
        <f t="shared" ref="R205:R219" si="22">Q205*H205</f>
        <v>0</v>
      </c>
      <c r="S205" s="203">
        <v>0</v>
      </c>
      <c r="T205" s="204">
        <f t="shared" ref="T205:T219" si="23">S205*H205</f>
        <v>0</v>
      </c>
      <c r="U205" s="35"/>
      <c r="V205" s="35"/>
      <c r="W205" s="35"/>
      <c r="X205" s="35"/>
      <c r="Y205" s="35"/>
      <c r="Z205" s="35"/>
      <c r="AA205" s="35"/>
      <c r="AB205" s="35"/>
      <c r="AC205" s="35"/>
      <c r="AD205" s="35"/>
      <c r="AE205" s="35"/>
      <c r="AR205" s="205" t="s">
        <v>328</v>
      </c>
      <c r="AT205" s="205" t="s">
        <v>323</v>
      </c>
      <c r="AU205" s="205" t="s">
        <v>86</v>
      </c>
      <c r="AY205" s="18" t="s">
        <v>321</v>
      </c>
      <c r="BE205" s="206">
        <f t="shared" ref="BE205:BE219" si="24">IF(N205="základní",J205,0)</f>
        <v>0</v>
      </c>
      <c r="BF205" s="206">
        <f t="shared" ref="BF205:BF219" si="25">IF(N205="snížená",J205,0)</f>
        <v>0</v>
      </c>
      <c r="BG205" s="206">
        <f t="shared" ref="BG205:BG219" si="26">IF(N205="zákl. přenesená",J205,0)</f>
        <v>0</v>
      </c>
      <c r="BH205" s="206">
        <f t="shared" ref="BH205:BH219" si="27">IF(N205="sníž. přenesená",J205,0)</f>
        <v>0</v>
      </c>
      <c r="BI205" s="206">
        <f t="shared" ref="BI205:BI219" si="28">IF(N205="nulová",J205,0)</f>
        <v>0</v>
      </c>
      <c r="BJ205" s="18" t="s">
        <v>84</v>
      </c>
      <c r="BK205" s="206">
        <f t="shared" ref="BK205:BK219" si="29">ROUND(I205*H205,2)</f>
        <v>0</v>
      </c>
      <c r="BL205" s="18" t="s">
        <v>328</v>
      </c>
      <c r="BM205" s="205" t="s">
        <v>1017</v>
      </c>
    </row>
    <row r="206" spans="1:65" s="2" customFormat="1" ht="16.5" customHeight="1">
      <c r="A206" s="35"/>
      <c r="B206" s="36"/>
      <c r="C206" s="194" t="s">
        <v>694</v>
      </c>
      <c r="D206" s="194" t="s">
        <v>323</v>
      </c>
      <c r="E206" s="195" t="s">
        <v>4446</v>
      </c>
      <c r="F206" s="196" t="s">
        <v>4447</v>
      </c>
      <c r="G206" s="197" t="s">
        <v>628</v>
      </c>
      <c r="H206" s="198">
        <v>90</v>
      </c>
      <c r="I206" s="199"/>
      <c r="J206" s="200">
        <f t="shared" si="20"/>
        <v>0</v>
      </c>
      <c r="K206" s="196" t="s">
        <v>327</v>
      </c>
      <c r="L206" s="40"/>
      <c r="M206" s="201" t="s">
        <v>1</v>
      </c>
      <c r="N206" s="202" t="s">
        <v>42</v>
      </c>
      <c r="O206" s="72"/>
      <c r="P206" s="203">
        <f t="shared" si="21"/>
        <v>0</v>
      </c>
      <c r="Q206" s="203">
        <v>0</v>
      </c>
      <c r="R206" s="203">
        <f t="shared" si="22"/>
        <v>0</v>
      </c>
      <c r="S206" s="203">
        <v>0</v>
      </c>
      <c r="T206" s="204">
        <f t="shared" si="23"/>
        <v>0</v>
      </c>
      <c r="U206" s="35"/>
      <c r="V206" s="35"/>
      <c r="W206" s="35"/>
      <c r="X206" s="35"/>
      <c r="Y206" s="35"/>
      <c r="Z206" s="35"/>
      <c r="AA206" s="35"/>
      <c r="AB206" s="35"/>
      <c r="AC206" s="35"/>
      <c r="AD206" s="35"/>
      <c r="AE206" s="35"/>
      <c r="AR206" s="205" t="s">
        <v>328</v>
      </c>
      <c r="AT206" s="205" t="s">
        <v>323</v>
      </c>
      <c r="AU206" s="205" t="s">
        <v>86</v>
      </c>
      <c r="AY206" s="18" t="s">
        <v>321</v>
      </c>
      <c r="BE206" s="206">
        <f t="shared" si="24"/>
        <v>0</v>
      </c>
      <c r="BF206" s="206">
        <f t="shared" si="25"/>
        <v>0</v>
      </c>
      <c r="BG206" s="206">
        <f t="shared" si="26"/>
        <v>0</v>
      </c>
      <c r="BH206" s="206">
        <f t="shared" si="27"/>
        <v>0</v>
      </c>
      <c r="BI206" s="206">
        <f t="shared" si="28"/>
        <v>0</v>
      </c>
      <c r="BJ206" s="18" t="s">
        <v>84</v>
      </c>
      <c r="BK206" s="206">
        <f t="shared" si="29"/>
        <v>0</v>
      </c>
      <c r="BL206" s="18" t="s">
        <v>328</v>
      </c>
      <c r="BM206" s="205" t="s">
        <v>1028</v>
      </c>
    </row>
    <row r="207" spans="1:65" s="2" customFormat="1" ht="16.5" customHeight="1">
      <c r="A207" s="35"/>
      <c r="B207" s="36"/>
      <c r="C207" s="194" t="s">
        <v>699</v>
      </c>
      <c r="D207" s="194" t="s">
        <v>323</v>
      </c>
      <c r="E207" s="195" t="s">
        <v>4448</v>
      </c>
      <c r="F207" s="196" t="s">
        <v>4449</v>
      </c>
      <c r="G207" s="197" t="s">
        <v>628</v>
      </c>
      <c r="H207" s="198">
        <v>56</v>
      </c>
      <c r="I207" s="199"/>
      <c r="J207" s="200">
        <f t="shared" si="20"/>
        <v>0</v>
      </c>
      <c r="K207" s="196" t="s">
        <v>327</v>
      </c>
      <c r="L207" s="40"/>
      <c r="M207" s="201" t="s">
        <v>1</v>
      </c>
      <c r="N207" s="202" t="s">
        <v>42</v>
      </c>
      <c r="O207" s="72"/>
      <c r="P207" s="203">
        <f t="shared" si="21"/>
        <v>0</v>
      </c>
      <c r="Q207" s="203">
        <v>0</v>
      </c>
      <c r="R207" s="203">
        <f t="shared" si="22"/>
        <v>0</v>
      </c>
      <c r="S207" s="203">
        <v>0</v>
      </c>
      <c r="T207" s="204">
        <f t="shared" si="23"/>
        <v>0</v>
      </c>
      <c r="U207" s="35"/>
      <c r="V207" s="35"/>
      <c r="W207" s="35"/>
      <c r="X207" s="35"/>
      <c r="Y207" s="35"/>
      <c r="Z207" s="35"/>
      <c r="AA207" s="35"/>
      <c r="AB207" s="35"/>
      <c r="AC207" s="35"/>
      <c r="AD207" s="35"/>
      <c r="AE207" s="35"/>
      <c r="AR207" s="205" t="s">
        <v>328</v>
      </c>
      <c r="AT207" s="205" t="s">
        <v>323</v>
      </c>
      <c r="AU207" s="205" t="s">
        <v>86</v>
      </c>
      <c r="AY207" s="18" t="s">
        <v>321</v>
      </c>
      <c r="BE207" s="206">
        <f t="shared" si="24"/>
        <v>0</v>
      </c>
      <c r="BF207" s="206">
        <f t="shared" si="25"/>
        <v>0</v>
      </c>
      <c r="BG207" s="206">
        <f t="shared" si="26"/>
        <v>0</v>
      </c>
      <c r="BH207" s="206">
        <f t="shared" si="27"/>
        <v>0</v>
      </c>
      <c r="BI207" s="206">
        <f t="shared" si="28"/>
        <v>0</v>
      </c>
      <c r="BJ207" s="18" t="s">
        <v>84</v>
      </c>
      <c r="BK207" s="206">
        <f t="shared" si="29"/>
        <v>0</v>
      </c>
      <c r="BL207" s="18" t="s">
        <v>328</v>
      </c>
      <c r="BM207" s="205" t="s">
        <v>1039</v>
      </c>
    </row>
    <row r="208" spans="1:65" s="2" customFormat="1" ht="16.5" customHeight="1">
      <c r="A208" s="35"/>
      <c r="B208" s="36"/>
      <c r="C208" s="194" t="s">
        <v>706</v>
      </c>
      <c r="D208" s="194" t="s">
        <v>323</v>
      </c>
      <c r="E208" s="195" t="s">
        <v>4450</v>
      </c>
      <c r="F208" s="196" t="s">
        <v>4451</v>
      </c>
      <c r="G208" s="197" t="s">
        <v>628</v>
      </c>
      <c r="H208" s="198">
        <v>22</v>
      </c>
      <c r="I208" s="199"/>
      <c r="J208" s="200">
        <f t="shared" si="20"/>
        <v>0</v>
      </c>
      <c r="K208" s="196" t="s">
        <v>327</v>
      </c>
      <c r="L208" s="40"/>
      <c r="M208" s="201" t="s">
        <v>1</v>
      </c>
      <c r="N208" s="202" t="s">
        <v>42</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328</v>
      </c>
      <c r="AT208" s="205" t="s">
        <v>323</v>
      </c>
      <c r="AU208" s="205" t="s">
        <v>86</v>
      </c>
      <c r="AY208" s="18" t="s">
        <v>321</v>
      </c>
      <c r="BE208" s="206">
        <f t="shared" si="24"/>
        <v>0</v>
      </c>
      <c r="BF208" s="206">
        <f t="shared" si="25"/>
        <v>0</v>
      </c>
      <c r="BG208" s="206">
        <f t="shared" si="26"/>
        <v>0</v>
      </c>
      <c r="BH208" s="206">
        <f t="shared" si="27"/>
        <v>0</v>
      </c>
      <c r="BI208" s="206">
        <f t="shared" si="28"/>
        <v>0</v>
      </c>
      <c r="BJ208" s="18" t="s">
        <v>84</v>
      </c>
      <c r="BK208" s="206">
        <f t="shared" si="29"/>
        <v>0</v>
      </c>
      <c r="BL208" s="18" t="s">
        <v>328</v>
      </c>
      <c r="BM208" s="205" t="s">
        <v>1048</v>
      </c>
    </row>
    <row r="209" spans="1:65" s="2" customFormat="1" ht="16.5" customHeight="1">
      <c r="A209" s="35"/>
      <c r="B209" s="36"/>
      <c r="C209" s="194" t="s">
        <v>718</v>
      </c>
      <c r="D209" s="194" t="s">
        <v>323</v>
      </c>
      <c r="E209" s="195" t="s">
        <v>4452</v>
      </c>
      <c r="F209" s="196" t="s">
        <v>4453</v>
      </c>
      <c r="G209" s="197" t="s">
        <v>628</v>
      </c>
      <c r="H209" s="198">
        <v>67</v>
      </c>
      <c r="I209" s="199"/>
      <c r="J209" s="200">
        <f t="shared" si="20"/>
        <v>0</v>
      </c>
      <c r="K209" s="196" t="s">
        <v>327</v>
      </c>
      <c r="L209" s="40"/>
      <c r="M209" s="201" t="s">
        <v>1</v>
      </c>
      <c r="N209" s="202" t="s">
        <v>42</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328</v>
      </c>
      <c r="AT209" s="205" t="s">
        <v>323</v>
      </c>
      <c r="AU209" s="205" t="s">
        <v>86</v>
      </c>
      <c r="AY209" s="18" t="s">
        <v>321</v>
      </c>
      <c r="BE209" s="206">
        <f t="shared" si="24"/>
        <v>0</v>
      </c>
      <c r="BF209" s="206">
        <f t="shared" si="25"/>
        <v>0</v>
      </c>
      <c r="BG209" s="206">
        <f t="shared" si="26"/>
        <v>0</v>
      </c>
      <c r="BH209" s="206">
        <f t="shared" si="27"/>
        <v>0</v>
      </c>
      <c r="BI209" s="206">
        <f t="shared" si="28"/>
        <v>0</v>
      </c>
      <c r="BJ209" s="18" t="s">
        <v>84</v>
      </c>
      <c r="BK209" s="206">
        <f t="shared" si="29"/>
        <v>0</v>
      </c>
      <c r="BL209" s="18" t="s">
        <v>328</v>
      </c>
      <c r="BM209" s="205" t="s">
        <v>1060</v>
      </c>
    </row>
    <row r="210" spans="1:65" s="2" customFormat="1" ht="16.5" customHeight="1">
      <c r="A210" s="35"/>
      <c r="B210" s="36"/>
      <c r="C210" s="194" t="s">
        <v>727</v>
      </c>
      <c r="D210" s="194" t="s">
        <v>323</v>
      </c>
      <c r="E210" s="195" t="s">
        <v>4454</v>
      </c>
      <c r="F210" s="196" t="s">
        <v>4455</v>
      </c>
      <c r="G210" s="197" t="s">
        <v>628</v>
      </c>
      <c r="H210" s="198">
        <v>23</v>
      </c>
      <c r="I210" s="199"/>
      <c r="J210" s="200">
        <f t="shared" si="20"/>
        <v>0</v>
      </c>
      <c r="K210" s="196" t="s">
        <v>327</v>
      </c>
      <c r="L210" s="40"/>
      <c r="M210" s="201" t="s">
        <v>1</v>
      </c>
      <c r="N210" s="202" t="s">
        <v>42</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328</v>
      </c>
      <c r="AT210" s="205" t="s">
        <v>323</v>
      </c>
      <c r="AU210" s="205" t="s">
        <v>86</v>
      </c>
      <c r="AY210" s="18" t="s">
        <v>321</v>
      </c>
      <c r="BE210" s="206">
        <f t="shared" si="24"/>
        <v>0</v>
      </c>
      <c r="BF210" s="206">
        <f t="shared" si="25"/>
        <v>0</v>
      </c>
      <c r="BG210" s="206">
        <f t="shared" si="26"/>
        <v>0</v>
      </c>
      <c r="BH210" s="206">
        <f t="shared" si="27"/>
        <v>0</v>
      </c>
      <c r="BI210" s="206">
        <f t="shared" si="28"/>
        <v>0</v>
      </c>
      <c r="BJ210" s="18" t="s">
        <v>84</v>
      </c>
      <c r="BK210" s="206">
        <f t="shared" si="29"/>
        <v>0</v>
      </c>
      <c r="BL210" s="18" t="s">
        <v>328</v>
      </c>
      <c r="BM210" s="205" t="s">
        <v>1069</v>
      </c>
    </row>
    <row r="211" spans="1:65" s="2" customFormat="1" ht="16.5" customHeight="1">
      <c r="A211" s="35"/>
      <c r="B211" s="36"/>
      <c r="C211" s="194" t="s">
        <v>741</v>
      </c>
      <c r="D211" s="194" t="s">
        <v>323</v>
      </c>
      <c r="E211" s="195" t="s">
        <v>4456</v>
      </c>
      <c r="F211" s="196" t="s">
        <v>4457</v>
      </c>
      <c r="G211" s="197" t="s">
        <v>628</v>
      </c>
      <c r="H211" s="198">
        <v>10</v>
      </c>
      <c r="I211" s="199"/>
      <c r="J211" s="200">
        <f t="shared" si="20"/>
        <v>0</v>
      </c>
      <c r="K211" s="196" t="s">
        <v>327</v>
      </c>
      <c r="L211" s="40"/>
      <c r="M211" s="201" t="s">
        <v>1</v>
      </c>
      <c r="N211" s="202" t="s">
        <v>42</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328</v>
      </c>
      <c r="AT211" s="205" t="s">
        <v>323</v>
      </c>
      <c r="AU211" s="205" t="s">
        <v>86</v>
      </c>
      <c r="AY211" s="18" t="s">
        <v>321</v>
      </c>
      <c r="BE211" s="206">
        <f t="shared" si="24"/>
        <v>0</v>
      </c>
      <c r="BF211" s="206">
        <f t="shared" si="25"/>
        <v>0</v>
      </c>
      <c r="BG211" s="206">
        <f t="shared" si="26"/>
        <v>0</v>
      </c>
      <c r="BH211" s="206">
        <f t="shared" si="27"/>
        <v>0</v>
      </c>
      <c r="BI211" s="206">
        <f t="shared" si="28"/>
        <v>0</v>
      </c>
      <c r="BJ211" s="18" t="s">
        <v>84</v>
      </c>
      <c r="BK211" s="206">
        <f t="shared" si="29"/>
        <v>0</v>
      </c>
      <c r="BL211" s="18" t="s">
        <v>328</v>
      </c>
      <c r="BM211" s="205" t="s">
        <v>1080</v>
      </c>
    </row>
    <row r="212" spans="1:65" s="2" customFormat="1" ht="16.5" customHeight="1">
      <c r="A212" s="35"/>
      <c r="B212" s="36"/>
      <c r="C212" s="194" t="s">
        <v>757</v>
      </c>
      <c r="D212" s="194" t="s">
        <v>323</v>
      </c>
      <c r="E212" s="195" t="s">
        <v>4458</v>
      </c>
      <c r="F212" s="196" t="s">
        <v>4459</v>
      </c>
      <c r="G212" s="197" t="s">
        <v>628</v>
      </c>
      <c r="H212" s="198">
        <v>67</v>
      </c>
      <c r="I212" s="199"/>
      <c r="J212" s="200">
        <f t="shared" si="20"/>
        <v>0</v>
      </c>
      <c r="K212" s="196" t="s">
        <v>327</v>
      </c>
      <c r="L212" s="40"/>
      <c r="M212" s="201" t="s">
        <v>1</v>
      </c>
      <c r="N212" s="202" t="s">
        <v>42</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328</v>
      </c>
      <c r="AT212" s="205" t="s">
        <v>323</v>
      </c>
      <c r="AU212" s="205" t="s">
        <v>86</v>
      </c>
      <c r="AY212" s="18" t="s">
        <v>321</v>
      </c>
      <c r="BE212" s="206">
        <f t="shared" si="24"/>
        <v>0</v>
      </c>
      <c r="BF212" s="206">
        <f t="shared" si="25"/>
        <v>0</v>
      </c>
      <c r="BG212" s="206">
        <f t="shared" si="26"/>
        <v>0</v>
      </c>
      <c r="BH212" s="206">
        <f t="shared" si="27"/>
        <v>0</v>
      </c>
      <c r="BI212" s="206">
        <f t="shared" si="28"/>
        <v>0</v>
      </c>
      <c r="BJ212" s="18" t="s">
        <v>84</v>
      </c>
      <c r="BK212" s="206">
        <f t="shared" si="29"/>
        <v>0</v>
      </c>
      <c r="BL212" s="18" t="s">
        <v>328</v>
      </c>
      <c r="BM212" s="205" t="s">
        <v>1089</v>
      </c>
    </row>
    <row r="213" spans="1:65" s="2" customFormat="1" ht="16.5" customHeight="1">
      <c r="A213" s="35"/>
      <c r="B213" s="36"/>
      <c r="C213" s="194" t="s">
        <v>761</v>
      </c>
      <c r="D213" s="194" t="s">
        <v>323</v>
      </c>
      <c r="E213" s="195" t="s">
        <v>4460</v>
      </c>
      <c r="F213" s="196" t="s">
        <v>4461</v>
      </c>
      <c r="G213" s="197" t="s">
        <v>628</v>
      </c>
      <c r="H213" s="198">
        <v>91</v>
      </c>
      <c r="I213" s="199"/>
      <c r="J213" s="200">
        <f t="shared" si="20"/>
        <v>0</v>
      </c>
      <c r="K213" s="196" t="s">
        <v>327</v>
      </c>
      <c r="L213" s="40"/>
      <c r="M213" s="201" t="s">
        <v>1</v>
      </c>
      <c r="N213" s="202" t="s">
        <v>42</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328</v>
      </c>
      <c r="AT213" s="205" t="s">
        <v>323</v>
      </c>
      <c r="AU213" s="205" t="s">
        <v>86</v>
      </c>
      <c r="AY213" s="18" t="s">
        <v>321</v>
      </c>
      <c r="BE213" s="206">
        <f t="shared" si="24"/>
        <v>0</v>
      </c>
      <c r="BF213" s="206">
        <f t="shared" si="25"/>
        <v>0</v>
      </c>
      <c r="BG213" s="206">
        <f t="shared" si="26"/>
        <v>0</v>
      </c>
      <c r="BH213" s="206">
        <f t="shared" si="27"/>
        <v>0</v>
      </c>
      <c r="BI213" s="206">
        <f t="shared" si="28"/>
        <v>0</v>
      </c>
      <c r="BJ213" s="18" t="s">
        <v>84</v>
      </c>
      <c r="BK213" s="206">
        <f t="shared" si="29"/>
        <v>0</v>
      </c>
      <c r="BL213" s="18" t="s">
        <v>328</v>
      </c>
      <c r="BM213" s="205" t="s">
        <v>1100</v>
      </c>
    </row>
    <row r="214" spans="1:65" s="2" customFormat="1" ht="24.2" customHeight="1">
      <c r="A214" s="35"/>
      <c r="B214" s="36"/>
      <c r="C214" s="194" t="s">
        <v>774</v>
      </c>
      <c r="D214" s="194" t="s">
        <v>323</v>
      </c>
      <c r="E214" s="195" t="s">
        <v>4462</v>
      </c>
      <c r="F214" s="196" t="s">
        <v>4463</v>
      </c>
      <c r="G214" s="197" t="s">
        <v>628</v>
      </c>
      <c r="H214" s="198">
        <v>12</v>
      </c>
      <c r="I214" s="199"/>
      <c r="J214" s="200">
        <f t="shared" si="20"/>
        <v>0</v>
      </c>
      <c r="K214" s="196" t="s">
        <v>327</v>
      </c>
      <c r="L214" s="40"/>
      <c r="M214" s="201" t="s">
        <v>1</v>
      </c>
      <c r="N214" s="202" t="s">
        <v>42</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328</v>
      </c>
      <c r="AT214" s="205" t="s">
        <v>323</v>
      </c>
      <c r="AU214" s="205" t="s">
        <v>86</v>
      </c>
      <c r="AY214" s="18" t="s">
        <v>321</v>
      </c>
      <c r="BE214" s="206">
        <f t="shared" si="24"/>
        <v>0</v>
      </c>
      <c r="BF214" s="206">
        <f t="shared" si="25"/>
        <v>0</v>
      </c>
      <c r="BG214" s="206">
        <f t="shared" si="26"/>
        <v>0</v>
      </c>
      <c r="BH214" s="206">
        <f t="shared" si="27"/>
        <v>0</v>
      </c>
      <c r="BI214" s="206">
        <f t="shared" si="28"/>
        <v>0</v>
      </c>
      <c r="BJ214" s="18" t="s">
        <v>84</v>
      </c>
      <c r="BK214" s="206">
        <f t="shared" si="29"/>
        <v>0</v>
      </c>
      <c r="BL214" s="18" t="s">
        <v>328</v>
      </c>
      <c r="BM214" s="205" t="s">
        <v>1113</v>
      </c>
    </row>
    <row r="215" spans="1:65" s="2" customFormat="1" ht="21.75" customHeight="1">
      <c r="A215" s="35"/>
      <c r="B215" s="36"/>
      <c r="C215" s="194" t="s">
        <v>778</v>
      </c>
      <c r="D215" s="194" t="s">
        <v>323</v>
      </c>
      <c r="E215" s="195" t="s">
        <v>4464</v>
      </c>
      <c r="F215" s="196" t="s">
        <v>4465</v>
      </c>
      <c r="G215" s="197" t="s">
        <v>628</v>
      </c>
      <c r="H215" s="198">
        <v>169</v>
      </c>
      <c r="I215" s="199"/>
      <c r="J215" s="200">
        <f t="shared" si="20"/>
        <v>0</v>
      </c>
      <c r="K215" s="196" t="s">
        <v>327</v>
      </c>
      <c r="L215" s="40"/>
      <c r="M215" s="201" t="s">
        <v>1</v>
      </c>
      <c r="N215" s="202" t="s">
        <v>42</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328</v>
      </c>
      <c r="AT215" s="205" t="s">
        <v>323</v>
      </c>
      <c r="AU215" s="205" t="s">
        <v>86</v>
      </c>
      <c r="AY215" s="18" t="s">
        <v>321</v>
      </c>
      <c r="BE215" s="206">
        <f t="shared" si="24"/>
        <v>0</v>
      </c>
      <c r="BF215" s="206">
        <f t="shared" si="25"/>
        <v>0</v>
      </c>
      <c r="BG215" s="206">
        <f t="shared" si="26"/>
        <v>0</v>
      </c>
      <c r="BH215" s="206">
        <f t="shared" si="27"/>
        <v>0</v>
      </c>
      <c r="BI215" s="206">
        <f t="shared" si="28"/>
        <v>0</v>
      </c>
      <c r="BJ215" s="18" t="s">
        <v>84</v>
      </c>
      <c r="BK215" s="206">
        <f t="shared" si="29"/>
        <v>0</v>
      </c>
      <c r="BL215" s="18" t="s">
        <v>328</v>
      </c>
      <c r="BM215" s="205" t="s">
        <v>1123</v>
      </c>
    </row>
    <row r="216" spans="1:65" s="2" customFormat="1" ht="21.75" customHeight="1">
      <c r="A216" s="35"/>
      <c r="B216" s="36"/>
      <c r="C216" s="194" t="s">
        <v>783</v>
      </c>
      <c r="D216" s="194" t="s">
        <v>323</v>
      </c>
      <c r="E216" s="195" t="s">
        <v>4466</v>
      </c>
      <c r="F216" s="196" t="s">
        <v>4467</v>
      </c>
      <c r="G216" s="197" t="s">
        <v>628</v>
      </c>
      <c r="H216" s="198">
        <v>91</v>
      </c>
      <c r="I216" s="199"/>
      <c r="J216" s="200">
        <f t="shared" si="20"/>
        <v>0</v>
      </c>
      <c r="K216" s="196" t="s">
        <v>327</v>
      </c>
      <c r="L216" s="40"/>
      <c r="M216" s="201" t="s">
        <v>1</v>
      </c>
      <c r="N216" s="202" t="s">
        <v>42</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328</v>
      </c>
      <c r="AT216" s="205" t="s">
        <v>323</v>
      </c>
      <c r="AU216" s="205" t="s">
        <v>86</v>
      </c>
      <c r="AY216" s="18" t="s">
        <v>321</v>
      </c>
      <c r="BE216" s="206">
        <f t="shared" si="24"/>
        <v>0</v>
      </c>
      <c r="BF216" s="206">
        <f t="shared" si="25"/>
        <v>0</v>
      </c>
      <c r="BG216" s="206">
        <f t="shared" si="26"/>
        <v>0</v>
      </c>
      <c r="BH216" s="206">
        <f t="shared" si="27"/>
        <v>0</v>
      </c>
      <c r="BI216" s="206">
        <f t="shared" si="28"/>
        <v>0</v>
      </c>
      <c r="BJ216" s="18" t="s">
        <v>84</v>
      </c>
      <c r="BK216" s="206">
        <f t="shared" si="29"/>
        <v>0</v>
      </c>
      <c r="BL216" s="18" t="s">
        <v>328</v>
      </c>
      <c r="BM216" s="205" t="s">
        <v>1132</v>
      </c>
    </row>
    <row r="217" spans="1:65" s="2" customFormat="1" ht="21.75" customHeight="1">
      <c r="A217" s="35"/>
      <c r="B217" s="36"/>
      <c r="C217" s="194" t="s">
        <v>787</v>
      </c>
      <c r="D217" s="194" t="s">
        <v>323</v>
      </c>
      <c r="E217" s="195" t="s">
        <v>4468</v>
      </c>
      <c r="F217" s="196" t="s">
        <v>4469</v>
      </c>
      <c r="G217" s="197" t="s">
        <v>628</v>
      </c>
      <c r="H217" s="198">
        <v>22</v>
      </c>
      <c r="I217" s="199"/>
      <c r="J217" s="200">
        <f t="shared" si="20"/>
        <v>0</v>
      </c>
      <c r="K217" s="196" t="s">
        <v>327</v>
      </c>
      <c r="L217" s="40"/>
      <c r="M217" s="201" t="s">
        <v>1</v>
      </c>
      <c r="N217" s="202" t="s">
        <v>42</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328</v>
      </c>
      <c r="AT217" s="205" t="s">
        <v>323</v>
      </c>
      <c r="AU217" s="205" t="s">
        <v>86</v>
      </c>
      <c r="AY217" s="18" t="s">
        <v>321</v>
      </c>
      <c r="BE217" s="206">
        <f t="shared" si="24"/>
        <v>0</v>
      </c>
      <c r="BF217" s="206">
        <f t="shared" si="25"/>
        <v>0</v>
      </c>
      <c r="BG217" s="206">
        <f t="shared" si="26"/>
        <v>0</v>
      </c>
      <c r="BH217" s="206">
        <f t="shared" si="27"/>
        <v>0</v>
      </c>
      <c r="BI217" s="206">
        <f t="shared" si="28"/>
        <v>0</v>
      </c>
      <c r="BJ217" s="18" t="s">
        <v>84</v>
      </c>
      <c r="BK217" s="206">
        <f t="shared" si="29"/>
        <v>0</v>
      </c>
      <c r="BL217" s="18" t="s">
        <v>328</v>
      </c>
      <c r="BM217" s="205" t="s">
        <v>1144</v>
      </c>
    </row>
    <row r="218" spans="1:65" s="2" customFormat="1" ht="21.75" customHeight="1">
      <c r="A218" s="35"/>
      <c r="B218" s="36"/>
      <c r="C218" s="194" t="s">
        <v>791</v>
      </c>
      <c r="D218" s="194" t="s">
        <v>323</v>
      </c>
      <c r="E218" s="195" t="s">
        <v>4470</v>
      </c>
      <c r="F218" s="196" t="s">
        <v>4471</v>
      </c>
      <c r="G218" s="197" t="s">
        <v>628</v>
      </c>
      <c r="H218" s="198">
        <v>7</v>
      </c>
      <c r="I218" s="199"/>
      <c r="J218" s="200">
        <f t="shared" si="20"/>
        <v>0</v>
      </c>
      <c r="K218" s="196" t="s">
        <v>327</v>
      </c>
      <c r="L218" s="40"/>
      <c r="M218" s="201" t="s">
        <v>1</v>
      </c>
      <c r="N218" s="202" t="s">
        <v>42</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328</v>
      </c>
      <c r="AT218" s="205" t="s">
        <v>323</v>
      </c>
      <c r="AU218" s="205" t="s">
        <v>86</v>
      </c>
      <c r="AY218" s="18" t="s">
        <v>321</v>
      </c>
      <c r="BE218" s="206">
        <f t="shared" si="24"/>
        <v>0</v>
      </c>
      <c r="BF218" s="206">
        <f t="shared" si="25"/>
        <v>0</v>
      </c>
      <c r="BG218" s="206">
        <f t="shared" si="26"/>
        <v>0</v>
      </c>
      <c r="BH218" s="206">
        <f t="shared" si="27"/>
        <v>0</v>
      </c>
      <c r="BI218" s="206">
        <f t="shared" si="28"/>
        <v>0</v>
      </c>
      <c r="BJ218" s="18" t="s">
        <v>84</v>
      </c>
      <c r="BK218" s="206">
        <f t="shared" si="29"/>
        <v>0</v>
      </c>
      <c r="BL218" s="18" t="s">
        <v>328</v>
      </c>
      <c r="BM218" s="205" t="s">
        <v>1153</v>
      </c>
    </row>
    <row r="219" spans="1:65" s="2" customFormat="1" ht="21.75" customHeight="1">
      <c r="A219" s="35"/>
      <c r="B219" s="36"/>
      <c r="C219" s="194" t="s">
        <v>800</v>
      </c>
      <c r="D219" s="194" t="s">
        <v>323</v>
      </c>
      <c r="E219" s="195" t="s">
        <v>4472</v>
      </c>
      <c r="F219" s="196" t="s">
        <v>4473</v>
      </c>
      <c r="G219" s="197" t="s">
        <v>4288</v>
      </c>
      <c r="H219" s="198">
        <v>1</v>
      </c>
      <c r="I219" s="199"/>
      <c r="J219" s="200">
        <f t="shared" si="20"/>
        <v>0</v>
      </c>
      <c r="K219" s="196" t="s">
        <v>327</v>
      </c>
      <c r="L219" s="40"/>
      <c r="M219" s="201" t="s">
        <v>1</v>
      </c>
      <c r="N219" s="202" t="s">
        <v>42</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328</v>
      </c>
      <c r="AT219" s="205" t="s">
        <v>323</v>
      </c>
      <c r="AU219" s="205" t="s">
        <v>86</v>
      </c>
      <c r="AY219" s="18" t="s">
        <v>321</v>
      </c>
      <c r="BE219" s="206">
        <f t="shared" si="24"/>
        <v>0</v>
      </c>
      <c r="BF219" s="206">
        <f t="shared" si="25"/>
        <v>0</v>
      </c>
      <c r="BG219" s="206">
        <f t="shared" si="26"/>
        <v>0</v>
      </c>
      <c r="BH219" s="206">
        <f t="shared" si="27"/>
        <v>0</v>
      </c>
      <c r="BI219" s="206">
        <f t="shared" si="28"/>
        <v>0</v>
      </c>
      <c r="BJ219" s="18" t="s">
        <v>84</v>
      </c>
      <c r="BK219" s="206">
        <f t="shared" si="29"/>
        <v>0</v>
      </c>
      <c r="BL219" s="18" t="s">
        <v>328</v>
      </c>
      <c r="BM219" s="205" t="s">
        <v>1165</v>
      </c>
    </row>
    <row r="220" spans="1:65" s="2" customFormat="1" ht="48.75">
      <c r="A220" s="35"/>
      <c r="B220" s="36"/>
      <c r="C220" s="37"/>
      <c r="D220" s="209" t="s">
        <v>1136</v>
      </c>
      <c r="E220" s="37"/>
      <c r="F220" s="261" t="s">
        <v>4474</v>
      </c>
      <c r="G220" s="37"/>
      <c r="H220" s="37"/>
      <c r="I220" s="262"/>
      <c r="J220" s="37"/>
      <c r="K220" s="37"/>
      <c r="L220" s="40"/>
      <c r="M220" s="263"/>
      <c r="N220" s="264"/>
      <c r="O220" s="72"/>
      <c r="P220" s="72"/>
      <c r="Q220" s="72"/>
      <c r="R220" s="72"/>
      <c r="S220" s="72"/>
      <c r="T220" s="73"/>
      <c r="U220" s="35"/>
      <c r="V220" s="35"/>
      <c r="W220" s="35"/>
      <c r="X220" s="35"/>
      <c r="Y220" s="35"/>
      <c r="Z220" s="35"/>
      <c r="AA220" s="35"/>
      <c r="AB220" s="35"/>
      <c r="AC220" s="35"/>
      <c r="AD220" s="35"/>
      <c r="AE220" s="35"/>
      <c r="AT220" s="18" t="s">
        <v>1136</v>
      </c>
      <c r="AU220" s="18" t="s">
        <v>86</v>
      </c>
    </row>
    <row r="221" spans="1:65" s="2" customFormat="1" ht="16.5" customHeight="1">
      <c r="A221" s="35"/>
      <c r="B221" s="36"/>
      <c r="C221" s="194" t="s">
        <v>807</v>
      </c>
      <c r="D221" s="194" t="s">
        <v>323</v>
      </c>
      <c r="E221" s="195" t="s">
        <v>4475</v>
      </c>
      <c r="F221" s="196" t="s">
        <v>4476</v>
      </c>
      <c r="G221" s="197" t="s">
        <v>4288</v>
      </c>
      <c r="H221" s="198">
        <v>1</v>
      </c>
      <c r="I221" s="199"/>
      <c r="J221" s="200">
        <f>ROUND(I221*H221,2)</f>
        <v>0</v>
      </c>
      <c r="K221" s="196" t="s">
        <v>327</v>
      </c>
      <c r="L221" s="40"/>
      <c r="M221" s="201" t="s">
        <v>1</v>
      </c>
      <c r="N221" s="202" t="s">
        <v>42</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328</v>
      </c>
      <c r="AT221" s="205" t="s">
        <v>323</v>
      </c>
      <c r="AU221" s="205" t="s">
        <v>86</v>
      </c>
      <c r="AY221" s="18" t="s">
        <v>321</v>
      </c>
      <c r="BE221" s="206">
        <f>IF(N221="základní",J221,0)</f>
        <v>0</v>
      </c>
      <c r="BF221" s="206">
        <f>IF(N221="snížená",J221,0)</f>
        <v>0</v>
      </c>
      <c r="BG221" s="206">
        <f>IF(N221="zákl. přenesená",J221,0)</f>
        <v>0</v>
      </c>
      <c r="BH221" s="206">
        <f>IF(N221="sníž. přenesená",J221,0)</f>
        <v>0</v>
      </c>
      <c r="BI221" s="206">
        <f>IF(N221="nulová",J221,0)</f>
        <v>0</v>
      </c>
      <c r="BJ221" s="18" t="s">
        <v>84</v>
      </c>
      <c r="BK221" s="206">
        <f>ROUND(I221*H221,2)</f>
        <v>0</v>
      </c>
      <c r="BL221" s="18" t="s">
        <v>328</v>
      </c>
      <c r="BM221" s="205" t="s">
        <v>1177</v>
      </c>
    </row>
    <row r="222" spans="1:65" s="2" customFormat="1" ht="39">
      <c r="A222" s="35"/>
      <c r="B222" s="36"/>
      <c r="C222" s="37"/>
      <c r="D222" s="209" t="s">
        <v>1136</v>
      </c>
      <c r="E222" s="37"/>
      <c r="F222" s="261" t="s">
        <v>4477</v>
      </c>
      <c r="G222" s="37"/>
      <c r="H222" s="37"/>
      <c r="I222" s="262"/>
      <c r="J222" s="37"/>
      <c r="K222" s="37"/>
      <c r="L222" s="40"/>
      <c r="M222" s="263"/>
      <c r="N222" s="264"/>
      <c r="O222" s="72"/>
      <c r="P222" s="72"/>
      <c r="Q222" s="72"/>
      <c r="R222" s="72"/>
      <c r="S222" s="72"/>
      <c r="T222" s="73"/>
      <c r="U222" s="35"/>
      <c r="V222" s="35"/>
      <c r="W222" s="35"/>
      <c r="X222" s="35"/>
      <c r="Y222" s="35"/>
      <c r="Z222" s="35"/>
      <c r="AA222" s="35"/>
      <c r="AB222" s="35"/>
      <c r="AC222" s="35"/>
      <c r="AD222" s="35"/>
      <c r="AE222" s="35"/>
      <c r="AT222" s="18" t="s">
        <v>1136</v>
      </c>
      <c r="AU222" s="18" t="s">
        <v>86</v>
      </c>
    </row>
    <row r="223" spans="1:65" s="2" customFormat="1" ht="16.5" customHeight="1">
      <c r="A223" s="35"/>
      <c r="B223" s="36"/>
      <c r="C223" s="194" t="s">
        <v>812</v>
      </c>
      <c r="D223" s="194" t="s">
        <v>323</v>
      </c>
      <c r="E223" s="195" t="s">
        <v>4478</v>
      </c>
      <c r="F223" s="196" t="s">
        <v>4479</v>
      </c>
      <c r="G223" s="197" t="s">
        <v>4288</v>
      </c>
      <c r="H223" s="198">
        <v>1</v>
      </c>
      <c r="I223" s="199"/>
      <c r="J223" s="200">
        <f>ROUND(I223*H223,2)</f>
        <v>0</v>
      </c>
      <c r="K223" s="196" t="s">
        <v>327</v>
      </c>
      <c r="L223" s="40"/>
      <c r="M223" s="201" t="s">
        <v>1</v>
      </c>
      <c r="N223" s="202" t="s">
        <v>42</v>
      </c>
      <c r="O223" s="72"/>
      <c r="P223" s="203">
        <f>O223*H223</f>
        <v>0</v>
      </c>
      <c r="Q223" s="203">
        <v>0</v>
      </c>
      <c r="R223" s="203">
        <f>Q223*H223</f>
        <v>0</v>
      </c>
      <c r="S223" s="203">
        <v>0</v>
      </c>
      <c r="T223" s="204">
        <f>S223*H223</f>
        <v>0</v>
      </c>
      <c r="U223" s="35"/>
      <c r="V223" s="35"/>
      <c r="W223" s="35"/>
      <c r="X223" s="35"/>
      <c r="Y223" s="35"/>
      <c r="Z223" s="35"/>
      <c r="AA223" s="35"/>
      <c r="AB223" s="35"/>
      <c r="AC223" s="35"/>
      <c r="AD223" s="35"/>
      <c r="AE223" s="35"/>
      <c r="AR223" s="205" t="s">
        <v>328</v>
      </c>
      <c r="AT223" s="205" t="s">
        <v>323</v>
      </c>
      <c r="AU223" s="205" t="s">
        <v>86</v>
      </c>
      <c r="AY223" s="18" t="s">
        <v>321</v>
      </c>
      <c r="BE223" s="206">
        <f>IF(N223="základní",J223,0)</f>
        <v>0</v>
      </c>
      <c r="BF223" s="206">
        <f>IF(N223="snížená",J223,0)</f>
        <v>0</v>
      </c>
      <c r="BG223" s="206">
        <f>IF(N223="zákl. přenesená",J223,0)</f>
        <v>0</v>
      </c>
      <c r="BH223" s="206">
        <f>IF(N223="sníž. přenesená",J223,0)</f>
        <v>0</v>
      </c>
      <c r="BI223" s="206">
        <f>IF(N223="nulová",J223,0)</f>
        <v>0</v>
      </c>
      <c r="BJ223" s="18" t="s">
        <v>84</v>
      </c>
      <c r="BK223" s="206">
        <f>ROUND(I223*H223,2)</f>
        <v>0</v>
      </c>
      <c r="BL223" s="18" t="s">
        <v>328</v>
      </c>
      <c r="BM223" s="205" t="s">
        <v>1186</v>
      </c>
    </row>
    <row r="224" spans="1:65" s="2" customFormat="1" ht="29.25">
      <c r="A224" s="35"/>
      <c r="B224" s="36"/>
      <c r="C224" s="37"/>
      <c r="D224" s="209" t="s">
        <v>1136</v>
      </c>
      <c r="E224" s="37"/>
      <c r="F224" s="261" t="s">
        <v>4480</v>
      </c>
      <c r="G224" s="37"/>
      <c r="H224" s="37"/>
      <c r="I224" s="262"/>
      <c r="J224" s="37"/>
      <c r="K224" s="37"/>
      <c r="L224" s="40"/>
      <c r="M224" s="263"/>
      <c r="N224" s="264"/>
      <c r="O224" s="72"/>
      <c r="P224" s="72"/>
      <c r="Q224" s="72"/>
      <c r="R224" s="72"/>
      <c r="S224" s="72"/>
      <c r="T224" s="73"/>
      <c r="U224" s="35"/>
      <c r="V224" s="35"/>
      <c r="W224" s="35"/>
      <c r="X224" s="35"/>
      <c r="Y224" s="35"/>
      <c r="Z224" s="35"/>
      <c r="AA224" s="35"/>
      <c r="AB224" s="35"/>
      <c r="AC224" s="35"/>
      <c r="AD224" s="35"/>
      <c r="AE224" s="35"/>
      <c r="AT224" s="18" t="s">
        <v>1136</v>
      </c>
      <c r="AU224" s="18" t="s">
        <v>86</v>
      </c>
    </row>
    <row r="225" spans="1:65" s="2" customFormat="1" ht="16.5" customHeight="1">
      <c r="A225" s="35"/>
      <c r="B225" s="36"/>
      <c r="C225" s="194" t="s">
        <v>817</v>
      </c>
      <c r="D225" s="194" t="s">
        <v>323</v>
      </c>
      <c r="E225" s="195" t="s">
        <v>4481</v>
      </c>
      <c r="F225" s="196" t="s">
        <v>4482</v>
      </c>
      <c r="G225" s="197" t="s">
        <v>628</v>
      </c>
      <c r="H225" s="198">
        <v>30</v>
      </c>
      <c r="I225" s="199"/>
      <c r="J225" s="200">
        <f t="shared" ref="J225:J237" si="30">ROUND(I225*H225,2)</f>
        <v>0</v>
      </c>
      <c r="K225" s="196" t="s">
        <v>327</v>
      </c>
      <c r="L225" s="40"/>
      <c r="M225" s="201" t="s">
        <v>1</v>
      </c>
      <c r="N225" s="202" t="s">
        <v>42</v>
      </c>
      <c r="O225" s="72"/>
      <c r="P225" s="203">
        <f t="shared" ref="P225:P237" si="31">O225*H225</f>
        <v>0</v>
      </c>
      <c r="Q225" s="203">
        <v>0</v>
      </c>
      <c r="R225" s="203">
        <f t="shared" ref="R225:R237" si="32">Q225*H225</f>
        <v>0</v>
      </c>
      <c r="S225" s="203">
        <v>0</v>
      </c>
      <c r="T225" s="204">
        <f t="shared" ref="T225:T237" si="33">S225*H225</f>
        <v>0</v>
      </c>
      <c r="U225" s="35"/>
      <c r="V225" s="35"/>
      <c r="W225" s="35"/>
      <c r="X225" s="35"/>
      <c r="Y225" s="35"/>
      <c r="Z225" s="35"/>
      <c r="AA225" s="35"/>
      <c r="AB225" s="35"/>
      <c r="AC225" s="35"/>
      <c r="AD225" s="35"/>
      <c r="AE225" s="35"/>
      <c r="AR225" s="205" t="s">
        <v>328</v>
      </c>
      <c r="AT225" s="205" t="s">
        <v>323</v>
      </c>
      <c r="AU225" s="205" t="s">
        <v>86</v>
      </c>
      <c r="AY225" s="18" t="s">
        <v>321</v>
      </c>
      <c r="BE225" s="206">
        <f t="shared" ref="BE225:BE237" si="34">IF(N225="základní",J225,0)</f>
        <v>0</v>
      </c>
      <c r="BF225" s="206">
        <f t="shared" ref="BF225:BF237" si="35">IF(N225="snížená",J225,0)</f>
        <v>0</v>
      </c>
      <c r="BG225" s="206">
        <f t="shared" ref="BG225:BG237" si="36">IF(N225="zákl. přenesená",J225,0)</f>
        <v>0</v>
      </c>
      <c r="BH225" s="206">
        <f t="shared" ref="BH225:BH237" si="37">IF(N225="sníž. přenesená",J225,0)</f>
        <v>0</v>
      </c>
      <c r="BI225" s="206">
        <f t="shared" ref="BI225:BI237" si="38">IF(N225="nulová",J225,0)</f>
        <v>0</v>
      </c>
      <c r="BJ225" s="18" t="s">
        <v>84</v>
      </c>
      <c r="BK225" s="206">
        <f t="shared" ref="BK225:BK237" si="39">ROUND(I225*H225,2)</f>
        <v>0</v>
      </c>
      <c r="BL225" s="18" t="s">
        <v>328</v>
      </c>
      <c r="BM225" s="205" t="s">
        <v>1195</v>
      </c>
    </row>
    <row r="226" spans="1:65" s="2" customFormat="1" ht="16.5" customHeight="1">
      <c r="A226" s="35"/>
      <c r="B226" s="36"/>
      <c r="C226" s="194" t="s">
        <v>823</v>
      </c>
      <c r="D226" s="194" t="s">
        <v>323</v>
      </c>
      <c r="E226" s="195" t="s">
        <v>4483</v>
      </c>
      <c r="F226" s="196" t="s">
        <v>4484</v>
      </c>
      <c r="G226" s="197" t="s">
        <v>4288</v>
      </c>
      <c r="H226" s="198">
        <v>1</v>
      </c>
      <c r="I226" s="199"/>
      <c r="J226" s="200">
        <f t="shared" si="30"/>
        <v>0</v>
      </c>
      <c r="K226" s="196" t="s">
        <v>327</v>
      </c>
      <c r="L226" s="40"/>
      <c r="M226" s="201" t="s">
        <v>1</v>
      </c>
      <c r="N226" s="202" t="s">
        <v>42</v>
      </c>
      <c r="O226" s="72"/>
      <c r="P226" s="203">
        <f t="shared" si="31"/>
        <v>0</v>
      </c>
      <c r="Q226" s="203">
        <v>0</v>
      </c>
      <c r="R226" s="203">
        <f t="shared" si="32"/>
        <v>0</v>
      </c>
      <c r="S226" s="203">
        <v>0</v>
      </c>
      <c r="T226" s="204">
        <f t="shared" si="33"/>
        <v>0</v>
      </c>
      <c r="U226" s="35"/>
      <c r="V226" s="35"/>
      <c r="W226" s="35"/>
      <c r="X226" s="35"/>
      <c r="Y226" s="35"/>
      <c r="Z226" s="35"/>
      <c r="AA226" s="35"/>
      <c r="AB226" s="35"/>
      <c r="AC226" s="35"/>
      <c r="AD226" s="35"/>
      <c r="AE226" s="35"/>
      <c r="AR226" s="205" t="s">
        <v>328</v>
      </c>
      <c r="AT226" s="205" t="s">
        <v>323</v>
      </c>
      <c r="AU226" s="205" t="s">
        <v>86</v>
      </c>
      <c r="AY226" s="18" t="s">
        <v>321</v>
      </c>
      <c r="BE226" s="206">
        <f t="shared" si="34"/>
        <v>0</v>
      </c>
      <c r="BF226" s="206">
        <f t="shared" si="35"/>
        <v>0</v>
      </c>
      <c r="BG226" s="206">
        <f t="shared" si="36"/>
        <v>0</v>
      </c>
      <c r="BH226" s="206">
        <f t="shared" si="37"/>
        <v>0</v>
      </c>
      <c r="BI226" s="206">
        <f t="shared" si="38"/>
        <v>0</v>
      </c>
      <c r="BJ226" s="18" t="s">
        <v>84</v>
      </c>
      <c r="BK226" s="206">
        <f t="shared" si="39"/>
        <v>0</v>
      </c>
      <c r="BL226" s="18" t="s">
        <v>328</v>
      </c>
      <c r="BM226" s="205" t="s">
        <v>1207</v>
      </c>
    </row>
    <row r="227" spans="1:65" s="2" customFormat="1" ht="16.5" customHeight="1">
      <c r="A227" s="35"/>
      <c r="B227" s="36"/>
      <c r="C227" s="194" t="s">
        <v>830</v>
      </c>
      <c r="D227" s="194" t="s">
        <v>323</v>
      </c>
      <c r="E227" s="195" t="s">
        <v>4485</v>
      </c>
      <c r="F227" s="196" t="s">
        <v>4486</v>
      </c>
      <c r="G227" s="197" t="s">
        <v>4323</v>
      </c>
      <c r="H227" s="198">
        <v>1</v>
      </c>
      <c r="I227" s="199"/>
      <c r="J227" s="200">
        <f t="shared" si="30"/>
        <v>0</v>
      </c>
      <c r="K227" s="196" t="s">
        <v>327</v>
      </c>
      <c r="L227" s="40"/>
      <c r="M227" s="201" t="s">
        <v>1</v>
      </c>
      <c r="N227" s="202" t="s">
        <v>42</v>
      </c>
      <c r="O227" s="72"/>
      <c r="P227" s="203">
        <f t="shared" si="31"/>
        <v>0</v>
      </c>
      <c r="Q227" s="203">
        <v>0</v>
      </c>
      <c r="R227" s="203">
        <f t="shared" si="32"/>
        <v>0</v>
      </c>
      <c r="S227" s="203">
        <v>0</v>
      </c>
      <c r="T227" s="204">
        <f t="shared" si="33"/>
        <v>0</v>
      </c>
      <c r="U227" s="35"/>
      <c r="V227" s="35"/>
      <c r="W227" s="35"/>
      <c r="X227" s="35"/>
      <c r="Y227" s="35"/>
      <c r="Z227" s="35"/>
      <c r="AA227" s="35"/>
      <c r="AB227" s="35"/>
      <c r="AC227" s="35"/>
      <c r="AD227" s="35"/>
      <c r="AE227" s="35"/>
      <c r="AR227" s="205" t="s">
        <v>328</v>
      </c>
      <c r="AT227" s="205" t="s">
        <v>323</v>
      </c>
      <c r="AU227" s="205" t="s">
        <v>86</v>
      </c>
      <c r="AY227" s="18" t="s">
        <v>321</v>
      </c>
      <c r="BE227" s="206">
        <f t="shared" si="34"/>
        <v>0</v>
      </c>
      <c r="BF227" s="206">
        <f t="shared" si="35"/>
        <v>0</v>
      </c>
      <c r="BG227" s="206">
        <f t="shared" si="36"/>
        <v>0</v>
      </c>
      <c r="BH227" s="206">
        <f t="shared" si="37"/>
        <v>0</v>
      </c>
      <c r="BI227" s="206">
        <f t="shared" si="38"/>
        <v>0</v>
      </c>
      <c r="BJ227" s="18" t="s">
        <v>84</v>
      </c>
      <c r="BK227" s="206">
        <f t="shared" si="39"/>
        <v>0</v>
      </c>
      <c r="BL227" s="18" t="s">
        <v>328</v>
      </c>
      <c r="BM227" s="205" t="s">
        <v>1214</v>
      </c>
    </row>
    <row r="228" spans="1:65" s="2" customFormat="1" ht="16.5" customHeight="1">
      <c r="A228" s="35"/>
      <c r="B228" s="36"/>
      <c r="C228" s="194" t="s">
        <v>834</v>
      </c>
      <c r="D228" s="194" t="s">
        <v>323</v>
      </c>
      <c r="E228" s="195" t="s">
        <v>4487</v>
      </c>
      <c r="F228" s="196" t="s">
        <v>4488</v>
      </c>
      <c r="G228" s="197" t="s">
        <v>4323</v>
      </c>
      <c r="H228" s="198">
        <v>4</v>
      </c>
      <c r="I228" s="199"/>
      <c r="J228" s="200">
        <f t="shared" si="30"/>
        <v>0</v>
      </c>
      <c r="K228" s="196" t="s">
        <v>327</v>
      </c>
      <c r="L228" s="40"/>
      <c r="M228" s="201" t="s">
        <v>1</v>
      </c>
      <c r="N228" s="202" t="s">
        <v>42</v>
      </c>
      <c r="O228" s="72"/>
      <c r="P228" s="203">
        <f t="shared" si="31"/>
        <v>0</v>
      </c>
      <c r="Q228" s="203">
        <v>0</v>
      </c>
      <c r="R228" s="203">
        <f t="shared" si="32"/>
        <v>0</v>
      </c>
      <c r="S228" s="203">
        <v>0</v>
      </c>
      <c r="T228" s="204">
        <f t="shared" si="33"/>
        <v>0</v>
      </c>
      <c r="U228" s="35"/>
      <c r="V228" s="35"/>
      <c r="W228" s="35"/>
      <c r="X228" s="35"/>
      <c r="Y228" s="35"/>
      <c r="Z228" s="35"/>
      <c r="AA228" s="35"/>
      <c r="AB228" s="35"/>
      <c r="AC228" s="35"/>
      <c r="AD228" s="35"/>
      <c r="AE228" s="35"/>
      <c r="AR228" s="205" t="s">
        <v>328</v>
      </c>
      <c r="AT228" s="205" t="s">
        <v>323</v>
      </c>
      <c r="AU228" s="205" t="s">
        <v>86</v>
      </c>
      <c r="AY228" s="18" t="s">
        <v>321</v>
      </c>
      <c r="BE228" s="206">
        <f t="shared" si="34"/>
        <v>0</v>
      </c>
      <c r="BF228" s="206">
        <f t="shared" si="35"/>
        <v>0</v>
      </c>
      <c r="BG228" s="206">
        <f t="shared" si="36"/>
        <v>0</v>
      </c>
      <c r="BH228" s="206">
        <f t="shared" si="37"/>
        <v>0</v>
      </c>
      <c r="BI228" s="206">
        <f t="shared" si="38"/>
        <v>0</v>
      </c>
      <c r="BJ228" s="18" t="s">
        <v>84</v>
      </c>
      <c r="BK228" s="206">
        <f t="shared" si="39"/>
        <v>0</v>
      </c>
      <c r="BL228" s="18" t="s">
        <v>328</v>
      </c>
      <c r="BM228" s="205" t="s">
        <v>1226</v>
      </c>
    </row>
    <row r="229" spans="1:65" s="2" customFormat="1" ht="16.5" customHeight="1">
      <c r="A229" s="35"/>
      <c r="B229" s="36"/>
      <c r="C229" s="194" t="s">
        <v>840</v>
      </c>
      <c r="D229" s="194" t="s">
        <v>323</v>
      </c>
      <c r="E229" s="195" t="s">
        <v>4489</v>
      </c>
      <c r="F229" s="196" t="s">
        <v>4490</v>
      </c>
      <c r="G229" s="197" t="s">
        <v>4323</v>
      </c>
      <c r="H229" s="198">
        <v>2</v>
      </c>
      <c r="I229" s="199"/>
      <c r="J229" s="200">
        <f t="shared" si="30"/>
        <v>0</v>
      </c>
      <c r="K229" s="196" t="s">
        <v>327</v>
      </c>
      <c r="L229" s="40"/>
      <c r="M229" s="201" t="s">
        <v>1</v>
      </c>
      <c r="N229" s="202" t="s">
        <v>42</v>
      </c>
      <c r="O229" s="72"/>
      <c r="P229" s="203">
        <f t="shared" si="31"/>
        <v>0</v>
      </c>
      <c r="Q229" s="203">
        <v>0</v>
      </c>
      <c r="R229" s="203">
        <f t="shared" si="32"/>
        <v>0</v>
      </c>
      <c r="S229" s="203">
        <v>0</v>
      </c>
      <c r="T229" s="204">
        <f t="shared" si="33"/>
        <v>0</v>
      </c>
      <c r="U229" s="35"/>
      <c r="V229" s="35"/>
      <c r="W229" s="35"/>
      <c r="X229" s="35"/>
      <c r="Y229" s="35"/>
      <c r="Z229" s="35"/>
      <c r="AA229" s="35"/>
      <c r="AB229" s="35"/>
      <c r="AC229" s="35"/>
      <c r="AD229" s="35"/>
      <c r="AE229" s="35"/>
      <c r="AR229" s="205" t="s">
        <v>328</v>
      </c>
      <c r="AT229" s="205" t="s">
        <v>323</v>
      </c>
      <c r="AU229" s="205" t="s">
        <v>86</v>
      </c>
      <c r="AY229" s="18" t="s">
        <v>321</v>
      </c>
      <c r="BE229" s="206">
        <f t="shared" si="34"/>
        <v>0</v>
      </c>
      <c r="BF229" s="206">
        <f t="shared" si="35"/>
        <v>0</v>
      </c>
      <c r="BG229" s="206">
        <f t="shared" si="36"/>
        <v>0</v>
      </c>
      <c r="BH229" s="206">
        <f t="shared" si="37"/>
        <v>0</v>
      </c>
      <c r="BI229" s="206">
        <f t="shared" si="38"/>
        <v>0</v>
      </c>
      <c r="BJ229" s="18" t="s">
        <v>84</v>
      </c>
      <c r="BK229" s="206">
        <f t="shared" si="39"/>
        <v>0</v>
      </c>
      <c r="BL229" s="18" t="s">
        <v>328</v>
      </c>
      <c r="BM229" s="205" t="s">
        <v>1236</v>
      </c>
    </row>
    <row r="230" spans="1:65" s="2" customFormat="1" ht="16.5" customHeight="1">
      <c r="A230" s="35"/>
      <c r="B230" s="36"/>
      <c r="C230" s="194" t="s">
        <v>859</v>
      </c>
      <c r="D230" s="194" t="s">
        <v>323</v>
      </c>
      <c r="E230" s="195" t="s">
        <v>4491</v>
      </c>
      <c r="F230" s="196" t="s">
        <v>4492</v>
      </c>
      <c r="G230" s="197" t="s">
        <v>4323</v>
      </c>
      <c r="H230" s="198">
        <v>1</v>
      </c>
      <c r="I230" s="199"/>
      <c r="J230" s="200">
        <f t="shared" si="30"/>
        <v>0</v>
      </c>
      <c r="K230" s="196" t="s">
        <v>327</v>
      </c>
      <c r="L230" s="40"/>
      <c r="M230" s="201" t="s">
        <v>1</v>
      </c>
      <c r="N230" s="202" t="s">
        <v>42</v>
      </c>
      <c r="O230" s="72"/>
      <c r="P230" s="203">
        <f t="shared" si="31"/>
        <v>0</v>
      </c>
      <c r="Q230" s="203">
        <v>0</v>
      </c>
      <c r="R230" s="203">
        <f t="shared" si="32"/>
        <v>0</v>
      </c>
      <c r="S230" s="203">
        <v>0</v>
      </c>
      <c r="T230" s="204">
        <f t="shared" si="33"/>
        <v>0</v>
      </c>
      <c r="U230" s="35"/>
      <c r="V230" s="35"/>
      <c r="W230" s="35"/>
      <c r="X230" s="35"/>
      <c r="Y230" s="35"/>
      <c r="Z230" s="35"/>
      <c r="AA230" s="35"/>
      <c r="AB230" s="35"/>
      <c r="AC230" s="35"/>
      <c r="AD230" s="35"/>
      <c r="AE230" s="35"/>
      <c r="AR230" s="205" t="s">
        <v>328</v>
      </c>
      <c r="AT230" s="205" t="s">
        <v>323</v>
      </c>
      <c r="AU230" s="205" t="s">
        <v>86</v>
      </c>
      <c r="AY230" s="18" t="s">
        <v>321</v>
      </c>
      <c r="BE230" s="206">
        <f t="shared" si="34"/>
        <v>0</v>
      </c>
      <c r="BF230" s="206">
        <f t="shared" si="35"/>
        <v>0</v>
      </c>
      <c r="BG230" s="206">
        <f t="shared" si="36"/>
        <v>0</v>
      </c>
      <c r="BH230" s="206">
        <f t="shared" si="37"/>
        <v>0</v>
      </c>
      <c r="BI230" s="206">
        <f t="shared" si="38"/>
        <v>0</v>
      </c>
      <c r="BJ230" s="18" t="s">
        <v>84</v>
      </c>
      <c r="BK230" s="206">
        <f t="shared" si="39"/>
        <v>0</v>
      </c>
      <c r="BL230" s="18" t="s">
        <v>328</v>
      </c>
      <c r="BM230" s="205" t="s">
        <v>1256</v>
      </c>
    </row>
    <row r="231" spans="1:65" s="2" customFormat="1" ht="16.5" customHeight="1">
      <c r="A231" s="35"/>
      <c r="B231" s="36"/>
      <c r="C231" s="194" t="s">
        <v>864</v>
      </c>
      <c r="D231" s="194" t="s">
        <v>323</v>
      </c>
      <c r="E231" s="195" t="s">
        <v>4493</v>
      </c>
      <c r="F231" s="196" t="s">
        <v>4494</v>
      </c>
      <c r="G231" s="197" t="s">
        <v>4323</v>
      </c>
      <c r="H231" s="198">
        <v>2</v>
      </c>
      <c r="I231" s="199"/>
      <c r="J231" s="200">
        <f t="shared" si="30"/>
        <v>0</v>
      </c>
      <c r="K231" s="196" t="s">
        <v>327</v>
      </c>
      <c r="L231" s="40"/>
      <c r="M231" s="201" t="s">
        <v>1</v>
      </c>
      <c r="N231" s="202" t="s">
        <v>42</v>
      </c>
      <c r="O231" s="72"/>
      <c r="P231" s="203">
        <f t="shared" si="31"/>
        <v>0</v>
      </c>
      <c r="Q231" s="203">
        <v>0</v>
      </c>
      <c r="R231" s="203">
        <f t="shared" si="32"/>
        <v>0</v>
      </c>
      <c r="S231" s="203">
        <v>0</v>
      </c>
      <c r="T231" s="204">
        <f t="shared" si="33"/>
        <v>0</v>
      </c>
      <c r="U231" s="35"/>
      <c r="V231" s="35"/>
      <c r="W231" s="35"/>
      <c r="X231" s="35"/>
      <c r="Y231" s="35"/>
      <c r="Z231" s="35"/>
      <c r="AA231" s="35"/>
      <c r="AB231" s="35"/>
      <c r="AC231" s="35"/>
      <c r="AD231" s="35"/>
      <c r="AE231" s="35"/>
      <c r="AR231" s="205" t="s">
        <v>328</v>
      </c>
      <c r="AT231" s="205" t="s">
        <v>323</v>
      </c>
      <c r="AU231" s="205" t="s">
        <v>86</v>
      </c>
      <c r="AY231" s="18" t="s">
        <v>321</v>
      </c>
      <c r="BE231" s="206">
        <f t="shared" si="34"/>
        <v>0</v>
      </c>
      <c r="BF231" s="206">
        <f t="shared" si="35"/>
        <v>0</v>
      </c>
      <c r="BG231" s="206">
        <f t="shared" si="36"/>
        <v>0</v>
      </c>
      <c r="BH231" s="206">
        <f t="shared" si="37"/>
        <v>0</v>
      </c>
      <c r="BI231" s="206">
        <f t="shared" si="38"/>
        <v>0</v>
      </c>
      <c r="BJ231" s="18" t="s">
        <v>84</v>
      </c>
      <c r="BK231" s="206">
        <f t="shared" si="39"/>
        <v>0</v>
      </c>
      <c r="BL231" s="18" t="s">
        <v>328</v>
      </c>
      <c r="BM231" s="205" t="s">
        <v>1266</v>
      </c>
    </row>
    <row r="232" spans="1:65" s="2" customFormat="1" ht="24.2" customHeight="1">
      <c r="A232" s="35"/>
      <c r="B232" s="36"/>
      <c r="C232" s="194" t="s">
        <v>873</v>
      </c>
      <c r="D232" s="194" t="s">
        <v>323</v>
      </c>
      <c r="E232" s="195" t="s">
        <v>4495</v>
      </c>
      <c r="F232" s="196" t="s">
        <v>4496</v>
      </c>
      <c r="G232" s="197" t="s">
        <v>4323</v>
      </c>
      <c r="H232" s="198">
        <v>1</v>
      </c>
      <c r="I232" s="199"/>
      <c r="J232" s="200">
        <f t="shared" si="30"/>
        <v>0</v>
      </c>
      <c r="K232" s="196" t="s">
        <v>327</v>
      </c>
      <c r="L232" s="40"/>
      <c r="M232" s="201" t="s">
        <v>1</v>
      </c>
      <c r="N232" s="202" t="s">
        <v>42</v>
      </c>
      <c r="O232" s="72"/>
      <c r="P232" s="203">
        <f t="shared" si="31"/>
        <v>0</v>
      </c>
      <c r="Q232" s="203">
        <v>0</v>
      </c>
      <c r="R232" s="203">
        <f t="shared" si="32"/>
        <v>0</v>
      </c>
      <c r="S232" s="203">
        <v>0</v>
      </c>
      <c r="T232" s="204">
        <f t="shared" si="33"/>
        <v>0</v>
      </c>
      <c r="U232" s="35"/>
      <c r="V232" s="35"/>
      <c r="W232" s="35"/>
      <c r="X232" s="35"/>
      <c r="Y232" s="35"/>
      <c r="Z232" s="35"/>
      <c r="AA232" s="35"/>
      <c r="AB232" s="35"/>
      <c r="AC232" s="35"/>
      <c r="AD232" s="35"/>
      <c r="AE232" s="35"/>
      <c r="AR232" s="205" t="s">
        <v>328</v>
      </c>
      <c r="AT232" s="205" t="s">
        <v>323</v>
      </c>
      <c r="AU232" s="205" t="s">
        <v>86</v>
      </c>
      <c r="AY232" s="18" t="s">
        <v>321</v>
      </c>
      <c r="BE232" s="206">
        <f t="shared" si="34"/>
        <v>0</v>
      </c>
      <c r="BF232" s="206">
        <f t="shared" si="35"/>
        <v>0</v>
      </c>
      <c r="BG232" s="206">
        <f t="shared" si="36"/>
        <v>0</v>
      </c>
      <c r="BH232" s="206">
        <f t="shared" si="37"/>
        <v>0</v>
      </c>
      <c r="BI232" s="206">
        <f t="shared" si="38"/>
        <v>0</v>
      </c>
      <c r="BJ232" s="18" t="s">
        <v>84</v>
      </c>
      <c r="BK232" s="206">
        <f t="shared" si="39"/>
        <v>0</v>
      </c>
      <c r="BL232" s="18" t="s">
        <v>328</v>
      </c>
      <c r="BM232" s="205" t="s">
        <v>1271</v>
      </c>
    </row>
    <row r="233" spans="1:65" s="2" customFormat="1" ht="24.2" customHeight="1">
      <c r="A233" s="35"/>
      <c r="B233" s="36"/>
      <c r="C233" s="194" t="s">
        <v>878</v>
      </c>
      <c r="D233" s="194" t="s">
        <v>323</v>
      </c>
      <c r="E233" s="195" t="s">
        <v>4497</v>
      </c>
      <c r="F233" s="196" t="s">
        <v>4498</v>
      </c>
      <c r="G233" s="197" t="s">
        <v>4323</v>
      </c>
      <c r="H233" s="198">
        <v>7</v>
      </c>
      <c r="I233" s="199"/>
      <c r="J233" s="200">
        <f t="shared" si="30"/>
        <v>0</v>
      </c>
      <c r="K233" s="196" t="s">
        <v>327</v>
      </c>
      <c r="L233" s="40"/>
      <c r="M233" s="201" t="s">
        <v>1</v>
      </c>
      <c r="N233" s="202" t="s">
        <v>42</v>
      </c>
      <c r="O233" s="72"/>
      <c r="P233" s="203">
        <f t="shared" si="31"/>
        <v>0</v>
      </c>
      <c r="Q233" s="203">
        <v>0</v>
      </c>
      <c r="R233" s="203">
        <f t="shared" si="32"/>
        <v>0</v>
      </c>
      <c r="S233" s="203">
        <v>0</v>
      </c>
      <c r="T233" s="204">
        <f t="shared" si="33"/>
        <v>0</v>
      </c>
      <c r="U233" s="35"/>
      <c r="V233" s="35"/>
      <c r="W233" s="35"/>
      <c r="X233" s="35"/>
      <c r="Y233" s="35"/>
      <c r="Z233" s="35"/>
      <c r="AA233" s="35"/>
      <c r="AB233" s="35"/>
      <c r="AC233" s="35"/>
      <c r="AD233" s="35"/>
      <c r="AE233" s="35"/>
      <c r="AR233" s="205" t="s">
        <v>328</v>
      </c>
      <c r="AT233" s="205" t="s">
        <v>323</v>
      </c>
      <c r="AU233" s="205" t="s">
        <v>86</v>
      </c>
      <c r="AY233" s="18" t="s">
        <v>321</v>
      </c>
      <c r="BE233" s="206">
        <f t="shared" si="34"/>
        <v>0</v>
      </c>
      <c r="BF233" s="206">
        <f t="shared" si="35"/>
        <v>0</v>
      </c>
      <c r="BG233" s="206">
        <f t="shared" si="36"/>
        <v>0</v>
      </c>
      <c r="BH233" s="206">
        <f t="shared" si="37"/>
        <v>0</v>
      </c>
      <c r="BI233" s="206">
        <f t="shared" si="38"/>
        <v>0</v>
      </c>
      <c r="BJ233" s="18" t="s">
        <v>84</v>
      </c>
      <c r="BK233" s="206">
        <f t="shared" si="39"/>
        <v>0</v>
      </c>
      <c r="BL233" s="18" t="s">
        <v>328</v>
      </c>
      <c r="BM233" s="205" t="s">
        <v>1281</v>
      </c>
    </row>
    <row r="234" spans="1:65" s="2" customFormat="1" ht="24.2" customHeight="1">
      <c r="A234" s="35"/>
      <c r="B234" s="36"/>
      <c r="C234" s="194" t="s">
        <v>883</v>
      </c>
      <c r="D234" s="194" t="s">
        <v>323</v>
      </c>
      <c r="E234" s="195" t="s">
        <v>4499</v>
      </c>
      <c r="F234" s="196" t="s">
        <v>4500</v>
      </c>
      <c r="G234" s="197" t="s">
        <v>4323</v>
      </c>
      <c r="H234" s="198">
        <v>2</v>
      </c>
      <c r="I234" s="199"/>
      <c r="J234" s="200">
        <f t="shared" si="30"/>
        <v>0</v>
      </c>
      <c r="K234" s="196" t="s">
        <v>327</v>
      </c>
      <c r="L234" s="40"/>
      <c r="M234" s="201" t="s">
        <v>1</v>
      </c>
      <c r="N234" s="202" t="s">
        <v>42</v>
      </c>
      <c r="O234" s="72"/>
      <c r="P234" s="203">
        <f t="shared" si="31"/>
        <v>0</v>
      </c>
      <c r="Q234" s="203">
        <v>0</v>
      </c>
      <c r="R234" s="203">
        <f t="shared" si="32"/>
        <v>0</v>
      </c>
      <c r="S234" s="203">
        <v>0</v>
      </c>
      <c r="T234" s="204">
        <f t="shared" si="33"/>
        <v>0</v>
      </c>
      <c r="U234" s="35"/>
      <c r="V234" s="35"/>
      <c r="W234" s="35"/>
      <c r="X234" s="35"/>
      <c r="Y234" s="35"/>
      <c r="Z234" s="35"/>
      <c r="AA234" s="35"/>
      <c r="AB234" s="35"/>
      <c r="AC234" s="35"/>
      <c r="AD234" s="35"/>
      <c r="AE234" s="35"/>
      <c r="AR234" s="205" t="s">
        <v>328</v>
      </c>
      <c r="AT234" s="205" t="s">
        <v>323</v>
      </c>
      <c r="AU234" s="205" t="s">
        <v>86</v>
      </c>
      <c r="AY234" s="18" t="s">
        <v>321</v>
      </c>
      <c r="BE234" s="206">
        <f t="shared" si="34"/>
        <v>0</v>
      </c>
      <c r="BF234" s="206">
        <f t="shared" si="35"/>
        <v>0</v>
      </c>
      <c r="BG234" s="206">
        <f t="shared" si="36"/>
        <v>0</v>
      </c>
      <c r="BH234" s="206">
        <f t="shared" si="37"/>
        <v>0</v>
      </c>
      <c r="BI234" s="206">
        <f t="shared" si="38"/>
        <v>0</v>
      </c>
      <c r="BJ234" s="18" t="s">
        <v>84</v>
      </c>
      <c r="BK234" s="206">
        <f t="shared" si="39"/>
        <v>0</v>
      </c>
      <c r="BL234" s="18" t="s">
        <v>328</v>
      </c>
      <c r="BM234" s="205" t="s">
        <v>1290</v>
      </c>
    </row>
    <row r="235" spans="1:65" s="2" customFormat="1" ht="24.2" customHeight="1">
      <c r="A235" s="35"/>
      <c r="B235" s="36"/>
      <c r="C235" s="194" t="s">
        <v>888</v>
      </c>
      <c r="D235" s="194" t="s">
        <v>323</v>
      </c>
      <c r="E235" s="195" t="s">
        <v>4501</v>
      </c>
      <c r="F235" s="196" t="s">
        <v>4502</v>
      </c>
      <c r="G235" s="197" t="s">
        <v>4323</v>
      </c>
      <c r="H235" s="198">
        <v>1</v>
      </c>
      <c r="I235" s="199"/>
      <c r="J235" s="200">
        <f t="shared" si="30"/>
        <v>0</v>
      </c>
      <c r="K235" s="196" t="s">
        <v>327</v>
      </c>
      <c r="L235" s="40"/>
      <c r="M235" s="201" t="s">
        <v>1</v>
      </c>
      <c r="N235" s="202" t="s">
        <v>42</v>
      </c>
      <c r="O235" s="72"/>
      <c r="P235" s="203">
        <f t="shared" si="31"/>
        <v>0</v>
      </c>
      <c r="Q235" s="203">
        <v>0</v>
      </c>
      <c r="R235" s="203">
        <f t="shared" si="32"/>
        <v>0</v>
      </c>
      <c r="S235" s="203">
        <v>0</v>
      </c>
      <c r="T235" s="204">
        <f t="shared" si="33"/>
        <v>0</v>
      </c>
      <c r="U235" s="35"/>
      <c r="V235" s="35"/>
      <c r="W235" s="35"/>
      <c r="X235" s="35"/>
      <c r="Y235" s="35"/>
      <c r="Z235" s="35"/>
      <c r="AA235" s="35"/>
      <c r="AB235" s="35"/>
      <c r="AC235" s="35"/>
      <c r="AD235" s="35"/>
      <c r="AE235" s="35"/>
      <c r="AR235" s="205" t="s">
        <v>328</v>
      </c>
      <c r="AT235" s="205" t="s">
        <v>323</v>
      </c>
      <c r="AU235" s="205" t="s">
        <v>86</v>
      </c>
      <c r="AY235" s="18" t="s">
        <v>321</v>
      </c>
      <c r="BE235" s="206">
        <f t="shared" si="34"/>
        <v>0</v>
      </c>
      <c r="BF235" s="206">
        <f t="shared" si="35"/>
        <v>0</v>
      </c>
      <c r="BG235" s="206">
        <f t="shared" si="36"/>
        <v>0</v>
      </c>
      <c r="BH235" s="206">
        <f t="shared" si="37"/>
        <v>0</v>
      </c>
      <c r="BI235" s="206">
        <f t="shared" si="38"/>
        <v>0</v>
      </c>
      <c r="BJ235" s="18" t="s">
        <v>84</v>
      </c>
      <c r="BK235" s="206">
        <f t="shared" si="39"/>
        <v>0</v>
      </c>
      <c r="BL235" s="18" t="s">
        <v>328</v>
      </c>
      <c r="BM235" s="205" t="s">
        <v>1298</v>
      </c>
    </row>
    <row r="236" spans="1:65" s="2" customFormat="1" ht="16.5" customHeight="1">
      <c r="A236" s="35"/>
      <c r="B236" s="36"/>
      <c r="C236" s="194" t="s">
        <v>893</v>
      </c>
      <c r="D236" s="194" t="s">
        <v>323</v>
      </c>
      <c r="E236" s="195" t="s">
        <v>4503</v>
      </c>
      <c r="F236" s="196" t="s">
        <v>4504</v>
      </c>
      <c r="G236" s="197" t="s">
        <v>4323</v>
      </c>
      <c r="H236" s="198">
        <v>4</v>
      </c>
      <c r="I236" s="199"/>
      <c r="J236" s="200">
        <f t="shared" si="30"/>
        <v>0</v>
      </c>
      <c r="K236" s="196" t="s">
        <v>327</v>
      </c>
      <c r="L236" s="40"/>
      <c r="M236" s="201" t="s">
        <v>1</v>
      </c>
      <c r="N236" s="202" t="s">
        <v>42</v>
      </c>
      <c r="O236" s="72"/>
      <c r="P236" s="203">
        <f t="shared" si="31"/>
        <v>0</v>
      </c>
      <c r="Q236" s="203">
        <v>0</v>
      </c>
      <c r="R236" s="203">
        <f t="shared" si="32"/>
        <v>0</v>
      </c>
      <c r="S236" s="203">
        <v>0</v>
      </c>
      <c r="T236" s="204">
        <f t="shared" si="33"/>
        <v>0</v>
      </c>
      <c r="U236" s="35"/>
      <c r="V236" s="35"/>
      <c r="W236" s="35"/>
      <c r="X236" s="35"/>
      <c r="Y236" s="35"/>
      <c r="Z236" s="35"/>
      <c r="AA236" s="35"/>
      <c r="AB236" s="35"/>
      <c r="AC236" s="35"/>
      <c r="AD236" s="35"/>
      <c r="AE236" s="35"/>
      <c r="AR236" s="205" t="s">
        <v>328</v>
      </c>
      <c r="AT236" s="205" t="s">
        <v>323</v>
      </c>
      <c r="AU236" s="205" t="s">
        <v>86</v>
      </c>
      <c r="AY236" s="18" t="s">
        <v>321</v>
      </c>
      <c r="BE236" s="206">
        <f t="shared" si="34"/>
        <v>0</v>
      </c>
      <c r="BF236" s="206">
        <f t="shared" si="35"/>
        <v>0</v>
      </c>
      <c r="BG236" s="206">
        <f t="shared" si="36"/>
        <v>0</v>
      </c>
      <c r="BH236" s="206">
        <f t="shared" si="37"/>
        <v>0</v>
      </c>
      <c r="BI236" s="206">
        <f t="shared" si="38"/>
        <v>0</v>
      </c>
      <c r="BJ236" s="18" t="s">
        <v>84</v>
      </c>
      <c r="BK236" s="206">
        <f t="shared" si="39"/>
        <v>0</v>
      </c>
      <c r="BL236" s="18" t="s">
        <v>328</v>
      </c>
      <c r="BM236" s="205" t="s">
        <v>1310</v>
      </c>
    </row>
    <row r="237" spans="1:65" s="2" customFormat="1" ht="16.5" customHeight="1">
      <c r="A237" s="35"/>
      <c r="B237" s="36"/>
      <c r="C237" s="194" t="s">
        <v>911</v>
      </c>
      <c r="D237" s="194" t="s">
        <v>323</v>
      </c>
      <c r="E237" s="195" t="s">
        <v>4505</v>
      </c>
      <c r="F237" s="196" t="s">
        <v>4506</v>
      </c>
      <c r="G237" s="197" t="s">
        <v>4323</v>
      </c>
      <c r="H237" s="198">
        <v>1</v>
      </c>
      <c r="I237" s="199"/>
      <c r="J237" s="200">
        <f t="shared" si="30"/>
        <v>0</v>
      </c>
      <c r="K237" s="196" t="s">
        <v>327</v>
      </c>
      <c r="L237" s="40"/>
      <c r="M237" s="201" t="s">
        <v>1</v>
      </c>
      <c r="N237" s="202" t="s">
        <v>42</v>
      </c>
      <c r="O237" s="72"/>
      <c r="P237" s="203">
        <f t="shared" si="31"/>
        <v>0</v>
      </c>
      <c r="Q237" s="203">
        <v>0</v>
      </c>
      <c r="R237" s="203">
        <f t="shared" si="32"/>
        <v>0</v>
      </c>
      <c r="S237" s="203">
        <v>0</v>
      </c>
      <c r="T237" s="204">
        <f t="shared" si="33"/>
        <v>0</v>
      </c>
      <c r="U237" s="35"/>
      <c r="V237" s="35"/>
      <c r="W237" s="35"/>
      <c r="X237" s="35"/>
      <c r="Y237" s="35"/>
      <c r="Z237" s="35"/>
      <c r="AA237" s="35"/>
      <c r="AB237" s="35"/>
      <c r="AC237" s="35"/>
      <c r="AD237" s="35"/>
      <c r="AE237" s="35"/>
      <c r="AR237" s="205" t="s">
        <v>328</v>
      </c>
      <c r="AT237" s="205" t="s">
        <v>323</v>
      </c>
      <c r="AU237" s="205" t="s">
        <v>86</v>
      </c>
      <c r="AY237" s="18" t="s">
        <v>321</v>
      </c>
      <c r="BE237" s="206">
        <f t="shared" si="34"/>
        <v>0</v>
      </c>
      <c r="BF237" s="206">
        <f t="shared" si="35"/>
        <v>0</v>
      </c>
      <c r="BG237" s="206">
        <f t="shared" si="36"/>
        <v>0</v>
      </c>
      <c r="BH237" s="206">
        <f t="shared" si="37"/>
        <v>0</v>
      </c>
      <c r="BI237" s="206">
        <f t="shared" si="38"/>
        <v>0</v>
      </c>
      <c r="BJ237" s="18" t="s">
        <v>84</v>
      </c>
      <c r="BK237" s="206">
        <f t="shared" si="39"/>
        <v>0</v>
      </c>
      <c r="BL237" s="18" t="s">
        <v>328</v>
      </c>
      <c r="BM237" s="205" t="s">
        <v>1319</v>
      </c>
    </row>
    <row r="238" spans="1:65" s="2" customFormat="1" ht="39">
      <c r="A238" s="35"/>
      <c r="B238" s="36"/>
      <c r="C238" s="37"/>
      <c r="D238" s="209" t="s">
        <v>1136</v>
      </c>
      <c r="E238" s="37"/>
      <c r="F238" s="261" t="s">
        <v>4507</v>
      </c>
      <c r="G238" s="37"/>
      <c r="H238" s="37"/>
      <c r="I238" s="262"/>
      <c r="J238" s="37"/>
      <c r="K238" s="37"/>
      <c r="L238" s="40"/>
      <c r="M238" s="263"/>
      <c r="N238" s="264"/>
      <c r="O238" s="72"/>
      <c r="P238" s="72"/>
      <c r="Q238" s="72"/>
      <c r="R238" s="72"/>
      <c r="S238" s="72"/>
      <c r="T238" s="73"/>
      <c r="U238" s="35"/>
      <c r="V238" s="35"/>
      <c r="W238" s="35"/>
      <c r="X238" s="35"/>
      <c r="Y238" s="35"/>
      <c r="Z238" s="35"/>
      <c r="AA238" s="35"/>
      <c r="AB238" s="35"/>
      <c r="AC238" s="35"/>
      <c r="AD238" s="35"/>
      <c r="AE238" s="35"/>
      <c r="AT238" s="18" t="s">
        <v>1136</v>
      </c>
      <c r="AU238" s="18" t="s">
        <v>86</v>
      </c>
    </row>
    <row r="239" spans="1:65" s="2" customFormat="1" ht="21.75" customHeight="1">
      <c r="A239" s="35"/>
      <c r="B239" s="36"/>
      <c r="C239" s="194" t="s">
        <v>916</v>
      </c>
      <c r="D239" s="194" t="s">
        <v>323</v>
      </c>
      <c r="E239" s="195" t="s">
        <v>4508</v>
      </c>
      <c r="F239" s="196" t="s">
        <v>4509</v>
      </c>
      <c r="G239" s="197" t="s">
        <v>4323</v>
      </c>
      <c r="H239" s="198">
        <v>16</v>
      </c>
      <c r="I239" s="199"/>
      <c r="J239" s="200">
        <f t="shared" ref="J239:J245" si="40">ROUND(I239*H239,2)</f>
        <v>0</v>
      </c>
      <c r="K239" s="196" t="s">
        <v>327</v>
      </c>
      <c r="L239" s="40"/>
      <c r="M239" s="201" t="s">
        <v>1</v>
      </c>
      <c r="N239" s="202" t="s">
        <v>42</v>
      </c>
      <c r="O239" s="72"/>
      <c r="P239" s="203">
        <f t="shared" ref="P239:P245" si="41">O239*H239</f>
        <v>0</v>
      </c>
      <c r="Q239" s="203">
        <v>0</v>
      </c>
      <c r="R239" s="203">
        <f t="shared" ref="R239:R245" si="42">Q239*H239</f>
        <v>0</v>
      </c>
      <c r="S239" s="203">
        <v>0</v>
      </c>
      <c r="T239" s="204">
        <f t="shared" ref="T239:T245" si="43">S239*H239</f>
        <v>0</v>
      </c>
      <c r="U239" s="35"/>
      <c r="V239" s="35"/>
      <c r="W239" s="35"/>
      <c r="X239" s="35"/>
      <c r="Y239" s="35"/>
      <c r="Z239" s="35"/>
      <c r="AA239" s="35"/>
      <c r="AB239" s="35"/>
      <c r="AC239" s="35"/>
      <c r="AD239" s="35"/>
      <c r="AE239" s="35"/>
      <c r="AR239" s="205" t="s">
        <v>328</v>
      </c>
      <c r="AT239" s="205" t="s">
        <v>323</v>
      </c>
      <c r="AU239" s="205" t="s">
        <v>86</v>
      </c>
      <c r="AY239" s="18" t="s">
        <v>321</v>
      </c>
      <c r="BE239" s="206">
        <f t="shared" ref="BE239:BE245" si="44">IF(N239="základní",J239,0)</f>
        <v>0</v>
      </c>
      <c r="BF239" s="206">
        <f t="shared" ref="BF239:BF245" si="45">IF(N239="snížená",J239,0)</f>
        <v>0</v>
      </c>
      <c r="BG239" s="206">
        <f t="shared" ref="BG239:BG245" si="46">IF(N239="zákl. přenesená",J239,0)</f>
        <v>0</v>
      </c>
      <c r="BH239" s="206">
        <f t="shared" ref="BH239:BH245" si="47">IF(N239="sníž. přenesená",J239,0)</f>
        <v>0</v>
      </c>
      <c r="BI239" s="206">
        <f t="shared" ref="BI239:BI245" si="48">IF(N239="nulová",J239,0)</f>
        <v>0</v>
      </c>
      <c r="BJ239" s="18" t="s">
        <v>84</v>
      </c>
      <c r="BK239" s="206">
        <f t="shared" ref="BK239:BK245" si="49">ROUND(I239*H239,2)</f>
        <v>0</v>
      </c>
      <c r="BL239" s="18" t="s">
        <v>328</v>
      </c>
      <c r="BM239" s="205" t="s">
        <v>1331</v>
      </c>
    </row>
    <row r="240" spans="1:65" s="2" customFormat="1" ht="24.2" customHeight="1">
      <c r="A240" s="35"/>
      <c r="B240" s="36"/>
      <c r="C240" s="194" t="s">
        <v>921</v>
      </c>
      <c r="D240" s="194" t="s">
        <v>323</v>
      </c>
      <c r="E240" s="195" t="s">
        <v>4510</v>
      </c>
      <c r="F240" s="196" t="s">
        <v>4511</v>
      </c>
      <c r="G240" s="197" t="s">
        <v>4288</v>
      </c>
      <c r="H240" s="198">
        <v>1</v>
      </c>
      <c r="I240" s="199"/>
      <c r="J240" s="200">
        <f t="shared" si="40"/>
        <v>0</v>
      </c>
      <c r="K240" s="196" t="s">
        <v>327</v>
      </c>
      <c r="L240" s="40"/>
      <c r="M240" s="201" t="s">
        <v>1</v>
      </c>
      <c r="N240" s="202" t="s">
        <v>42</v>
      </c>
      <c r="O240" s="72"/>
      <c r="P240" s="203">
        <f t="shared" si="41"/>
        <v>0</v>
      </c>
      <c r="Q240" s="203">
        <v>0</v>
      </c>
      <c r="R240" s="203">
        <f t="shared" si="42"/>
        <v>0</v>
      </c>
      <c r="S240" s="203">
        <v>0</v>
      </c>
      <c r="T240" s="204">
        <f t="shared" si="43"/>
        <v>0</v>
      </c>
      <c r="U240" s="35"/>
      <c r="V240" s="35"/>
      <c r="W240" s="35"/>
      <c r="X240" s="35"/>
      <c r="Y240" s="35"/>
      <c r="Z240" s="35"/>
      <c r="AA240" s="35"/>
      <c r="AB240" s="35"/>
      <c r="AC240" s="35"/>
      <c r="AD240" s="35"/>
      <c r="AE240" s="35"/>
      <c r="AR240" s="205" t="s">
        <v>328</v>
      </c>
      <c r="AT240" s="205" t="s">
        <v>323</v>
      </c>
      <c r="AU240" s="205" t="s">
        <v>86</v>
      </c>
      <c r="AY240" s="18" t="s">
        <v>321</v>
      </c>
      <c r="BE240" s="206">
        <f t="shared" si="44"/>
        <v>0</v>
      </c>
      <c r="BF240" s="206">
        <f t="shared" si="45"/>
        <v>0</v>
      </c>
      <c r="BG240" s="206">
        <f t="shared" si="46"/>
        <v>0</v>
      </c>
      <c r="BH240" s="206">
        <f t="shared" si="47"/>
        <v>0</v>
      </c>
      <c r="BI240" s="206">
        <f t="shared" si="48"/>
        <v>0</v>
      </c>
      <c r="BJ240" s="18" t="s">
        <v>84</v>
      </c>
      <c r="BK240" s="206">
        <f t="shared" si="49"/>
        <v>0</v>
      </c>
      <c r="BL240" s="18" t="s">
        <v>328</v>
      </c>
      <c r="BM240" s="205" t="s">
        <v>1342</v>
      </c>
    </row>
    <row r="241" spans="1:65" s="2" customFormat="1" ht="16.5" customHeight="1">
      <c r="A241" s="35"/>
      <c r="B241" s="36"/>
      <c r="C241" s="194" t="s">
        <v>926</v>
      </c>
      <c r="D241" s="194" t="s">
        <v>323</v>
      </c>
      <c r="E241" s="195" t="s">
        <v>4512</v>
      </c>
      <c r="F241" s="196" t="s">
        <v>4513</v>
      </c>
      <c r="G241" s="197" t="s">
        <v>628</v>
      </c>
      <c r="H241" s="198">
        <v>1.5</v>
      </c>
      <c r="I241" s="199"/>
      <c r="J241" s="200">
        <f t="shared" si="40"/>
        <v>0</v>
      </c>
      <c r="K241" s="196" t="s">
        <v>327</v>
      </c>
      <c r="L241" s="40"/>
      <c r="M241" s="201" t="s">
        <v>1</v>
      </c>
      <c r="N241" s="202" t="s">
        <v>42</v>
      </c>
      <c r="O241" s="72"/>
      <c r="P241" s="203">
        <f t="shared" si="41"/>
        <v>0</v>
      </c>
      <c r="Q241" s="203">
        <v>0</v>
      </c>
      <c r="R241" s="203">
        <f t="shared" si="42"/>
        <v>0</v>
      </c>
      <c r="S241" s="203">
        <v>0</v>
      </c>
      <c r="T241" s="204">
        <f t="shared" si="43"/>
        <v>0</v>
      </c>
      <c r="U241" s="35"/>
      <c r="V241" s="35"/>
      <c r="W241" s="35"/>
      <c r="X241" s="35"/>
      <c r="Y241" s="35"/>
      <c r="Z241" s="35"/>
      <c r="AA241" s="35"/>
      <c r="AB241" s="35"/>
      <c r="AC241" s="35"/>
      <c r="AD241" s="35"/>
      <c r="AE241" s="35"/>
      <c r="AR241" s="205" t="s">
        <v>328</v>
      </c>
      <c r="AT241" s="205" t="s">
        <v>323</v>
      </c>
      <c r="AU241" s="205" t="s">
        <v>86</v>
      </c>
      <c r="AY241" s="18" t="s">
        <v>321</v>
      </c>
      <c r="BE241" s="206">
        <f t="shared" si="44"/>
        <v>0</v>
      </c>
      <c r="BF241" s="206">
        <f t="shared" si="45"/>
        <v>0</v>
      </c>
      <c r="BG241" s="206">
        <f t="shared" si="46"/>
        <v>0</v>
      </c>
      <c r="BH241" s="206">
        <f t="shared" si="47"/>
        <v>0</v>
      </c>
      <c r="BI241" s="206">
        <f t="shared" si="48"/>
        <v>0</v>
      </c>
      <c r="BJ241" s="18" t="s">
        <v>84</v>
      </c>
      <c r="BK241" s="206">
        <f t="shared" si="49"/>
        <v>0</v>
      </c>
      <c r="BL241" s="18" t="s">
        <v>328</v>
      </c>
      <c r="BM241" s="205" t="s">
        <v>1352</v>
      </c>
    </row>
    <row r="242" spans="1:65" s="2" customFormat="1" ht="24.2" customHeight="1">
      <c r="A242" s="35"/>
      <c r="B242" s="36"/>
      <c r="C242" s="194" t="s">
        <v>931</v>
      </c>
      <c r="D242" s="194" t="s">
        <v>323</v>
      </c>
      <c r="E242" s="195" t="s">
        <v>4514</v>
      </c>
      <c r="F242" s="196" t="s">
        <v>4515</v>
      </c>
      <c r="G242" s="197" t="s">
        <v>4323</v>
      </c>
      <c r="H242" s="198">
        <v>4</v>
      </c>
      <c r="I242" s="199"/>
      <c r="J242" s="200">
        <f t="shared" si="40"/>
        <v>0</v>
      </c>
      <c r="K242" s="196" t="s">
        <v>327</v>
      </c>
      <c r="L242" s="40"/>
      <c r="M242" s="201" t="s">
        <v>1</v>
      </c>
      <c r="N242" s="202" t="s">
        <v>42</v>
      </c>
      <c r="O242" s="72"/>
      <c r="P242" s="203">
        <f t="shared" si="41"/>
        <v>0</v>
      </c>
      <c r="Q242" s="203">
        <v>0</v>
      </c>
      <c r="R242" s="203">
        <f t="shared" si="42"/>
        <v>0</v>
      </c>
      <c r="S242" s="203">
        <v>0</v>
      </c>
      <c r="T242" s="204">
        <f t="shared" si="43"/>
        <v>0</v>
      </c>
      <c r="U242" s="35"/>
      <c r="V242" s="35"/>
      <c r="W242" s="35"/>
      <c r="X242" s="35"/>
      <c r="Y242" s="35"/>
      <c r="Z242" s="35"/>
      <c r="AA242" s="35"/>
      <c r="AB242" s="35"/>
      <c r="AC242" s="35"/>
      <c r="AD242" s="35"/>
      <c r="AE242" s="35"/>
      <c r="AR242" s="205" t="s">
        <v>328</v>
      </c>
      <c r="AT242" s="205" t="s">
        <v>323</v>
      </c>
      <c r="AU242" s="205" t="s">
        <v>86</v>
      </c>
      <c r="AY242" s="18" t="s">
        <v>321</v>
      </c>
      <c r="BE242" s="206">
        <f t="shared" si="44"/>
        <v>0</v>
      </c>
      <c r="BF242" s="206">
        <f t="shared" si="45"/>
        <v>0</v>
      </c>
      <c r="BG242" s="206">
        <f t="shared" si="46"/>
        <v>0</v>
      </c>
      <c r="BH242" s="206">
        <f t="shared" si="47"/>
        <v>0</v>
      </c>
      <c r="BI242" s="206">
        <f t="shared" si="48"/>
        <v>0</v>
      </c>
      <c r="BJ242" s="18" t="s">
        <v>84</v>
      </c>
      <c r="BK242" s="206">
        <f t="shared" si="49"/>
        <v>0</v>
      </c>
      <c r="BL242" s="18" t="s">
        <v>328</v>
      </c>
      <c r="BM242" s="205" t="s">
        <v>1363</v>
      </c>
    </row>
    <row r="243" spans="1:65" s="2" customFormat="1" ht="24.2" customHeight="1">
      <c r="A243" s="35"/>
      <c r="B243" s="36"/>
      <c r="C243" s="194" t="s">
        <v>936</v>
      </c>
      <c r="D243" s="194" t="s">
        <v>323</v>
      </c>
      <c r="E243" s="195" t="s">
        <v>4516</v>
      </c>
      <c r="F243" s="196" t="s">
        <v>4517</v>
      </c>
      <c r="G243" s="197" t="s">
        <v>4323</v>
      </c>
      <c r="H243" s="198">
        <v>3</v>
      </c>
      <c r="I243" s="199"/>
      <c r="J243" s="200">
        <f t="shared" si="40"/>
        <v>0</v>
      </c>
      <c r="K243" s="196" t="s">
        <v>327</v>
      </c>
      <c r="L243" s="40"/>
      <c r="M243" s="201" t="s">
        <v>1</v>
      </c>
      <c r="N243" s="202" t="s">
        <v>42</v>
      </c>
      <c r="O243" s="72"/>
      <c r="P243" s="203">
        <f t="shared" si="41"/>
        <v>0</v>
      </c>
      <c r="Q243" s="203">
        <v>0</v>
      </c>
      <c r="R243" s="203">
        <f t="shared" si="42"/>
        <v>0</v>
      </c>
      <c r="S243" s="203">
        <v>0</v>
      </c>
      <c r="T243" s="204">
        <f t="shared" si="43"/>
        <v>0</v>
      </c>
      <c r="U243" s="35"/>
      <c r="V243" s="35"/>
      <c r="W243" s="35"/>
      <c r="X243" s="35"/>
      <c r="Y243" s="35"/>
      <c r="Z243" s="35"/>
      <c r="AA243" s="35"/>
      <c r="AB243" s="35"/>
      <c r="AC243" s="35"/>
      <c r="AD243" s="35"/>
      <c r="AE243" s="35"/>
      <c r="AR243" s="205" t="s">
        <v>328</v>
      </c>
      <c r="AT243" s="205" t="s">
        <v>323</v>
      </c>
      <c r="AU243" s="205" t="s">
        <v>86</v>
      </c>
      <c r="AY243" s="18" t="s">
        <v>321</v>
      </c>
      <c r="BE243" s="206">
        <f t="shared" si="44"/>
        <v>0</v>
      </c>
      <c r="BF243" s="206">
        <f t="shared" si="45"/>
        <v>0</v>
      </c>
      <c r="BG243" s="206">
        <f t="shared" si="46"/>
        <v>0</v>
      </c>
      <c r="BH243" s="206">
        <f t="shared" si="47"/>
        <v>0</v>
      </c>
      <c r="BI243" s="206">
        <f t="shared" si="48"/>
        <v>0</v>
      </c>
      <c r="BJ243" s="18" t="s">
        <v>84</v>
      </c>
      <c r="BK243" s="206">
        <f t="shared" si="49"/>
        <v>0</v>
      </c>
      <c r="BL243" s="18" t="s">
        <v>328</v>
      </c>
      <c r="BM243" s="205" t="s">
        <v>1373</v>
      </c>
    </row>
    <row r="244" spans="1:65" s="2" customFormat="1" ht="24.2" customHeight="1">
      <c r="A244" s="35"/>
      <c r="B244" s="36"/>
      <c r="C244" s="194" t="s">
        <v>941</v>
      </c>
      <c r="D244" s="194" t="s">
        <v>323</v>
      </c>
      <c r="E244" s="195" t="s">
        <v>4518</v>
      </c>
      <c r="F244" s="196" t="s">
        <v>4519</v>
      </c>
      <c r="G244" s="197" t="s">
        <v>4288</v>
      </c>
      <c r="H244" s="198">
        <v>1</v>
      </c>
      <c r="I244" s="199"/>
      <c r="J244" s="200">
        <f t="shared" si="40"/>
        <v>0</v>
      </c>
      <c r="K244" s="196" t="s">
        <v>327</v>
      </c>
      <c r="L244" s="40"/>
      <c r="M244" s="201" t="s">
        <v>1</v>
      </c>
      <c r="N244" s="202" t="s">
        <v>42</v>
      </c>
      <c r="O244" s="72"/>
      <c r="P244" s="203">
        <f t="shared" si="41"/>
        <v>0</v>
      </c>
      <c r="Q244" s="203">
        <v>0</v>
      </c>
      <c r="R244" s="203">
        <f t="shared" si="42"/>
        <v>0</v>
      </c>
      <c r="S244" s="203">
        <v>0</v>
      </c>
      <c r="T244" s="204">
        <f t="shared" si="43"/>
        <v>0</v>
      </c>
      <c r="U244" s="35"/>
      <c r="V244" s="35"/>
      <c r="W244" s="35"/>
      <c r="X244" s="35"/>
      <c r="Y244" s="35"/>
      <c r="Z244" s="35"/>
      <c r="AA244" s="35"/>
      <c r="AB244" s="35"/>
      <c r="AC244" s="35"/>
      <c r="AD244" s="35"/>
      <c r="AE244" s="35"/>
      <c r="AR244" s="205" t="s">
        <v>328</v>
      </c>
      <c r="AT244" s="205" t="s">
        <v>323</v>
      </c>
      <c r="AU244" s="205" t="s">
        <v>86</v>
      </c>
      <c r="AY244" s="18" t="s">
        <v>321</v>
      </c>
      <c r="BE244" s="206">
        <f t="shared" si="44"/>
        <v>0</v>
      </c>
      <c r="BF244" s="206">
        <f t="shared" si="45"/>
        <v>0</v>
      </c>
      <c r="BG244" s="206">
        <f t="shared" si="46"/>
        <v>0</v>
      </c>
      <c r="BH244" s="206">
        <f t="shared" si="47"/>
        <v>0</v>
      </c>
      <c r="BI244" s="206">
        <f t="shared" si="48"/>
        <v>0</v>
      </c>
      <c r="BJ244" s="18" t="s">
        <v>84</v>
      </c>
      <c r="BK244" s="206">
        <f t="shared" si="49"/>
        <v>0</v>
      </c>
      <c r="BL244" s="18" t="s">
        <v>328</v>
      </c>
      <c r="BM244" s="205" t="s">
        <v>1382</v>
      </c>
    </row>
    <row r="245" spans="1:65" s="2" customFormat="1" ht="16.5" customHeight="1">
      <c r="A245" s="35"/>
      <c r="B245" s="36"/>
      <c r="C245" s="194" t="s">
        <v>946</v>
      </c>
      <c r="D245" s="194" t="s">
        <v>323</v>
      </c>
      <c r="E245" s="195" t="s">
        <v>4520</v>
      </c>
      <c r="F245" s="196" t="s">
        <v>4437</v>
      </c>
      <c r="G245" s="197" t="s">
        <v>4288</v>
      </c>
      <c r="H245" s="198">
        <v>1</v>
      </c>
      <c r="I245" s="199"/>
      <c r="J245" s="200">
        <f t="shared" si="40"/>
        <v>0</v>
      </c>
      <c r="K245" s="196" t="s">
        <v>327</v>
      </c>
      <c r="L245" s="40"/>
      <c r="M245" s="201" t="s">
        <v>1</v>
      </c>
      <c r="N245" s="202" t="s">
        <v>42</v>
      </c>
      <c r="O245" s="72"/>
      <c r="P245" s="203">
        <f t="shared" si="41"/>
        <v>0</v>
      </c>
      <c r="Q245" s="203">
        <v>0</v>
      </c>
      <c r="R245" s="203">
        <f t="shared" si="42"/>
        <v>0</v>
      </c>
      <c r="S245" s="203">
        <v>0</v>
      </c>
      <c r="T245" s="204">
        <f t="shared" si="43"/>
        <v>0</v>
      </c>
      <c r="U245" s="35"/>
      <c r="V245" s="35"/>
      <c r="W245" s="35"/>
      <c r="X245" s="35"/>
      <c r="Y245" s="35"/>
      <c r="Z245" s="35"/>
      <c r="AA245" s="35"/>
      <c r="AB245" s="35"/>
      <c r="AC245" s="35"/>
      <c r="AD245" s="35"/>
      <c r="AE245" s="35"/>
      <c r="AR245" s="205" t="s">
        <v>328</v>
      </c>
      <c r="AT245" s="205" t="s">
        <v>323</v>
      </c>
      <c r="AU245" s="205" t="s">
        <v>86</v>
      </c>
      <c r="AY245" s="18" t="s">
        <v>321</v>
      </c>
      <c r="BE245" s="206">
        <f t="shared" si="44"/>
        <v>0</v>
      </c>
      <c r="BF245" s="206">
        <f t="shared" si="45"/>
        <v>0</v>
      </c>
      <c r="BG245" s="206">
        <f t="shared" si="46"/>
        <v>0</v>
      </c>
      <c r="BH245" s="206">
        <f t="shared" si="47"/>
        <v>0</v>
      </c>
      <c r="BI245" s="206">
        <f t="shared" si="48"/>
        <v>0</v>
      </c>
      <c r="BJ245" s="18" t="s">
        <v>84</v>
      </c>
      <c r="BK245" s="206">
        <f t="shared" si="49"/>
        <v>0</v>
      </c>
      <c r="BL245" s="18" t="s">
        <v>328</v>
      </c>
      <c r="BM245" s="205" t="s">
        <v>1392</v>
      </c>
    </row>
    <row r="246" spans="1:65" s="12" customFormat="1" ht="22.9" customHeight="1">
      <c r="B246" s="178"/>
      <c r="C246" s="179"/>
      <c r="D246" s="180" t="s">
        <v>76</v>
      </c>
      <c r="E246" s="192" t="s">
        <v>4521</v>
      </c>
      <c r="F246" s="192" t="s">
        <v>4522</v>
      </c>
      <c r="G246" s="179"/>
      <c r="H246" s="179"/>
      <c r="I246" s="182"/>
      <c r="J246" s="193">
        <f>BK246</f>
        <v>0</v>
      </c>
      <c r="K246" s="179"/>
      <c r="L246" s="184"/>
      <c r="M246" s="185"/>
      <c r="N246" s="186"/>
      <c r="O246" s="186"/>
      <c r="P246" s="187">
        <f>SUM(P247:P256)</f>
        <v>0</v>
      </c>
      <c r="Q246" s="186"/>
      <c r="R246" s="187">
        <f>SUM(R247:R256)</f>
        <v>0</v>
      </c>
      <c r="S246" s="186"/>
      <c r="T246" s="188">
        <f>SUM(T247:T256)</f>
        <v>0</v>
      </c>
      <c r="AR246" s="189" t="s">
        <v>84</v>
      </c>
      <c r="AT246" s="190" t="s">
        <v>76</v>
      </c>
      <c r="AU246" s="190" t="s">
        <v>84</v>
      </c>
      <c r="AY246" s="189" t="s">
        <v>321</v>
      </c>
      <c r="BK246" s="191">
        <f>SUM(BK247:BK256)</f>
        <v>0</v>
      </c>
    </row>
    <row r="247" spans="1:65" s="2" customFormat="1" ht="21.75" customHeight="1">
      <c r="A247" s="35"/>
      <c r="B247" s="36"/>
      <c r="C247" s="194" t="s">
        <v>951</v>
      </c>
      <c r="D247" s="194" t="s">
        <v>323</v>
      </c>
      <c r="E247" s="195" t="s">
        <v>4523</v>
      </c>
      <c r="F247" s="196" t="s">
        <v>4524</v>
      </c>
      <c r="G247" s="197" t="s">
        <v>4323</v>
      </c>
      <c r="H247" s="198">
        <v>1</v>
      </c>
      <c r="I247" s="199"/>
      <c r="J247" s="200">
        <f>ROUND(I247*H247,2)</f>
        <v>0</v>
      </c>
      <c r="K247" s="196" t="s">
        <v>327</v>
      </c>
      <c r="L247" s="40"/>
      <c r="M247" s="201" t="s">
        <v>1</v>
      </c>
      <c r="N247" s="202" t="s">
        <v>42</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328</v>
      </c>
      <c r="AT247" s="205" t="s">
        <v>323</v>
      </c>
      <c r="AU247" s="205" t="s">
        <v>86</v>
      </c>
      <c r="AY247" s="18" t="s">
        <v>321</v>
      </c>
      <c r="BE247" s="206">
        <f>IF(N247="základní",J247,0)</f>
        <v>0</v>
      </c>
      <c r="BF247" s="206">
        <f>IF(N247="snížená",J247,0)</f>
        <v>0</v>
      </c>
      <c r="BG247" s="206">
        <f>IF(N247="zákl. přenesená",J247,0)</f>
        <v>0</v>
      </c>
      <c r="BH247" s="206">
        <f>IF(N247="sníž. přenesená",J247,0)</f>
        <v>0</v>
      </c>
      <c r="BI247" s="206">
        <f>IF(N247="nulová",J247,0)</f>
        <v>0</v>
      </c>
      <c r="BJ247" s="18" t="s">
        <v>84</v>
      </c>
      <c r="BK247" s="206">
        <f>ROUND(I247*H247,2)</f>
        <v>0</v>
      </c>
      <c r="BL247" s="18" t="s">
        <v>328</v>
      </c>
      <c r="BM247" s="205" t="s">
        <v>1403</v>
      </c>
    </row>
    <row r="248" spans="1:65" s="2" customFormat="1" ht="39">
      <c r="A248" s="35"/>
      <c r="B248" s="36"/>
      <c r="C248" s="37"/>
      <c r="D248" s="209" t="s">
        <v>1136</v>
      </c>
      <c r="E248" s="37"/>
      <c r="F248" s="261" t="s">
        <v>4525</v>
      </c>
      <c r="G248" s="37"/>
      <c r="H248" s="37"/>
      <c r="I248" s="262"/>
      <c r="J248" s="37"/>
      <c r="K248" s="37"/>
      <c r="L248" s="40"/>
      <c r="M248" s="263"/>
      <c r="N248" s="264"/>
      <c r="O248" s="72"/>
      <c r="P248" s="72"/>
      <c r="Q248" s="72"/>
      <c r="R248" s="72"/>
      <c r="S248" s="72"/>
      <c r="T248" s="73"/>
      <c r="U248" s="35"/>
      <c r="V248" s="35"/>
      <c r="W248" s="35"/>
      <c r="X248" s="35"/>
      <c r="Y248" s="35"/>
      <c r="Z248" s="35"/>
      <c r="AA248" s="35"/>
      <c r="AB248" s="35"/>
      <c r="AC248" s="35"/>
      <c r="AD248" s="35"/>
      <c r="AE248" s="35"/>
      <c r="AT248" s="18" t="s">
        <v>1136</v>
      </c>
      <c r="AU248" s="18" t="s">
        <v>86</v>
      </c>
    </row>
    <row r="249" spans="1:65" s="2" customFormat="1" ht="21.75" customHeight="1">
      <c r="A249" s="35"/>
      <c r="B249" s="36"/>
      <c r="C249" s="194" t="s">
        <v>958</v>
      </c>
      <c r="D249" s="194" t="s">
        <v>323</v>
      </c>
      <c r="E249" s="195" t="s">
        <v>4526</v>
      </c>
      <c r="F249" s="196" t="s">
        <v>4527</v>
      </c>
      <c r="G249" s="197" t="s">
        <v>4323</v>
      </c>
      <c r="H249" s="198">
        <v>3</v>
      </c>
      <c r="I249" s="199"/>
      <c r="J249" s="200">
        <f>ROUND(I249*H249,2)</f>
        <v>0</v>
      </c>
      <c r="K249" s="196" t="s">
        <v>327</v>
      </c>
      <c r="L249" s="40"/>
      <c r="M249" s="201" t="s">
        <v>1</v>
      </c>
      <c r="N249" s="202" t="s">
        <v>42</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328</v>
      </c>
      <c r="AT249" s="205" t="s">
        <v>323</v>
      </c>
      <c r="AU249" s="205" t="s">
        <v>86</v>
      </c>
      <c r="AY249" s="18" t="s">
        <v>321</v>
      </c>
      <c r="BE249" s="206">
        <f>IF(N249="základní",J249,0)</f>
        <v>0</v>
      </c>
      <c r="BF249" s="206">
        <f>IF(N249="snížená",J249,0)</f>
        <v>0</v>
      </c>
      <c r="BG249" s="206">
        <f>IF(N249="zákl. přenesená",J249,0)</f>
        <v>0</v>
      </c>
      <c r="BH249" s="206">
        <f>IF(N249="sníž. přenesená",J249,0)</f>
        <v>0</v>
      </c>
      <c r="BI249" s="206">
        <f>IF(N249="nulová",J249,0)</f>
        <v>0</v>
      </c>
      <c r="BJ249" s="18" t="s">
        <v>84</v>
      </c>
      <c r="BK249" s="206">
        <f>ROUND(I249*H249,2)</f>
        <v>0</v>
      </c>
      <c r="BL249" s="18" t="s">
        <v>328</v>
      </c>
      <c r="BM249" s="205" t="s">
        <v>1414</v>
      </c>
    </row>
    <row r="250" spans="1:65" s="2" customFormat="1" ht="29.25">
      <c r="A250" s="35"/>
      <c r="B250" s="36"/>
      <c r="C250" s="37"/>
      <c r="D250" s="209" t="s">
        <v>1136</v>
      </c>
      <c r="E250" s="37"/>
      <c r="F250" s="261" t="s">
        <v>4528</v>
      </c>
      <c r="G250" s="37"/>
      <c r="H250" s="37"/>
      <c r="I250" s="262"/>
      <c r="J250" s="37"/>
      <c r="K250" s="37"/>
      <c r="L250" s="40"/>
      <c r="M250" s="263"/>
      <c r="N250" s="264"/>
      <c r="O250" s="72"/>
      <c r="P250" s="72"/>
      <c r="Q250" s="72"/>
      <c r="R250" s="72"/>
      <c r="S250" s="72"/>
      <c r="T250" s="73"/>
      <c r="U250" s="35"/>
      <c r="V250" s="35"/>
      <c r="W250" s="35"/>
      <c r="X250" s="35"/>
      <c r="Y250" s="35"/>
      <c r="Z250" s="35"/>
      <c r="AA250" s="35"/>
      <c r="AB250" s="35"/>
      <c r="AC250" s="35"/>
      <c r="AD250" s="35"/>
      <c r="AE250" s="35"/>
      <c r="AT250" s="18" t="s">
        <v>1136</v>
      </c>
      <c r="AU250" s="18" t="s">
        <v>86</v>
      </c>
    </row>
    <row r="251" spans="1:65" s="2" customFormat="1" ht="16.5" customHeight="1">
      <c r="A251" s="35"/>
      <c r="B251" s="36"/>
      <c r="C251" s="194" t="s">
        <v>963</v>
      </c>
      <c r="D251" s="194" t="s">
        <v>323</v>
      </c>
      <c r="E251" s="195" t="s">
        <v>4529</v>
      </c>
      <c r="F251" s="196" t="s">
        <v>4530</v>
      </c>
      <c r="G251" s="197" t="s">
        <v>4323</v>
      </c>
      <c r="H251" s="198">
        <v>1</v>
      </c>
      <c r="I251" s="199"/>
      <c r="J251" s="200">
        <f>ROUND(I251*H251,2)</f>
        <v>0</v>
      </c>
      <c r="K251" s="196" t="s">
        <v>327</v>
      </c>
      <c r="L251" s="40"/>
      <c r="M251" s="201" t="s">
        <v>1</v>
      </c>
      <c r="N251" s="202" t="s">
        <v>42</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328</v>
      </c>
      <c r="AT251" s="205" t="s">
        <v>323</v>
      </c>
      <c r="AU251" s="205" t="s">
        <v>86</v>
      </c>
      <c r="AY251" s="18" t="s">
        <v>321</v>
      </c>
      <c r="BE251" s="206">
        <f>IF(N251="základní",J251,0)</f>
        <v>0</v>
      </c>
      <c r="BF251" s="206">
        <f>IF(N251="snížená",J251,0)</f>
        <v>0</v>
      </c>
      <c r="BG251" s="206">
        <f>IF(N251="zákl. přenesená",J251,0)</f>
        <v>0</v>
      </c>
      <c r="BH251" s="206">
        <f>IF(N251="sníž. přenesená",J251,0)</f>
        <v>0</v>
      </c>
      <c r="BI251" s="206">
        <f>IF(N251="nulová",J251,0)</f>
        <v>0</v>
      </c>
      <c r="BJ251" s="18" t="s">
        <v>84</v>
      </c>
      <c r="BK251" s="206">
        <f>ROUND(I251*H251,2)</f>
        <v>0</v>
      </c>
      <c r="BL251" s="18" t="s">
        <v>328</v>
      </c>
      <c r="BM251" s="205" t="s">
        <v>1422</v>
      </c>
    </row>
    <row r="252" spans="1:65" s="2" customFormat="1" ht="39">
      <c r="A252" s="35"/>
      <c r="B252" s="36"/>
      <c r="C252" s="37"/>
      <c r="D252" s="209" t="s">
        <v>1136</v>
      </c>
      <c r="E252" s="37"/>
      <c r="F252" s="261" t="s">
        <v>4531</v>
      </c>
      <c r="G252" s="37"/>
      <c r="H252" s="37"/>
      <c r="I252" s="262"/>
      <c r="J252" s="37"/>
      <c r="K252" s="37"/>
      <c r="L252" s="40"/>
      <c r="M252" s="263"/>
      <c r="N252" s="264"/>
      <c r="O252" s="72"/>
      <c r="P252" s="72"/>
      <c r="Q252" s="72"/>
      <c r="R252" s="72"/>
      <c r="S252" s="72"/>
      <c r="T252" s="73"/>
      <c r="U252" s="35"/>
      <c r="V252" s="35"/>
      <c r="W252" s="35"/>
      <c r="X252" s="35"/>
      <c r="Y252" s="35"/>
      <c r="Z252" s="35"/>
      <c r="AA252" s="35"/>
      <c r="AB252" s="35"/>
      <c r="AC252" s="35"/>
      <c r="AD252" s="35"/>
      <c r="AE252" s="35"/>
      <c r="AT252" s="18" t="s">
        <v>1136</v>
      </c>
      <c r="AU252" s="18" t="s">
        <v>86</v>
      </c>
    </row>
    <row r="253" spans="1:65" s="2" customFormat="1" ht="21.75" customHeight="1">
      <c r="A253" s="35"/>
      <c r="B253" s="36"/>
      <c r="C253" s="194" t="s">
        <v>968</v>
      </c>
      <c r="D253" s="194" t="s">
        <v>323</v>
      </c>
      <c r="E253" s="195" t="s">
        <v>4532</v>
      </c>
      <c r="F253" s="196" t="s">
        <v>4533</v>
      </c>
      <c r="G253" s="197" t="s">
        <v>4323</v>
      </c>
      <c r="H253" s="198">
        <v>4</v>
      </c>
      <c r="I253" s="199"/>
      <c r="J253" s="200">
        <f>ROUND(I253*H253,2)</f>
        <v>0</v>
      </c>
      <c r="K253" s="196" t="s">
        <v>327</v>
      </c>
      <c r="L253" s="40"/>
      <c r="M253" s="201" t="s">
        <v>1</v>
      </c>
      <c r="N253" s="202" t="s">
        <v>42</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328</v>
      </c>
      <c r="AT253" s="205" t="s">
        <v>323</v>
      </c>
      <c r="AU253" s="205" t="s">
        <v>86</v>
      </c>
      <c r="AY253" s="18" t="s">
        <v>321</v>
      </c>
      <c r="BE253" s="206">
        <f>IF(N253="základní",J253,0)</f>
        <v>0</v>
      </c>
      <c r="BF253" s="206">
        <f>IF(N253="snížená",J253,0)</f>
        <v>0</v>
      </c>
      <c r="BG253" s="206">
        <f>IF(N253="zákl. přenesená",J253,0)</f>
        <v>0</v>
      </c>
      <c r="BH253" s="206">
        <f>IF(N253="sníž. přenesená",J253,0)</f>
        <v>0</v>
      </c>
      <c r="BI253" s="206">
        <f>IF(N253="nulová",J253,0)</f>
        <v>0</v>
      </c>
      <c r="BJ253" s="18" t="s">
        <v>84</v>
      </c>
      <c r="BK253" s="206">
        <f>ROUND(I253*H253,2)</f>
        <v>0</v>
      </c>
      <c r="BL253" s="18" t="s">
        <v>328</v>
      </c>
      <c r="BM253" s="205" t="s">
        <v>1430</v>
      </c>
    </row>
    <row r="254" spans="1:65" s="2" customFormat="1" ht="19.5">
      <c r="A254" s="35"/>
      <c r="B254" s="36"/>
      <c r="C254" s="37"/>
      <c r="D254" s="209" t="s">
        <v>1136</v>
      </c>
      <c r="E254" s="37"/>
      <c r="F254" s="261" t="s">
        <v>4534</v>
      </c>
      <c r="G254" s="37"/>
      <c r="H254" s="37"/>
      <c r="I254" s="262"/>
      <c r="J254" s="37"/>
      <c r="K254" s="37"/>
      <c r="L254" s="40"/>
      <c r="M254" s="263"/>
      <c r="N254" s="264"/>
      <c r="O254" s="72"/>
      <c r="P254" s="72"/>
      <c r="Q254" s="72"/>
      <c r="R254" s="72"/>
      <c r="S254" s="72"/>
      <c r="T254" s="73"/>
      <c r="U254" s="35"/>
      <c r="V254" s="35"/>
      <c r="W254" s="35"/>
      <c r="X254" s="35"/>
      <c r="Y254" s="35"/>
      <c r="Z254" s="35"/>
      <c r="AA254" s="35"/>
      <c r="AB254" s="35"/>
      <c r="AC254" s="35"/>
      <c r="AD254" s="35"/>
      <c r="AE254" s="35"/>
      <c r="AT254" s="18" t="s">
        <v>1136</v>
      </c>
      <c r="AU254" s="18" t="s">
        <v>86</v>
      </c>
    </row>
    <row r="255" spans="1:65" s="2" customFormat="1" ht="16.5" customHeight="1">
      <c r="A255" s="35"/>
      <c r="B255" s="36"/>
      <c r="C255" s="194" t="s">
        <v>181</v>
      </c>
      <c r="D255" s="194" t="s">
        <v>323</v>
      </c>
      <c r="E255" s="195" t="s">
        <v>4535</v>
      </c>
      <c r="F255" s="196" t="s">
        <v>4536</v>
      </c>
      <c r="G255" s="197" t="s">
        <v>4323</v>
      </c>
      <c r="H255" s="198">
        <v>1</v>
      </c>
      <c r="I255" s="199"/>
      <c r="J255" s="200">
        <f>ROUND(I255*H255,2)</f>
        <v>0</v>
      </c>
      <c r="K255" s="196" t="s">
        <v>327</v>
      </c>
      <c r="L255" s="40"/>
      <c r="M255" s="201" t="s">
        <v>1</v>
      </c>
      <c r="N255" s="202" t="s">
        <v>42</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328</v>
      </c>
      <c r="AT255" s="205" t="s">
        <v>323</v>
      </c>
      <c r="AU255" s="205" t="s">
        <v>86</v>
      </c>
      <c r="AY255" s="18" t="s">
        <v>321</v>
      </c>
      <c r="BE255" s="206">
        <f>IF(N255="základní",J255,0)</f>
        <v>0</v>
      </c>
      <c r="BF255" s="206">
        <f>IF(N255="snížená",J255,0)</f>
        <v>0</v>
      </c>
      <c r="BG255" s="206">
        <f>IF(N255="zákl. přenesená",J255,0)</f>
        <v>0</v>
      </c>
      <c r="BH255" s="206">
        <f>IF(N255="sníž. přenesená",J255,0)</f>
        <v>0</v>
      </c>
      <c r="BI255" s="206">
        <f>IF(N255="nulová",J255,0)</f>
        <v>0</v>
      </c>
      <c r="BJ255" s="18" t="s">
        <v>84</v>
      </c>
      <c r="BK255" s="206">
        <f>ROUND(I255*H255,2)</f>
        <v>0</v>
      </c>
      <c r="BL255" s="18" t="s">
        <v>328</v>
      </c>
      <c r="BM255" s="205" t="s">
        <v>1438</v>
      </c>
    </row>
    <row r="256" spans="1:65" s="2" customFormat="1" ht="16.5" customHeight="1">
      <c r="A256" s="35"/>
      <c r="B256" s="36"/>
      <c r="C256" s="194" t="s">
        <v>976</v>
      </c>
      <c r="D256" s="194" t="s">
        <v>323</v>
      </c>
      <c r="E256" s="195" t="s">
        <v>4537</v>
      </c>
      <c r="F256" s="196" t="s">
        <v>4538</v>
      </c>
      <c r="G256" s="197" t="s">
        <v>4323</v>
      </c>
      <c r="H256" s="198">
        <v>1</v>
      </c>
      <c r="I256" s="199"/>
      <c r="J256" s="200">
        <f>ROUND(I256*H256,2)</f>
        <v>0</v>
      </c>
      <c r="K256" s="196" t="s">
        <v>327</v>
      </c>
      <c r="L256" s="40"/>
      <c r="M256" s="201" t="s">
        <v>1</v>
      </c>
      <c r="N256" s="202" t="s">
        <v>42</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328</v>
      </c>
      <c r="AT256" s="205" t="s">
        <v>323</v>
      </c>
      <c r="AU256" s="205" t="s">
        <v>86</v>
      </c>
      <c r="AY256" s="18" t="s">
        <v>321</v>
      </c>
      <c r="BE256" s="206">
        <f>IF(N256="základní",J256,0)</f>
        <v>0</v>
      </c>
      <c r="BF256" s="206">
        <f>IF(N256="snížená",J256,0)</f>
        <v>0</v>
      </c>
      <c r="BG256" s="206">
        <f>IF(N256="zákl. přenesená",J256,0)</f>
        <v>0</v>
      </c>
      <c r="BH256" s="206">
        <f>IF(N256="sníž. přenesená",J256,0)</f>
        <v>0</v>
      </c>
      <c r="BI256" s="206">
        <f>IF(N256="nulová",J256,0)</f>
        <v>0</v>
      </c>
      <c r="BJ256" s="18" t="s">
        <v>84</v>
      </c>
      <c r="BK256" s="206">
        <f>ROUND(I256*H256,2)</f>
        <v>0</v>
      </c>
      <c r="BL256" s="18" t="s">
        <v>328</v>
      </c>
      <c r="BM256" s="205" t="s">
        <v>1446</v>
      </c>
    </row>
    <row r="257" spans="1:65" s="12" customFormat="1" ht="22.9" customHeight="1">
      <c r="B257" s="178"/>
      <c r="C257" s="179"/>
      <c r="D257" s="180" t="s">
        <v>76</v>
      </c>
      <c r="E257" s="192" t="s">
        <v>4539</v>
      </c>
      <c r="F257" s="192" t="s">
        <v>4540</v>
      </c>
      <c r="G257" s="179"/>
      <c r="H257" s="179"/>
      <c r="I257" s="182"/>
      <c r="J257" s="193">
        <f>BK257</f>
        <v>0</v>
      </c>
      <c r="K257" s="179"/>
      <c r="L257" s="184"/>
      <c r="M257" s="185"/>
      <c r="N257" s="186"/>
      <c r="O257" s="186"/>
      <c r="P257" s="187">
        <f>SUM(P258:P261)</f>
        <v>0</v>
      </c>
      <c r="Q257" s="186"/>
      <c r="R257" s="187">
        <f>SUM(R258:R261)</f>
        <v>0</v>
      </c>
      <c r="S257" s="186"/>
      <c r="T257" s="188">
        <f>SUM(T258:T261)</f>
        <v>0</v>
      </c>
      <c r="AR257" s="189" t="s">
        <v>84</v>
      </c>
      <c r="AT257" s="190" t="s">
        <v>76</v>
      </c>
      <c r="AU257" s="190" t="s">
        <v>84</v>
      </c>
      <c r="AY257" s="189" t="s">
        <v>321</v>
      </c>
      <c r="BK257" s="191">
        <f>SUM(BK258:BK261)</f>
        <v>0</v>
      </c>
    </row>
    <row r="258" spans="1:65" s="2" customFormat="1" ht="16.5" customHeight="1">
      <c r="A258" s="35"/>
      <c r="B258" s="36"/>
      <c r="C258" s="194" t="s">
        <v>982</v>
      </c>
      <c r="D258" s="194" t="s">
        <v>323</v>
      </c>
      <c r="E258" s="195" t="s">
        <v>4541</v>
      </c>
      <c r="F258" s="196" t="s">
        <v>4542</v>
      </c>
      <c r="G258" s="197" t="s">
        <v>4288</v>
      </c>
      <c r="H258" s="198">
        <v>1</v>
      </c>
      <c r="I258" s="199"/>
      <c r="J258" s="200">
        <f>ROUND(I258*H258,2)</f>
        <v>0</v>
      </c>
      <c r="K258" s="196" t="s">
        <v>327</v>
      </c>
      <c r="L258" s="40"/>
      <c r="M258" s="201" t="s">
        <v>1</v>
      </c>
      <c r="N258" s="202" t="s">
        <v>42</v>
      </c>
      <c r="O258" s="72"/>
      <c r="P258" s="203">
        <f>O258*H258</f>
        <v>0</v>
      </c>
      <c r="Q258" s="203">
        <v>0</v>
      </c>
      <c r="R258" s="203">
        <f>Q258*H258</f>
        <v>0</v>
      </c>
      <c r="S258" s="203">
        <v>0</v>
      </c>
      <c r="T258" s="204">
        <f>S258*H258</f>
        <v>0</v>
      </c>
      <c r="U258" s="35"/>
      <c r="V258" s="35"/>
      <c r="W258" s="35"/>
      <c r="X258" s="35"/>
      <c r="Y258" s="35"/>
      <c r="Z258" s="35"/>
      <c r="AA258" s="35"/>
      <c r="AB258" s="35"/>
      <c r="AC258" s="35"/>
      <c r="AD258" s="35"/>
      <c r="AE258" s="35"/>
      <c r="AR258" s="205" t="s">
        <v>328</v>
      </c>
      <c r="AT258" s="205" t="s">
        <v>323</v>
      </c>
      <c r="AU258" s="205" t="s">
        <v>86</v>
      </c>
      <c r="AY258" s="18" t="s">
        <v>321</v>
      </c>
      <c r="BE258" s="206">
        <f>IF(N258="základní",J258,0)</f>
        <v>0</v>
      </c>
      <c r="BF258" s="206">
        <f>IF(N258="snížená",J258,0)</f>
        <v>0</v>
      </c>
      <c r="BG258" s="206">
        <f>IF(N258="zákl. přenesená",J258,0)</f>
        <v>0</v>
      </c>
      <c r="BH258" s="206">
        <f>IF(N258="sníž. přenesená",J258,0)</f>
        <v>0</v>
      </c>
      <c r="BI258" s="206">
        <f>IF(N258="nulová",J258,0)</f>
        <v>0</v>
      </c>
      <c r="BJ258" s="18" t="s">
        <v>84</v>
      </c>
      <c r="BK258" s="206">
        <f>ROUND(I258*H258,2)</f>
        <v>0</v>
      </c>
      <c r="BL258" s="18" t="s">
        <v>328</v>
      </c>
      <c r="BM258" s="205" t="s">
        <v>1454</v>
      </c>
    </row>
    <row r="259" spans="1:65" s="2" customFormat="1" ht="29.25">
      <c r="A259" s="35"/>
      <c r="B259" s="36"/>
      <c r="C259" s="37"/>
      <c r="D259" s="209" t="s">
        <v>1136</v>
      </c>
      <c r="E259" s="37"/>
      <c r="F259" s="261" t="s">
        <v>4543</v>
      </c>
      <c r="G259" s="37"/>
      <c r="H259" s="37"/>
      <c r="I259" s="262"/>
      <c r="J259" s="37"/>
      <c r="K259" s="37"/>
      <c r="L259" s="40"/>
      <c r="M259" s="263"/>
      <c r="N259" s="264"/>
      <c r="O259" s="72"/>
      <c r="P259" s="72"/>
      <c r="Q259" s="72"/>
      <c r="R259" s="72"/>
      <c r="S259" s="72"/>
      <c r="T259" s="73"/>
      <c r="U259" s="35"/>
      <c r="V259" s="35"/>
      <c r="W259" s="35"/>
      <c r="X259" s="35"/>
      <c r="Y259" s="35"/>
      <c r="Z259" s="35"/>
      <c r="AA259" s="35"/>
      <c r="AB259" s="35"/>
      <c r="AC259" s="35"/>
      <c r="AD259" s="35"/>
      <c r="AE259" s="35"/>
      <c r="AT259" s="18" t="s">
        <v>1136</v>
      </c>
      <c r="AU259" s="18" t="s">
        <v>86</v>
      </c>
    </row>
    <row r="260" spans="1:65" s="2" customFormat="1" ht="16.5" customHeight="1">
      <c r="A260" s="35"/>
      <c r="B260" s="36"/>
      <c r="C260" s="194" t="s">
        <v>986</v>
      </c>
      <c r="D260" s="194" t="s">
        <v>323</v>
      </c>
      <c r="E260" s="195" t="s">
        <v>4544</v>
      </c>
      <c r="F260" s="196" t="s">
        <v>4545</v>
      </c>
      <c r="G260" s="197" t="s">
        <v>4288</v>
      </c>
      <c r="H260" s="198">
        <v>1</v>
      </c>
      <c r="I260" s="199"/>
      <c r="J260" s="200">
        <f>ROUND(I260*H260,2)</f>
        <v>0</v>
      </c>
      <c r="K260" s="196" t="s">
        <v>327</v>
      </c>
      <c r="L260" s="40"/>
      <c r="M260" s="201" t="s">
        <v>1</v>
      </c>
      <c r="N260" s="202" t="s">
        <v>42</v>
      </c>
      <c r="O260" s="72"/>
      <c r="P260" s="203">
        <f>O260*H260</f>
        <v>0</v>
      </c>
      <c r="Q260" s="203">
        <v>0</v>
      </c>
      <c r="R260" s="203">
        <f>Q260*H260</f>
        <v>0</v>
      </c>
      <c r="S260" s="203">
        <v>0</v>
      </c>
      <c r="T260" s="204">
        <f>S260*H260</f>
        <v>0</v>
      </c>
      <c r="U260" s="35"/>
      <c r="V260" s="35"/>
      <c r="W260" s="35"/>
      <c r="X260" s="35"/>
      <c r="Y260" s="35"/>
      <c r="Z260" s="35"/>
      <c r="AA260" s="35"/>
      <c r="AB260" s="35"/>
      <c r="AC260" s="35"/>
      <c r="AD260" s="35"/>
      <c r="AE260" s="35"/>
      <c r="AR260" s="205" t="s">
        <v>328</v>
      </c>
      <c r="AT260" s="205" t="s">
        <v>323</v>
      </c>
      <c r="AU260" s="205" t="s">
        <v>86</v>
      </c>
      <c r="AY260" s="18" t="s">
        <v>321</v>
      </c>
      <c r="BE260" s="206">
        <f>IF(N260="základní",J260,0)</f>
        <v>0</v>
      </c>
      <c r="BF260" s="206">
        <f>IF(N260="snížená",J260,0)</f>
        <v>0</v>
      </c>
      <c r="BG260" s="206">
        <f>IF(N260="zákl. přenesená",J260,0)</f>
        <v>0</v>
      </c>
      <c r="BH260" s="206">
        <f>IF(N260="sníž. přenesená",J260,0)</f>
        <v>0</v>
      </c>
      <c r="BI260" s="206">
        <f>IF(N260="nulová",J260,0)</f>
        <v>0</v>
      </c>
      <c r="BJ260" s="18" t="s">
        <v>84</v>
      </c>
      <c r="BK260" s="206">
        <f>ROUND(I260*H260,2)</f>
        <v>0</v>
      </c>
      <c r="BL260" s="18" t="s">
        <v>328</v>
      </c>
      <c r="BM260" s="205" t="s">
        <v>1462</v>
      </c>
    </row>
    <row r="261" spans="1:65" s="2" customFormat="1" ht="48.75">
      <c r="A261" s="35"/>
      <c r="B261" s="36"/>
      <c r="C261" s="37"/>
      <c r="D261" s="209" t="s">
        <v>1136</v>
      </c>
      <c r="E261" s="37"/>
      <c r="F261" s="261" t="s">
        <v>4546</v>
      </c>
      <c r="G261" s="37"/>
      <c r="H261" s="37"/>
      <c r="I261" s="262"/>
      <c r="J261" s="37"/>
      <c r="K261" s="37"/>
      <c r="L261" s="40"/>
      <c r="M261" s="263"/>
      <c r="N261" s="264"/>
      <c r="O261" s="72"/>
      <c r="P261" s="72"/>
      <c r="Q261" s="72"/>
      <c r="R261" s="72"/>
      <c r="S261" s="72"/>
      <c r="T261" s="73"/>
      <c r="U261" s="35"/>
      <c r="V261" s="35"/>
      <c r="W261" s="35"/>
      <c r="X261" s="35"/>
      <c r="Y261" s="35"/>
      <c r="Z261" s="35"/>
      <c r="AA261" s="35"/>
      <c r="AB261" s="35"/>
      <c r="AC261" s="35"/>
      <c r="AD261" s="35"/>
      <c r="AE261" s="35"/>
      <c r="AT261" s="18" t="s">
        <v>1136</v>
      </c>
      <c r="AU261" s="18" t="s">
        <v>86</v>
      </c>
    </row>
    <row r="262" spans="1:65" s="12" customFormat="1" ht="22.9" customHeight="1">
      <c r="B262" s="178"/>
      <c r="C262" s="179"/>
      <c r="D262" s="180" t="s">
        <v>76</v>
      </c>
      <c r="E262" s="192" t="s">
        <v>4547</v>
      </c>
      <c r="F262" s="192" t="s">
        <v>4548</v>
      </c>
      <c r="G262" s="179"/>
      <c r="H262" s="179"/>
      <c r="I262" s="182"/>
      <c r="J262" s="193">
        <f>BK262</f>
        <v>0</v>
      </c>
      <c r="K262" s="179"/>
      <c r="L262" s="184"/>
      <c r="M262" s="185"/>
      <c r="N262" s="186"/>
      <c r="O262" s="186"/>
      <c r="P262" s="187">
        <f>SUM(P263:P285)</f>
        <v>0</v>
      </c>
      <c r="Q262" s="186"/>
      <c r="R262" s="187">
        <f>SUM(R263:R285)</f>
        <v>0</v>
      </c>
      <c r="S262" s="186"/>
      <c r="T262" s="188">
        <f>SUM(T263:T285)</f>
        <v>0</v>
      </c>
      <c r="AR262" s="189" t="s">
        <v>84</v>
      </c>
      <c r="AT262" s="190" t="s">
        <v>76</v>
      </c>
      <c r="AU262" s="190" t="s">
        <v>84</v>
      </c>
      <c r="AY262" s="189" t="s">
        <v>321</v>
      </c>
      <c r="BK262" s="191">
        <f>SUM(BK263:BK285)</f>
        <v>0</v>
      </c>
    </row>
    <row r="263" spans="1:65" s="2" customFormat="1" ht="16.5" customHeight="1">
      <c r="A263" s="35"/>
      <c r="B263" s="36"/>
      <c r="C263" s="194" t="s">
        <v>992</v>
      </c>
      <c r="D263" s="194" t="s">
        <v>323</v>
      </c>
      <c r="E263" s="195" t="s">
        <v>4549</v>
      </c>
      <c r="F263" s="196" t="s">
        <v>4550</v>
      </c>
      <c r="G263" s="197" t="s">
        <v>628</v>
      </c>
      <c r="H263" s="198">
        <v>50</v>
      </c>
      <c r="I263" s="199"/>
      <c r="J263" s="200">
        <f t="shared" ref="J263:J285" si="50">ROUND(I263*H263,2)</f>
        <v>0</v>
      </c>
      <c r="K263" s="196" t="s">
        <v>327</v>
      </c>
      <c r="L263" s="40"/>
      <c r="M263" s="201" t="s">
        <v>1</v>
      </c>
      <c r="N263" s="202" t="s">
        <v>42</v>
      </c>
      <c r="O263" s="72"/>
      <c r="P263" s="203">
        <f t="shared" ref="P263:P285" si="51">O263*H263</f>
        <v>0</v>
      </c>
      <c r="Q263" s="203">
        <v>0</v>
      </c>
      <c r="R263" s="203">
        <f t="shared" ref="R263:R285" si="52">Q263*H263</f>
        <v>0</v>
      </c>
      <c r="S263" s="203">
        <v>0</v>
      </c>
      <c r="T263" s="204">
        <f t="shared" ref="T263:T285" si="53">S263*H263</f>
        <v>0</v>
      </c>
      <c r="U263" s="35"/>
      <c r="V263" s="35"/>
      <c r="W263" s="35"/>
      <c r="X263" s="35"/>
      <c r="Y263" s="35"/>
      <c r="Z263" s="35"/>
      <c r="AA263" s="35"/>
      <c r="AB263" s="35"/>
      <c r="AC263" s="35"/>
      <c r="AD263" s="35"/>
      <c r="AE263" s="35"/>
      <c r="AR263" s="205" t="s">
        <v>328</v>
      </c>
      <c r="AT263" s="205" t="s">
        <v>323</v>
      </c>
      <c r="AU263" s="205" t="s">
        <v>86</v>
      </c>
      <c r="AY263" s="18" t="s">
        <v>321</v>
      </c>
      <c r="BE263" s="206">
        <f t="shared" ref="BE263:BE285" si="54">IF(N263="základní",J263,0)</f>
        <v>0</v>
      </c>
      <c r="BF263" s="206">
        <f t="shared" ref="BF263:BF285" si="55">IF(N263="snížená",J263,0)</f>
        <v>0</v>
      </c>
      <c r="BG263" s="206">
        <f t="shared" ref="BG263:BG285" si="56">IF(N263="zákl. přenesená",J263,0)</f>
        <v>0</v>
      </c>
      <c r="BH263" s="206">
        <f t="shared" ref="BH263:BH285" si="57">IF(N263="sníž. přenesená",J263,0)</f>
        <v>0</v>
      </c>
      <c r="BI263" s="206">
        <f t="shared" ref="BI263:BI285" si="58">IF(N263="nulová",J263,0)</f>
        <v>0</v>
      </c>
      <c r="BJ263" s="18" t="s">
        <v>84</v>
      </c>
      <c r="BK263" s="206">
        <f t="shared" ref="BK263:BK285" si="59">ROUND(I263*H263,2)</f>
        <v>0</v>
      </c>
      <c r="BL263" s="18" t="s">
        <v>328</v>
      </c>
      <c r="BM263" s="205" t="s">
        <v>1470</v>
      </c>
    </row>
    <row r="264" spans="1:65" s="2" customFormat="1" ht="16.5" customHeight="1">
      <c r="A264" s="35"/>
      <c r="B264" s="36"/>
      <c r="C264" s="194" t="s">
        <v>994</v>
      </c>
      <c r="D264" s="194" t="s">
        <v>323</v>
      </c>
      <c r="E264" s="195" t="s">
        <v>4551</v>
      </c>
      <c r="F264" s="196" t="s">
        <v>4552</v>
      </c>
      <c r="G264" s="197" t="s">
        <v>628</v>
      </c>
      <c r="H264" s="198">
        <v>5</v>
      </c>
      <c r="I264" s="199"/>
      <c r="J264" s="200">
        <f t="shared" si="50"/>
        <v>0</v>
      </c>
      <c r="K264" s="196" t="s">
        <v>327</v>
      </c>
      <c r="L264" s="40"/>
      <c r="M264" s="201" t="s">
        <v>1</v>
      </c>
      <c r="N264" s="202" t="s">
        <v>42</v>
      </c>
      <c r="O264" s="72"/>
      <c r="P264" s="203">
        <f t="shared" si="51"/>
        <v>0</v>
      </c>
      <c r="Q264" s="203">
        <v>0</v>
      </c>
      <c r="R264" s="203">
        <f t="shared" si="52"/>
        <v>0</v>
      </c>
      <c r="S264" s="203">
        <v>0</v>
      </c>
      <c r="T264" s="204">
        <f t="shared" si="53"/>
        <v>0</v>
      </c>
      <c r="U264" s="35"/>
      <c r="V264" s="35"/>
      <c r="W264" s="35"/>
      <c r="X264" s="35"/>
      <c r="Y264" s="35"/>
      <c r="Z264" s="35"/>
      <c r="AA264" s="35"/>
      <c r="AB264" s="35"/>
      <c r="AC264" s="35"/>
      <c r="AD264" s="35"/>
      <c r="AE264" s="35"/>
      <c r="AR264" s="205" t="s">
        <v>328</v>
      </c>
      <c r="AT264" s="205" t="s">
        <v>323</v>
      </c>
      <c r="AU264" s="205" t="s">
        <v>86</v>
      </c>
      <c r="AY264" s="18" t="s">
        <v>321</v>
      </c>
      <c r="BE264" s="206">
        <f t="shared" si="54"/>
        <v>0</v>
      </c>
      <c r="BF264" s="206">
        <f t="shared" si="55"/>
        <v>0</v>
      </c>
      <c r="BG264" s="206">
        <f t="shared" si="56"/>
        <v>0</v>
      </c>
      <c r="BH264" s="206">
        <f t="shared" si="57"/>
        <v>0</v>
      </c>
      <c r="BI264" s="206">
        <f t="shared" si="58"/>
        <v>0</v>
      </c>
      <c r="BJ264" s="18" t="s">
        <v>84</v>
      </c>
      <c r="BK264" s="206">
        <f t="shared" si="59"/>
        <v>0</v>
      </c>
      <c r="BL264" s="18" t="s">
        <v>328</v>
      </c>
      <c r="BM264" s="205" t="s">
        <v>1478</v>
      </c>
    </row>
    <row r="265" spans="1:65" s="2" customFormat="1" ht="16.5" customHeight="1">
      <c r="A265" s="35"/>
      <c r="B265" s="36"/>
      <c r="C265" s="194" t="s">
        <v>998</v>
      </c>
      <c r="D265" s="194" t="s">
        <v>323</v>
      </c>
      <c r="E265" s="195" t="s">
        <v>4553</v>
      </c>
      <c r="F265" s="196" t="s">
        <v>4554</v>
      </c>
      <c r="G265" s="197" t="s">
        <v>4288</v>
      </c>
      <c r="H265" s="198">
        <v>1</v>
      </c>
      <c r="I265" s="199"/>
      <c r="J265" s="200">
        <f t="shared" si="50"/>
        <v>0</v>
      </c>
      <c r="K265" s="196" t="s">
        <v>327</v>
      </c>
      <c r="L265" s="40"/>
      <c r="M265" s="201" t="s">
        <v>1</v>
      </c>
      <c r="N265" s="202" t="s">
        <v>42</v>
      </c>
      <c r="O265" s="72"/>
      <c r="P265" s="203">
        <f t="shared" si="51"/>
        <v>0</v>
      </c>
      <c r="Q265" s="203">
        <v>0</v>
      </c>
      <c r="R265" s="203">
        <f t="shared" si="52"/>
        <v>0</v>
      </c>
      <c r="S265" s="203">
        <v>0</v>
      </c>
      <c r="T265" s="204">
        <f t="shared" si="53"/>
        <v>0</v>
      </c>
      <c r="U265" s="35"/>
      <c r="V265" s="35"/>
      <c r="W265" s="35"/>
      <c r="X265" s="35"/>
      <c r="Y265" s="35"/>
      <c r="Z265" s="35"/>
      <c r="AA265" s="35"/>
      <c r="AB265" s="35"/>
      <c r="AC265" s="35"/>
      <c r="AD265" s="35"/>
      <c r="AE265" s="35"/>
      <c r="AR265" s="205" t="s">
        <v>328</v>
      </c>
      <c r="AT265" s="205" t="s">
        <v>323</v>
      </c>
      <c r="AU265" s="205" t="s">
        <v>86</v>
      </c>
      <c r="AY265" s="18" t="s">
        <v>321</v>
      </c>
      <c r="BE265" s="206">
        <f t="shared" si="54"/>
        <v>0</v>
      </c>
      <c r="BF265" s="206">
        <f t="shared" si="55"/>
        <v>0</v>
      </c>
      <c r="BG265" s="206">
        <f t="shared" si="56"/>
        <v>0</v>
      </c>
      <c r="BH265" s="206">
        <f t="shared" si="57"/>
        <v>0</v>
      </c>
      <c r="BI265" s="206">
        <f t="shared" si="58"/>
        <v>0</v>
      </c>
      <c r="BJ265" s="18" t="s">
        <v>84</v>
      </c>
      <c r="BK265" s="206">
        <f t="shared" si="59"/>
        <v>0</v>
      </c>
      <c r="BL265" s="18" t="s">
        <v>328</v>
      </c>
      <c r="BM265" s="205" t="s">
        <v>1486</v>
      </c>
    </row>
    <row r="266" spans="1:65" s="2" customFormat="1" ht="16.5" customHeight="1">
      <c r="A266" s="35"/>
      <c r="B266" s="36"/>
      <c r="C266" s="194" t="s">
        <v>1007</v>
      </c>
      <c r="D266" s="194" t="s">
        <v>323</v>
      </c>
      <c r="E266" s="195" t="s">
        <v>4555</v>
      </c>
      <c r="F266" s="196" t="s">
        <v>4556</v>
      </c>
      <c r="G266" s="197" t="s">
        <v>4323</v>
      </c>
      <c r="H266" s="198">
        <v>1</v>
      </c>
      <c r="I266" s="199"/>
      <c r="J266" s="200">
        <f t="shared" si="50"/>
        <v>0</v>
      </c>
      <c r="K266" s="196" t="s">
        <v>327</v>
      </c>
      <c r="L266" s="40"/>
      <c r="M266" s="201" t="s">
        <v>1</v>
      </c>
      <c r="N266" s="202" t="s">
        <v>42</v>
      </c>
      <c r="O266" s="72"/>
      <c r="P266" s="203">
        <f t="shared" si="51"/>
        <v>0</v>
      </c>
      <c r="Q266" s="203">
        <v>0</v>
      </c>
      <c r="R266" s="203">
        <f t="shared" si="52"/>
        <v>0</v>
      </c>
      <c r="S266" s="203">
        <v>0</v>
      </c>
      <c r="T266" s="204">
        <f t="shared" si="53"/>
        <v>0</v>
      </c>
      <c r="U266" s="35"/>
      <c r="V266" s="35"/>
      <c r="W266" s="35"/>
      <c r="X266" s="35"/>
      <c r="Y266" s="35"/>
      <c r="Z266" s="35"/>
      <c r="AA266" s="35"/>
      <c r="AB266" s="35"/>
      <c r="AC266" s="35"/>
      <c r="AD266" s="35"/>
      <c r="AE266" s="35"/>
      <c r="AR266" s="205" t="s">
        <v>328</v>
      </c>
      <c r="AT266" s="205" t="s">
        <v>323</v>
      </c>
      <c r="AU266" s="205" t="s">
        <v>86</v>
      </c>
      <c r="AY266" s="18" t="s">
        <v>321</v>
      </c>
      <c r="BE266" s="206">
        <f t="shared" si="54"/>
        <v>0</v>
      </c>
      <c r="BF266" s="206">
        <f t="shared" si="55"/>
        <v>0</v>
      </c>
      <c r="BG266" s="206">
        <f t="shared" si="56"/>
        <v>0</v>
      </c>
      <c r="BH266" s="206">
        <f t="shared" si="57"/>
        <v>0</v>
      </c>
      <c r="BI266" s="206">
        <f t="shared" si="58"/>
        <v>0</v>
      </c>
      <c r="BJ266" s="18" t="s">
        <v>84</v>
      </c>
      <c r="BK266" s="206">
        <f t="shared" si="59"/>
        <v>0</v>
      </c>
      <c r="BL266" s="18" t="s">
        <v>328</v>
      </c>
      <c r="BM266" s="205" t="s">
        <v>1494</v>
      </c>
    </row>
    <row r="267" spans="1:65" s="2" customFormat="1" ht="24.2" customHeight="1">
      <c r="A267" s="35"/>
      <c r="B267" s="36"/>
      <c r="C267" s="194" t="s">
        <v>1017</v>
      </c>
      <c r="D267" s="194" t="s">
        <v>323</v>
      </c>
      <c r="E267" s="195" t="s">
        <v>4557</v>
      </c>
      <c r="F267" s="196" t="s">
        <v>4558</v>
      </c>
      <c r="G267" s="197" t="s">
        <v>628</v>
      </c>
      <c r="H267" s="198">
        <v>60</v>
      </c>
      <c r="I267" s="199"/>
      <c r="J267" s="200">
        <f t="shared" si="50"/>
        <v>0</v>
      </c>
      <c r="K267" s="196" t="s">
        <v>327</v>
      </c>
      <c r="L267" s="40"/>
      <c r="M267" s="201" t="s">
        <v>1</v>
      </c>
      <c r="N267" s="202" t="s">
        <v>42</v>
      </c>
      <c r="O267" s="72"/>
      <c r="P267" s="203">
        <f t="shared" si="51"/>
        <v>0</v>
      </c>
      <c r="Q267" s="203">
        <v>0</v>
      </c>
      <c r="R267" s="203">
        <f t="shared" si="52"/>
        <v>0</v>
      </c>
      <c r="S267" s="203">
        <v>0</v>
      </c>
      <c r="T267" s="204">
        <f t="shared" si="53"/>
        <v>0</v>
      </c>
      <c r="U267" s="35"/>
      <c r="V267" s="35"/>
      <c r="W267" s="35"/>
      <c r="X267" s="35"/>
      <c r="Y267" s="35"/>
      <c r="Z267" s="35"/>
      <c r="AA267" s="35"/>
      <c r="AB267" s="35"/>
      <c r="AC267" s="35"/>
      <c r="AD267" s="35"/>
      <c r="AE267" s="35"/>
      <c r="AR267" s="205" t="s">
        <v>328</v>
      </c>
      <c r="AT267" s="205" t="s">
        <v>323</v>
      </c>
      <c r="AU267" s="205" t="s">
        <v>86</v>
      </c>
      <c r="AY267" s="18" t="s">
        <v>321</v>
      </c>
      <c r="BE267" s="206">
        <f t="shared" si="54"/>
        <v>0</v>
      </c>
      <c r="BF267" s="206">
        <f t="shared" si="55"/>
        <v>0</v>
      </c>
      <c r="BG267" s="206">
        <f t="shared" si="56"/>
        <v>0</v>
      </c>
      <c r="BH267" s="206">
        <f t="shared" si="57"/>
        <v>0</v>
      </c>
      <c r="BI267" s="206">
        <f t="shared" si="58"/>
        <v>0</v>
      </c>
      <c r="BJ267" s="18" t="s">
        <v>84</v>
      </c>
      <c r="BK267" s="206">
        <f t="shared" si="59"/>
        <v>0</v>
      </c>
      <c r="BL267" s="18" t="s">
        <v>328</v>
      </c>
      <c r="BM267" s="205" t="s">
        <v>1502</v>
      </c>
    </row>
    <row r="268" spans="1:65" s="2" customFormat="1" ht="16.5" customHeight="1">
      <c r="A268" s="35"/>
      <c r="B268" s="36"/>
      <c r="C268" s="194" t="s">
        <v>1024</v>
      </c>
      <c r="D268" s="194" t="s">
        <v>323</v>
      </c>
      <c r="E268" s="195" t="s">
        <v>4559</v>
      </c>
      <c r="F268" s="196" t="s">
        <v>4560</v>
      </c>
      <c r="G268" s="197" t="s">
        <v>628</v>
      </c>
      <c r="H268" s="198">
        <v>40</v>
      </c>
      <c r="I268" s="199"/>
      <c r="J268" s="200">
        <f t="shared" si="50"/>
        <v>0</v>
      </c>
      <c r="K268" s="196" t="s">
        <v>327</v>
      </c>
      <c r="L268" s="40"/>
      <c r="M268" s="201" t="s">
        <v>1</v>
      </c>
      <c r="N268" s="202" t="s">
        <v>42</v>
      </c>
      <c r="O268" s="72"/>
      <c r="P268" s="203">
        <f t="shared" si="51"/>
        <v>0</v>
      </c>
      <c r="Q268" s="203">
        <v>0</v>
      </c>
      <c r="R268" s="203">
        <f t="shared" si="52"/>
        <v>0</v>
      </c>
      <c r="S268" s="203">
        <v>0</v>
      </c>
      <c r="T268" s="204">
        <f t="shared" si="53"/>
        <v>0</v>
      </c>
      <c r="U268" s="35"/>
      <c r="V268" s="35"/>
      <c r="W268" s="35"/>
      <c r="X268" s="35"/>
      <c r="Y268" s="35"/>
      <c r="Z268" s="35"/>
      <c r="AA268" s="35"/>
      <c r="AB268" s="35"/>
      <c r="AC268" s="35"/>
      <c r="AD268" s="35"/>
      <c r="AE268" s="35"/>
      <c r="AR268" s="205" t="s">
        <v>328</v>
      </c>
      <c r="AT268" s="205" t="s">
        <v>323</v>
      </c>
      <c r="AU268" s="205" t="s">
        <v>86</v>
      </c>
      <c r="AY268" s="18" t="s">
        <v>321</v>
      </c>
      <c r="BE268" s="206">
        <f t="shared" si="54"/>
        <v>0</v>
      </c>
      <c r="BF268" s="206">
        <f t="shared" si="55"/>
        <v>0</v>
      </c>
      <c r="BG268" s="206">
        <f t="shared" si="56"/>
        <v>0</v>
      </c>
      <c r="BH268" s="206">
        <f t="shared" si="57"/>
        <v>0</v>
      </c>
      <c r="BI268" s="206">
        <f t="shared" si="58"/>
        <v>0</v>
      </c>
      <c r="BJ268" s="18" t="s">
        <v>84</v>
      </c>
      <c r="BK268" s="206">
        <f t="shared" si="59"/>
        <v>0</v>
      </c>
      <c r="BL268" s="18" t="s">
        <v>328</v>
      </c>
      <c r="BM268" s="205" t="s">
        <v>1513</v>
      </c>
    </row>
    <row r="269" spans="1:65" s="2" customFormat="1" ht="16.5" customHeight="1">
      <c r="A269" s="35"/>
      <c r="B269" s="36"/>
      <c r="C269" s="194" t="s">
        <v>1028</v>
      </c>
      <c r="D269" s="194" t="s">
        <v>323</v>
      </c>
      <c r="E269" s="195" t="s">
        <v>4561</v>
      </c>
      <c r="F269" s="196" t="s">
        <v>4562</v>
      </c>
      <c r="G269" s="197" t="s">
        <v>628</v>
      </c>
      <c r="H269" s="198">
        <v>75</v>
      </c>
      <c r="I269" s="199"/>
      <c r="J269" s="200">
        <f t="shared" si="50"/>
        <v>0</v>
      </c>
      <c r="K269" s="196" t="s">
        <v>327</v>
      </c>
      <c r="L269" s="40"/>
      <c r="M269" s="201" t="s">
        <v>1</v>
      </c>
      <c r="N269" s="202" t="s">
        <v>42</v>
      </c>
      <c r="O269" s="72"/>
      <c r="P269" s="203">
        <f t="shared" si="51"/>
        <v>0</v>
      </c>
      <c r="Q269" s="203">
        <v>0</v>
      </c>
      <c r="R269" s="203">
        <f t="shared" si="52"/>
        <v>0</v>
      </c>
      <c r="S269" s="203">
        <v>0</v>
      </c>
      <c r="T269" s="204">
        <f t="shared" si="53"/>
        <v>0</v>
      </c>
      <c r="U269" s="35"/>
      <c r="V269" s="35"/>
      <c r="W269" s="35"/>
      <c r="X269" s="35"/>
      <c r="Y269" s="35"/>
      <c r="Z269" s="35"/>
      <c r="AA269" s="35"/>
      <c r="AB269" s="35"/>
      <c r="AC269" s="35"/>
      <c r="AD269" s="35"/>
      <c r="AE269" s="35"/>
      <c r="AR269" s="205" t="s">
        <v>328</v>
      </c>
      <c r="AT269" s="205" t="s">
        <v>323</v>
      </c>
      <c r="AU269" s="205" t="s">
        <v>86</v>
      </c>
      <c r="AY269" s="18" t="s">
        <v>321</v>
      </c>
      <c r="BE269" s="206">
        <f t="shared" si="54"/>
        <v>0</v>
      </c>
      <c r="BF269" s="206">
        <f t="shared" si="55"/>
        <v>0</v>
      </c>
      <c r="BG269" s="206">
        <f t="shared" si="56"/>
        <v>0</v>
      </c>
      <c r="BH269" s="206">
        <f t="shared" si="57"/>
        <v>0</v>
      </c>
      <c r="BI269" s="206">
        <f t="shared" si="58"/>
        <v>0</v>
      </c>
      <c r="BJ269" s="18" t="s">
        <v>84</v>
      </c>
      <c r="BK269" s="206">
        <f t="shared" si="59"/>
        <v>0</v>
      </c>
      <c r="BL269" s="18" t="s">
        <v>328</v>
      </c>
      <c r="BM269" s="205" t="s">
        <v>1526</v>
      </c>
    </row>
    <row r="270" spans="1:65" s="2" customFormat="1" ht="16.5" customHeight="1">
      <c r="A270" s="35"/>
      <c r="B270" s="36"/>
      <c r="C270" s="194" t="s">
        <v>1035</v>
      </c>
      <c r="D270" s="194" t="s">
        <v>323</v>
      </c>
      <c r="E270" s="195" t="s">
        <v>4563</v>
      </c>
      <c r="F270" s="196" t="s">
        <v>4564</v>
      </c>
      <c r="G270" s="197" t="s">
        <v>628</v>
      </c>
      <c r="H270" s="198">
        <v>10</v>
      </c>
      <c r="I270" s="199"/>
      <c r="J270" s="200">
        <f t="shared" si="50"/>
        <v>0</v>
      </c>
      <c r="K270" s="196" t="s">
        <v>327</v>
      </c>
      <c r="L270" s="40"/>
      <c r="M270" s="201" t="s">
        <v>1</v>
      </c>
      <c r="N270" s="202" t="s">
        <v>42</v>
      </c>
      <c r="O270" s="72"/>
      <c r="P270" s="203">
        <f t="shared" si="51"/>
        <v>0</v>
      </c>
      <c r="Q270" s="203">
        <v>0</v>
      </c>
      <c r="R270" s="203">
        <f t="shared" si="52"/>
        <v>0</v>
      </c>
      <c r="S270" s="203">
        <v>0</v>
      </c>
      <c r="T270" s="204">
        <f t="shared" si="53"/>
        <v>0</v>
      </c>
      <c r="U270" s="35"/>
      <c r="V270" s="35"/>
      <c r="W270" s="35"/>
      <c r="X270" s="35"/>
      <c r="Y270" s="35"/>
      <c r="Z270" s="35"/>
      <c r="AA270" s="35"/>
      <c r="AB270" s="35"/>
      <c r="AC270" s="35"/>
      <c r="AD270" s="35"/>
      <c r="AE270" s="35"/>
      <c r="AR270" s="205" t="s">
        <v>328</v>
      </c>
      <c r="AT270" s="205" t="s">
        <v>323</v>
      </c>
      <c r="AU270" s="205" t="s">
        <v>86</v>
      </c>
      <c r="AY270" s="18" t="s">
        <v>321</v>
      </c>
      <c r="BE270" s="206">
        <f t="shared" si="54"/>
        <v>0</v>
      </c>
      <c r="BF270" s="206">
        <f t="shared" si="55"/>
        <v>0</v>
      </c>
      <c r="BG270" s="206">
        <f t="shared" si="56"/>
        <v>0</v>
      </c>
      <c r="BH270" s="206">
        <f t="shared" si="57"/>
        <v>0</v>
      </c>
      <c r="BI270" s="206">
        <f t="shared" si="58"/>
        <v>0</v>
      </c>
      <c r="BJ270" s="18" t="s">
        <v>84</v>
      </c>
      <c r="BK270" s="206">
        <f t="shared" si="59"/>
        <v>0</v>
      </c>
      <c r="BL270" s="18" t="s">
        <v>328</v>
      </c>
      <c r="BM270" s="205" t="s">
        <v>1535</v>
      </c>
    </row>
    <row r="271" spans="1:65" s="2" customFormat="1" ht="21.75" customHeight="1">
      <c r="A271" s="35"/>
      <c r="B271" s="36"/>
      <c r="C271" s="194" t="s">
        <v>1039</v>
      </c>
      <c r="D271" s="194" t="s">
        <v>323</v>
      </c>
      <c r="E271" s="195" t="s">
        <v>4565</v>
      </c>
      <c r="F271" s="196" t="s">
        <v>4566</v>
      </c>
      <c r="G271" s="197" t="s">
        <v>4323</v>
      </c>
      <c r="H271" s="198">
        <v>60</v>
      </c>
      <c r="I271" s="199"/>
      <c r="J271" s="200">
        <f t="shared" si="50"/>
        <v>0</v>
      </c>
      <c r="K271" s="196" t="s">
        <v>327</v>
      </c>
      <c r="L271" s="40"/>
      <c r="M271" s="201" t="s">
        <v>1</v>
      </c>
      <c r="N271" s="202" t="s">
        <v>42</v>
      </c>
      <c r="O271" s="72"/>
      <c r="P271" s="203">
        <f t="shared" si="51"/>
        <v>0</v>
      </c>
      <c r="Q271" s="203">
        <v>0</v>
      </c>
      <c r="R271" s="203">
        <f t="shared" si="52"/>
        <v>0</v>
      </c>
      <c r="S271" s="203">
        <v>0</v>
      </c>
      <c r="T271" s="204">
        <f t="shared" si="53"/>
        <v>0</v>
      </c>
      <c r="U271" s="35"/>
      <c r="V271" s="35"/>
      <c r="W271" s="35"/>
      <c r="X271" s="35"/>
      <c r="Y271" s="35"/>
      <c r="Z271" s="35"/>
      <c r="AA271" s="35"/>
      <c r="AB271" s="35"/>
      <c r="AC271" s="35"/>
      <c r="AD271" s="35"/>
      <c r="AE271" s="35"/>
      <c r="AR271" s="205" t="s">
        <v>328</v>
      </c>
      <c r="AT271" s="205" t="s">
        <v>323</v>
      </c>
      <c r="AU271" s="205" t="s">
        <v>86</v>
      </c>
      <c r="AY271" s="18" t="s">
        <v>321</v>
      </c>
      <c r="BE271" s="206">
        <f t="shared" si="54"/>
        <v>0</v>
      </c>
      <c r="BF271" s="206">
        <f t="shared" si="55"/>
        <v>0</v>
      </c>
      <c r="BG271" s="206">
        <f t="shared" si="56"/>
        <v>0</v>
      </c>
      <c r="BH271" s="206">
        <f t="shared" si="57"/>
        <v>0</v>
      </c>
      <c r="BI271" s="206">
        <f t="shared" si="58"/>
        <v>0</v>
      </c>
      <c r="BJ271" s="18" t="s">
        <v>84</v>
      </c>
      <c r="BK271" s="206">
        <f t="shared" si="59"/>
        <v>0</v>
      </c>
      <c r="BL271" s="18" t="s">
        <v>328</v>
      </c>
      <c r="BM271" s="205" t="s">
        <v>1545</v>
      </c>
    </row>
    <row r="272" spans="1:65" s="2" customFormat="1" ht="16.5" customHeight="1">
      <c r="A272" s="35"/>
      <c r="B272" s="36"/>
      <c r="C272" s="194" t="s">
        <v>1044</v>
      </c>
      <c r="D272" s="194" t="s">
        <v>323</v>
      </c>
      <c r="E272" s="195" t="s">
        <v>4567</v>
      </c>
      <c r="F272" s="196" t="s">
        <v>4568</v>
      </c>
      <c r="G272" s="197" t="s">
        <v>4323</v>
      </c>
      <c r="H272" s="198">
        <v>15</v>
      </c>
      <c r="I272" s="199"/>
      <c r="J272" s="200">
        <f t="shared" si="50"/>
        <v>0</v>
      </c>
      <c r="K272" s="196" t="s">
        <v>327</v>
      </c>
      <c r="L272" s="40"/>
      <c r="M272" s="201" t="s">
        <v>1</v>
      </c>
      <c r="N272" s="202" t="s">
        <v>42</v>
      </c>
      <c r="O272" s="72"/>
      <c r="P272" s="203">
        <f t="shared" si="51"/>
        <v>0</v>
      </c>
      <c r="Q272" s="203">
        <v>0</v>
      </c>
      <c r="R272" s="203">
        <f t="shared" si="52"/>
        <v>0</v>
      </c>
      <c r="S272" s="203">
        <v>0</v>
      </c>
      <c r="T272" s="204">
        <f t="shared" si="53"/>
        <v>0</v>
      </c>
      <c r="U272" s="35"/>
      <c r="V272" s="35"/>
      <c r="W272" s="35"/>
      <c r="X272" s="35"/>
      <c r="Y272" s="35"/>
      <c r="Z272" s="35"/>
      <c r="AA272" s="35"/>
      <c r="AB272" s="35"/>
      <c r="AC272" s="35"/>
      <c r="AD272" s="35"/>
      <c r="AE272" s="35"/>
      <c r="AR272" s="205" t="s">
        <v>328</v>
      </c>
      <c r="AT272" s="205" t="s">
        <v>323</v>
      </c>
      <c r="AU272" s="205" t="s">
        <v>86</v>
      </c>
      <c r="AY272" s="18" t="s">
        <v>321</v>
      </c>
      <c r="BE272" s="206">
        <f t="shared" si="54"/>
        <v>0</v>
      </c>
      <c r="BF272" s="206">
        <f t="shared" si="55"/>
        <v>0</v>
      </c>
      <c r="BG272" s="206">
        <f t="shared" si="56"/>
        <v>0</v>
      </c>
      <c r="BH272" s="206">
        <f t="shared" si="57"/>
        <v>0</v>
      </c>
      <c r="BI272" s="206">
        <f t="shared" si="58"/>
        <v>0</v>
      </c>
      <c r="BJ272" s="18" t="s">
        <v>84</v>
      </c>
      <c r="BK272" s="206">
        <f t="shared" si="59"/>
        <v>0</v>
      </c>
      <c r="BL272" s="18" t="s">
        <v>328</v>
      </c>
      <c r="BM272" s="205" t="s">
        <v>1556</v>
      </c>
    </row>
    <row r="273" spans="1:65" s="2" customFormat="1" ht="16.5" customHeight="1">
      <c r="A273" s="35"/>
      <c r="B273" s="36"/>
      <c r="C273" s="194" t="s">
        <v>1048</v>
      </c>
      <c r="D273" s="194" t="s">
        <v>323</v>
      </c>
      <c r="E273" s="195" t="s">
        <v>4569</v>
      </c>
      <c r="F273" s="196" t="s">
        <v>4570</v>
      </c>
      <c r="G273" s="197" t="s">
        <v>4323</v>
      </c>
      <c r="H273" s="198">
        <v>1</v>
      </c>
      <c r="I273" s="199"/>
      <c r="J273" s="200">
        <f t="shared" si="50"/>
        <v>0</v>
      </c>
      <c r="K273" s="196" t="s">
        <v>327</v>
      </c>
      <c r="L273" s="40"/>
      <c r="M273" s="201" t="s">
        <v>1</v>
      </c>
      <c r="N273" s="202" t="s">
        <v>42</v>
      </c>
      <c r="O273" s="72"/>
      <c r="P273" s="203">
        <f t="shared" si="51"/>
        <v>0</v>
      </c>
      <c r="Q273" s="203">
        <v>0</v>
      </c>
      <c r="R273" s="203">
        <f t="shared" si="52"/>
        <v>0</v>
      </c>
      <c r="S273" s="203">
        <v>0</v>
      </c>
      <c r="T273" s="204">
        <f t="shared" si="53"/>
        <v>0</v>
      </c>
      <c r="U273" s="35"/>
      <c r="V273" s="35"/>
      <c r="W273" s="35"/>
      <c r="X273" s="35"/>
      <c r="Y273" s="35"/>
      <c r="Z273" s="35"/>
      <c r="AA273" s="35"/>
      <c r="AB273" s="35"/>
      <c r="AC273" s="35"/>
      <c r="AD273" s="35"/>
      <c r="AE273" s="35"/>
      <c r="AR273" s="205" t="s">
        <v>328</v>
      </c>
      <c r="AT273" s="205" t="s">
        <v>323</v>
      </c>
      <c r="AU273" s="205" t="s">
        <v>86</v>
      </c>
      <c r="AY273" s="18" t="s">
        <v>321</v>
      </c>
      <c r="BE273" s="206">
        <f t="shared" si="54"/>
        <v>0</v>
      </c>
      <c r="BF273" s="206">
        <f t="shared" si="55"/>
        <v>0</v>
      </c>
      <c r="BG273" s="206">
        <f t="shared" si="56"/>
        <v>0</v>
      </c>
      <c r="BH273" s="206">
        <f t="shared" si="57"/>
        <v>0</v>
      </c>
      <c r="BI273" s="206">
        <f t="shared" si="58"/>
        <v>0</v>
      </c>
      <c r="BJ273" s="18" t="s">
        <v>84</v>
      </c>
      <c r="BK273" s="206">
        <f t="shared" si="59"/>
        <v>0</v>
      </c>
      <c r="BL273" s="18" t="s">
        <v>328</v>
      </c>
      <c r="BM273" s="205" t="s">
        <v>1570</v>
      </c>
    </row>
    <row r="274" spans="1:65" s="2" customFormat="1" ht="16.5" customHeight="1">
      <c r="A274" s="35"/>
      <c r="B274" s="36"/>
      <c r="C274" s="194" t="s">
        <v>1054</v>
      </c>
      <c r="D274" s="194" t="s">
        <v>323</v>
      </c>
      <c r="E274" s="195" t="s">
        <v>4571</v>
      </c>
      <c r="F274" s="196" t="s">
        <v>4572</v>
      </c>
      <c r="G274" s="197" t="s">
        <v>4323</v>
      </c>
      <c r="H274" s="198">
        <v>1</v>
      </c>
      <c r="I274" s="199"/>
      <c r="J274" s="200">
        <f t="shared" si="50"/>
        <v>0</v>
      </c>
      <c r="K274" s="196" t="s">
        <v>327</v>
      </c>
      <c r="L274" s="40"/>
      <c r="M274" s="201" t="s">
        <v>1</v>
      </c>
      <c r="N274" s="202" t="s">
        <v>42</v>
      </c>
      <c r="O274" s="72"/>
      <c r="P274" s="203">
        <f t="shared" si="51"/>
        <v>0</v>
      </c>
      <c r="Q274" s="203">
        <v>0</v>
      </c>
      <c r="R274" s="203">
        <f t="shared" si="52"/>
        <v>0</v>
      </c>
      <c r="S274" s="203">
        <v>0</v>
      </c>
      <c r="T274" s="204">
        <f t="shared" si="53"/>
        <v>0</v>
      </c>
      <c r="U274" s="35"/>
      <c r="V274" s="35"/>
      <c r="W274" s="35"/>
      <c r="X274" s="35"/>
      <c r="Y274" s="35"/>
      <c r="Z274" s="35"/>
      <c r="AA274" s="35"/>
      <c r="AB274" s="35"/>
      <c r="AC274" s="35"/>
      <c r="AD274" s="35"/>
      <c r="AE274" s="35"/>
      <c r="AR274" s="205" t="s">
        <v>328</v>
      </c>
      <c r="AT274" s="205" t="s">
        <v>323</v>
      </c>
      <c r="AU274" s="205" t="s">
        <v>86</v>
      </c>
      <c r="AY274" s="18" t="s">
        <v>321</v>
      </c>
      <c r="BE274" s="206">
        <f t="shared" si="54"/>
        <v>0</v>
      </c>
      <c r="BF274" s="206">
        <f t="shared" si="55"/>
        <v>0</v>
      </c>
      <c r="BG274" s="206">
        <f t="shared" si="56"/>
        <v>0</v>
      </c>
      <c r="BH274" s="206">
        <f t="shared" si="57"/>
        <v>0</v>
      </c>
      <c r="BI274" s="206">
        <f t="shared" si="58"/>
        <v>0</v>
      </c>
      <c r="BJ274" s="18" t="s">
        <v>84</v>
      </c>
      <c r="BK274" s="206">
        <f t="shared" si="59"/>
        <v>0</v>
      </c>
      <c r="BL274" s="18" t="s">
        <v>328</v>
      </c>
      <c r="BM274" s="205" t="s">
        <v>1579</v>
      </c>
    </row>
    <row r="275" spans="1:65" s="2" customFormat="1" ht="16.5" customHeight="1">
      <c r="A275" s="35"/>
      <c r="B275" s="36"/>
      <c r="C275" s="194" t="s">
        <v>1060</v>
      </c>
      <c r="D275" s="194" t="s">
        <v>323</v>
      </c>
      <c r="E275" s="195" t="s">
        <v>4573</v>
      </c>
      <c r="F275" s="196" t="s">
        <v>4574</v>
      </c>
      <c r="G275" s="197" t="s">
        <v>4323</v>
      </c>
      <c r="H275" s="198">
        <v>1</v>
      </c>
      <c r="I275" s="199"/>
      <c r="J275" s="200">
        <f t="shared" si="50"/>
        <v>0</v>
      </c>
      <c r="K275" s="196" t="s">
        <v>327</v>
      </c>
      <c r="L275" s="40"/>
      <c r="M275" s="201" t="s">
        <v>1</v>
      </c>
      <c r="N275" s="202" t="s">
        <v>42</v>
      </c>
      <c r="O275" s="72"/>
      <c r="P275" s="203">
        <f t="shared" si="51"/>
        <v>0</v>
      </c>
      <c r="Q275" s="203">
        <v>0</v>
      </c>
      <c r="R275" s="203">
        <f t="shared" si="52"/>
        <v>0</v>
      </c>
      <c r="S275" s="203">
        <v>0</v>
      </c>
      <c r="T275" s="204">
        <f t="shared" si="53"/>
        <v>0</v>
      </c>
      <c r="U275" s="35"/>
      <c r="V275" s="35"/>
      <c r="W275" s="35"/>
      <c r="X275" s="35"/>
      <c r="Y275" s="35"/>
      <c r="Z275" s="35"/>
      <c r="AA275" s="35"/>
      <c r="AB275" s="35"/>
      <c r="AC275" s="35"/>
      <c r="AD275" s="35"/>
      <c r="AE275" s="35"/>
      <c r="AR275" s="205" t="s">
        <v>328</v>
      </c>
      <c r="AT275" s="205" t="s">
        <v>323</v>
      </c>
      <c r="AU275" s="205" t="s">
        <v>86</v>
      </c>
      <c r="AY275" s="18" t="s">
        <v>321</v>
      </c>
      <c r="BE275" s="206">
        <f t="shared" si="54"/>
        <v>0</v>
      </c>
      <c r="BF275" s="206">
        <f t="shared" si="55"/>
        <v>0</v>
      </c>
      <c r="BG275" s="206">
        <f t="shared" si="56"/>
        <v>0</v>
      </c>
      <c r="BH275" s="206">
        <f t="shared" si="57"/>
        <v>0</v>
      </c>
      <c r="BI275" s="206">
        <f t="shared" si="58"/>
        <v>0</v>
      </c>
      <c r="BJ275" s="18" t="s">
        <v>84</v>
      </c>
      <c r="BK275" s="206">
        <f t="shared" si="59"/>
        <v>0</v>
      </c>
      <c r="BL275" s="18" t="s">
        <v>328</v>
      </c>
      <c r="BM275" s="205" t="s">
        <v>1589</v>
      </c>
    </row>
    <row r="276" spans="1:65" s="2" customFormat="1" ht="16.5" customHeight="1">
      <c r="A276" s="35"/>
      <c r="B276" s="36"/>
      <c r="C276" s="194" t="s">
        <v>1065</v>
      </c>
      <c r="D276" s="194" t="s">
        <v>323</v>
      </c>
      <c r="E276" s="195" t="s">
        <v>4575</v>
      </c>
      <c r="F276" s="196" t="s">
        <v>4576</v>
      </c>
      <c r="G276" s="197" t="s">
        <v>4323</v>
      </c>
      <c r="H276" s="198">
        <v>6</v>
      </c>
      <c r="I276" s="199"/>
      <c r="J276" s="200">
        <f t="shared" si="50"/>
        <v>0</v>
      </c>
      <c r="K276" s="196" t="s">
        <v>327</v>
      </c>
      <c r="L276" s="40"/>
      <c r="M276" s="201" t="s">
        <v>1</v>
      </c>
      <c r="N276" s="202" t="s">
        <v>42</v>
      </c>
      <c r="O276" s="72"/>
      <c r="P276" s="203">
        <f t="shared" si="51"/>
        <v>0</v>
      </c>
      <c r="Q276" s="203">
        <v>0</v>
      </c>
      <c r="R276" s="203">
        <f t="shared" si="52"/>
        <v>0</v>
      </c>
      <c r="S276" s="203">
        <v>0</v>
      </c>
      <c r="T276" s="204">
        <f t="shared" si="53"/>
        <v>0</v>
      </c>
      <c r="U276" s="35"/>
      <c r="V276" s="35"/>
      <c r="W276" s="35"/>
      <c r="X276" s="35"/>
      <c r="Y276" s="35"/>
      <c r="Z276" s="35"/>
      <c r="AA276" s="35"/>
      <c r="AB276" s="35"/>
      <c r="AC276" s="35"/>
      <c r="AD276" s="35"/>
      <c r="AE276" s="35"/>
      <c r="AR276" s="205" t="s">
        <v>328</v>
      </c>
      <c r="AT276" s="205" t="s">
        <v>323</v>
      </c>
      <c r="AU276" s="205" t="s">
        <v>86</v>
      </c>
      <c r="AY276" s="18" t="s">
        <v>321</v>
      </c>
      <c r="BE276" s="206">
        <f t="shared" si="54"/>
        <v>0</v>
      </c>
      <c r="BF276" s="206">
        <f t="shared" si="55"/>
        <v>0</v>
      </c>
      <c r="BG276" s="206">
        <f t="shared" si="56"/>
        <v>0</v>
      </c>
      <c r="BH276" s="206">
        <f t="shared" si="57"/>
        <v>0</v>
      </c>
      <c r="BI276" s="206">
        <f t="shared" si="58"/>
        <v>0</v>
      </c>
      <c r="BJ276" s="18" t="s">
        <v>84</v>
      </c>
      <c r="BK276" s="206">
        <f t="shared" si="59"/>
        <v>0</v>
      </c>
      <c r="BL276" s="18" t="s">
        <v>328</v>
      </c>
      <c r="BM276" s="205" t="s">
        <v>4577</v>
      </c>
    </row>
    <row r="277" spans="1:65" s="2" customFormat="1" ht="16.5" customHeight="1">
      <c r="A277" s="35"/>
      <c r="B277" s="36"/>
      <c r="C277" s="194" t="s">
        <v>1069</v>
      </c>
      <c r="D277" s="194" t="s">
        <v>323</v>
      </c>
      <c r="E277" s="195" t="s">
        <v>4578</v>
      </c>
      <c r="F277" s="196" t="s">
        <v>4579</v>
      </c>
      <c r="G277" s="197" t="s">
        <v>4323</v>
      </c>
      <c r="H277" s="198">
        <v>3</v>
      </c>
      <c r="I277" s="199"/>
      <c r="J277" s="200">
        <f t="shared" si="50"/>
        <v>0</v>
      </c>
      <c r="K277" s="196" t="s">
        <v>327</v>
      </c>
      <c r="L277" s="40"/>
      <c r="M277" s="201" t="s">
        <v>1</v>
      </c>
      <c r="N277" s="202" t="s">
        <v>42</v>
      </c>
      <c r="O277" s="72"/>
      <c r="P277" s="203">
        <f t="shared" si="51"/>
        <v>0</v>
      </c>
      <c r="Q277" s="203">
        <v>0</v>
      </c>
      <c r="R277" s="203">
        <f t="shared" si="52"/>
        <v>0</v>
      </c>
      <c r="S277" s="203">
        <v>0</v>
      </c>
      <c r="T277" s="204">
        <f t="shared" si="53"/>
        <v>0</v>
      </c>
      <c r="U277" s="35"/>
      <c r="V277" s="35"/>
      <c r="W277" s="35"/>
      <c r="X277" s="35"/>
      <c r="Y277" s="35"/>
      <c r="Z277" s="35"/>
      <c r="AA277" s="35"/>
      <c r="AB277" s="35"/>
      <c r="AC277" s="35"/>
      <c r="AD277" s="35"/>
      <c r="AE277" s="35"/>
      <c r="AR277" s="205" t="s">
        <v>328</v>
      </c>
      <c r="AT277" s="205" t="s">
        <v>323</v>
      </c>
      <c r="AU277" s="205" t="s">
        <v>86</v>
      </c>
      <c r="AY277" s="18" t="s">
        <v>321</v>
      </c>
      <c r="BE277" s="206">
        <f t="shared" si="54"/>
        <v>0</v>
      </c>
      <c r="BF277" s="206">
        <f t="shared" si="55"/>
        <v>0</v>
      </c>
      <c r="BG277" s="206">
        <f t="shared" si="56"/>
        <v>0</v>
      </c>
      <c r="BH277" s="206">
        <f t="shared" si="57"/>
        <v>0</v>
      </c>
      <c r="BI277" s="206">
        <f t="shared" si="58"/>
        <v>0</v>
      </c>
      <c r="BJ277" s="18" t="s">
        <v>84</v>
      </c>
      <c r="BK277" s="206">
        <f t="shared" si="59"/>
        <v>0</v>
      </c>
      <c r="BL277" s="18" t="s">
        <v>328</v>
      </c>
      <c r="BM277" s="205" t="s">
        <v>4580</v>
      </c>
    </row>
    <row r="278" spans="1:65" s="2" customFormat="1" ht="16.5" customHeight="1">
      <c r="A278" s="35"/>
      <c r="B278" s="36"/>
      <c r="C278" s="194" t="s">
        <v>1075</v>
      </c>
      <c r="D278" s="194" t="s">
        <v>323</v>
      </c>
      <c r="E278" s="195" t="s">
        <v>4581</v>
      </c>
      <c r="F278" s="196" t="s">
        <v>4582</v>
      </c>
      <c r="G278" s="197" t="s">
        <v>4323</v>
      </c>
      <c r="H278" s="198">
        <v>25</v>
      </c>
      <c r="I278" s="199"/>
      <c r="J278" s="200">
        <f t="shared" si="50"/>
        <v>0</v>
      </c>
      <c r="K278" s="196" t="s">
        <v>327</v>
      </c>
      <c r="L278" s="40"/>
      <c r="M278" s="201" t="s">
        <v>1</v>
      </c>
      <c r="N278" s="202" t="s">
        <v>42</v>
      </c>
      <c r="O278" s="72"/>
      <c r="P278" s="203">
        <f t="shared" si="51"/>
        <v>0</v>
      </c>
      <c r="Q278" s="203">
        <v>0</v>
      </c>
      <c r="R278" s="203">
        <f t="shared" si="52"/>
        <v>0</v>
      </c>
      <c r="S278" s="203">
        <v>0</v>
      </c>
      <c r="T278" s="204">
        <f t="shared" si="53"/>
        <v>0</v>
      </c>
      <c r="U278" s="35"/>
      <c r="V278" s="35"/>
      <c r="W278" s="35"/>
      <c r="X278" s="35"/>
      <c r="Y278" s="35"/>
      <c r="Z278" s="35"/>
      <c r="AA278" s="35"/>
      <c r="AB278" s="35"/>
      <c r="AC278" s="35"/>
      <c r="AD278" s="35"/>
      <c r="AE278" s="35"/>
      <c r="AR278" s="205" t="s">
        <v>328</v>
      </c>
      <c r="AT278" s="205" t="s">
        <v>323</v>
      </c>
      <c r="AU278" s="205" t="s">
        <v>86</v>
      </c>
      <c r="AY278" s="18" t="s">
        <v>321</v>
      </c>
      <c r="BE278" s="206">
        <f t="shared" si="54"/>
        <v>0</v>
      </c>
      <c r="BF278" s="206">
        <f t="shared" si="55"/>
        <v>0</v>
      </c>
      <c r="BG278" s="206">
        <f t="shared" si="56"/>
        <v>0</v>
      </c>
      <c r="BH278" s="206">
        <f t="shared" si="57"/>
        <v>0</v>
      </c>
      <c r="BI278" s="206">
        <f t="shared" si="58"/>
        <v>0</v>
      </c>
      <c r="BJ278" s="18" t="s">
        <v>84</v>
      </c>
      <c r="BK278" s="206">
        <f t="shared" si="59"/>
        <v>0</v>
      </c>
      <c r="BL278" s="18" t="s">
        <v>328</v>
      </c>
      <c r="BM278" s="205" t="s">
        <v>4583</v>
      </c>
    </row>
    <row r="279" spans="1:65" s="2" customFormat="1" ht="16.5" customHeight="1">
      <c r="A279" s="35"/>
      <c r="B279" s="36"/>
      <c r="C279" s="194" t="s">
        <v>1080</v>
      </c>
      <c r="D279" s="194" t="s">
        <v>323</v>
      </c>
      <c r="E279" s="195" t="s">
        <v>4584</v>
      </c>
      <c r="F279" s="196" t="s">
        <v>4585</v>
      </c>
      <c r="G279" s="197" t="s">
        <v>4323</v>
      </c>
      <c r="H279" s="198">
        <v>5</v>
      </c>
      <c r="I279" s="199"/>
      <c r="J279" s="200">
        <f t="shared" si="50"/>
        <v>0</v>
      </c>
      <c r="K279" s="196" t="s">
        <v>327</v>
      </c>
      <c r="L279" s="40"/>
      <c r="M279" s="201" t="s">
        <v>1</v>
      </c>
      <c r="N279" s="202" t="s">
        <v>42</v>
      </c>
      <c r="O279" s="72"/>
      <c r="P279" s="203">
        <f t="shared" si="51"/>
        <v>0</v>
      </c>
      <c r="Q279" s="203">
        <v>0</v>
      </c>
      <c r="R279" s="203">
        <f t="shared" si="52"/>
        <v>0</v>
      </c>
      <c r="S279" s="203">
        <v>0</v>
      </c>
      <c r="T279" s="204">
        <f t="shared" si="53"/>
        <v>0</v>
      </c>
      <c r="U279" s="35"/>
      <c r="V279" s="35"/>
      <c r="W279" s="35"/>
      <c r="X279" s="35"/>
      <c r="Y279" s="35"/>
      <c r="Z279" s="35"/>
      <c r="AA279" s="35"/>
      <c r="AB279" s="35"/>
      <c r="AC279" s="35"/>
      <c r="AD279" s="35"/>
      <c r="AE279" s="35"/>
      <c r="AR279" s="205" t="s">
        <v>328</v>
      </c>
      <c r="AT279" s="205" t="s">
        <v>323</v>
      </c>
      <c r="AU279" s="205" t="s">
        <v>86</v>
      </c>
      <c r="AY279" s="18" t="s">
        <v>321</v>
      </c>
      <c r="BE279" s="206">
        <f t="shared" si="54"/>
        <v>0</v>
      </c>
      <c r="BF279" s="206">
        <f t="shared" si="55"/>
        <v>0</v>
      </c>
      <c r="BG279" s="206">
        <f t="shared" si="56"/>
        <v>0</v>
      </c>
      <c r="BH279" s="206">
        <f t="shared" si="57"/>
        <v>0</v>
      </c>
      <c r="BI279" s="206">
        <f t="shared" si="58"/>
        <v>0</v>
      </c>
      <c r="BJ279" s="18" t="s">
        <v>84</v>
      </c>
      <c r="BK279" s="206">
        <f t="shared" si="59"/>
        <v>0</v>
      </c>
      <c r="BL279" s="18" t="s">
        <v>328</v>
      </c>
      <c r="BM279" s="205" t="s">
        <v>4586</v>
      </c>
    </row>
    <row r="280" spans="1:65" s="2" customFormat="1" ht="16.5" customHeight="1">
      <c r="A280" s="35"/>
      <c r="B280" s="36"/>
      <c r="C280" s="194" t="s">
        <v>1084</v>
      </c>
      <c r="D280" s="194" t="s">
        <v>323</v>
      </c>
      <c r="E280" s="195" t="s">
        <v>4587</v>
      </c>
      <c r="F280" s="196" t="s">
        <v>4588</v>
      </c>
      <c r="G280" s="197" t="s">
        <v>4323</v>
      </c>
      <c r="H280" s="198">
        <v>3</v>
      </c>
      <c r="I280" s="199"/>
      <c r="J280" s="200">
        <f t="shared" si="50"/>
        <v>0</v>
      </c>
      <c r="K280" s="196" t="s">
        <v>327</v>
      </c>
      <c r="L280" s="40"/>
      <c r="M280" s="201" t="s">
        <v>1</v>
      </c>
      <c r="N280" s="202" t="s">
        <v>42</v>
      </c>
      <c r="O280" s="72"/>
      <c r="P280" s="203">
        <f t="shared" si="51"/>
        <v>0</v>
      </c>
      <c r="Q280" s="203">
        <v>0</v>
      </c>
      <c r="R280" s="203">
        <f t="shared" si="52"/>
        <v>0</v>
      </c>
      <c r="S280" s="203">
        <v>0</v>
      </c>
      <c r="T280" s="204">
        <f t="shared" si="53"/>
        <v>0</v>
      </c>
      <c r="U280" s="35"/>
      <c r="V280" s="35"/>
      <c r="W280" s="35"/>
      <c r="X280" s="35"/>
      <c r="Y280" s="35"/>
      <c r="Z280" s="35"/>
      <c r="AA280" s="35"/>
      <c r="AB280" s="35"/>
      <c r="AC280" s="35"/>
      <c r="AD280" s="35"/>
      <c r="AE280" s="35"/>
      <c r="AR280" s="205" t="s">
        <v>328</v>
      </c>
      <c r="AT280" s="205" t="s">
        <v>323</v>
      </c>
      <c r="AU280" s="205" t="s">
        <v>86</v>
      </c>
      <c r="AY280" s="18" t="s">
        <v>321</v>
      </c>
      <c r="BE280" s="206">
        <f t="shared" si="54"/>
        <v>0</v>
      </c>
      <c r="BF280" s="206">
        <f t="shared" si="55"/>
        <v>0</v>
      </c>
      <c r="BG280" s="206">
        <f t="shared" si="56"/>
        <v>0</v>
      </c>
      <c r="BH280" s="206">
        <f t="shared" si="57"/>
        <v>0</v>
      </c>
      <c r="BI280" s="206">
        <f t="shared" si="58"/>
        <v>0</v>
      </c>
      <c r="BJ280" s="18" t="s">
        <v>84</v>
      </c>
      <c r="BK280" s="206">
        <f t="shared" si="59"/>
        <v>0</v>
      </c>
      <c r="BL280" s="18" t="s">
        <v>328</v>
      </c>
      <c r="BM280" s="205" t="s">
        <v>4589</v>
      </c>
    </row>
    <row r="281" spans="1:65" s="2" customFormat="1" ht="16.5" customHeight="1">
      <c r="A281" s="35"/>
      <c r="B281" s="36"/>
      <c r="C281" s="194" t="s">
        <v>1089</v>
      </c>
      <c r="D281" s="194" t="s">
        <v>323</v>
      </c>
      <c r="E281" s="195" t="s">
        <v>4590</v>
      </c>
      <c r="F281" s="196" t="s">
        <v>4591</v>
      </c>
      <c r="G281" s="197" t="s">
        <v>4323</v>
      </c>
      <c r="H281" s="198">
        <v>5</v>
      </c>
      <c r="I281" s="199"/>
      <c r="J281" s="200">
        <f t="shared" si="50"/>
        <v>0</v>
      </c>
      <c r="K281" s="196" t="s">
        <v>327</v>
      </c>
      <c r="L281" s="40"/>
      <c r="M281" s="201" t="s">
        <v>1</v>
      </c>
      <c r="N281" s="202" t="s">
        <v>42</v>
      </c>
      <c r="O281" s="72"/>
      <c r="P281" s="203">
        <f t="shared" si="51"/>
        <v>0</v>
      </c>
      <c r="Q281" s="203">
        <v>0</v>
      </c>
      <c r="R281" s="203">
        <f t="shared" si="52"/>
        <v>0</v>
      </c>
      <c r="S281" s="203">
        <v>0</v>
      </c>
      <c r="T281" s="204">
        <f t="shared" si="53"/>
        <v>0</v>
      </c>
      <c r="U281" s="35"/>
      <c r="V281" s="35"/>
      <c r="W281" s="35"/>
      <c r="X281" s="35"/>
      <c r="Y281" s="35"/>
      <c r="Z281" s="35"/>
      <c r="AA281" s="35"/>
      <c r="AB281" s="35"/>
      <c r="AC281" s="35"/>
      <c r="AD281" s="35"/>
      <c r="AE281" s="35"/>
      <c r="AR281" s="205" t="s">
        <v>328</v>
      </c>
      <c r="AT281" s="205" t="s">
        <v>323</v>
      </c>
      <c r="AU281" s="205" t="s">
        <v>86</v>
      </c>
      <c r="AY281" s="18" t="s">
        <v>321</v>
      </c>
      <c r="BE281" s="206">
        <f t="shared" si="54"/>
        <v>0</v>
      </c>
      <c r="BF281" s="206">
        <f t="shared" si="55"/>
        <v>0</v>
      </c>
      <c r="BG281" s="206">
        <f t="shared" si="56"/>
        <v>0</v>
      </c>
      <c r="BH281" s="206">
        <f t="shared" si="57"/>
        <v>0</v>
      </c>
      <c r="BI281" s="206">
        <f t="shared" si="58"/>
        <v>0</v>
      </c>
      <c r="BJ281" s="18" t="s">
        <v>84</v>
      </c>
      <c r="BK281" s="206">
        <f t="shared" si="59"/>
        <v>0</v>
      </c>
      <c r="BL281" s="18" t="s">
        <v>328</v>
      </c>
      <c r="BM281" s="205" t="s">
        <v>4592</v>
      </c>
    </row>
    <row r="282" spans="1:65" s="2" customFormat="1" ht="16.5" customHeight="1">
      <c r="A282" s="35"/>
      <c r="B282" s="36"/>
      <c r="C282" s="194" t="s">
        <v>1095</v>
      </c>
      <c r="D282" s="194" t="s">
        <v>323</v>
      </c>
      <c r="E282" s="195" t="s">
        <v>4593</v>
      </c>
      <c r="F282" s="196" t="s">
        <v>4594</v>
      </c>
      <c r="G282" s="197" t="s">
        <v>4323</v>
      </c>
      <c r="H282" s="198">
        <v>3</v>
      </c>
      <c r="I282" s="199"/>
      <c r="J282" s="200">
        <f t="shared" si="50"/>
        <v>0</v>
      </c>
      <c r="K282" s="196" t="s">
        <v>327</v>
      </c>
      <c r="L282" s="40"/>
      <c r="M282" s="201" t="s">
        <v>1</v>
      </c>
      <c r="N282" s="202" t="s">
        <v>42</v>
      </c>
      <c r="O282" s="72"/>
      <c r="P282" s="203">
        <f t="shared" si="51"/>
        <v>0</v>
      </c>
      <c r="Q282" s="203">
        <v>0</v>
      </c>
      <c r="R282" s="203">
        <f t="shared" si="52"/>
        <v>0</v>
      </c>
      <c r="S282" s="203">
        <v>0</v>
      </c>
      <c r="T282" s="204">
        <f t="shared" si="53"/>
        <v>0</v>
      </c>
      <c r="U282" s="35"/>
      <c r="V282" s="35"/>
      <c r="W282" s="35"/>
      <c r="X282" s="35"/>
      <c r="Y282" s="35"/>
      <c r="Z282" s="35"/>
      <c r="AA282" s="35"/>
      <c r="AB282" s="35"/>
      <c r="AC282" s="35"/>
      <c r="AD282" s="35"/>
      <c r="AE282" s="35"/>
      <c r="AR282" s="205" t="s">
        <v>328</v>
      </c>
      <c r="AT282" s="205" t="s">
        <v>323</v>
      </c>
      <c r="AU282" s="205" t="s">
        <v>86</v>
      </c>
      <c r="AY282" s="18" t="s">
        <v>321</v>
      </c>
      <c r="BE282" s="206">
        <f t="shared" si="54"/>
        <v>0</v>
      </c>
      <c r="BF282" s="206">
        <f t="shared" si="55"/>
        <v>0</v>
      </c>
      <c r="BG282" s="206">
        <f t="shared" si="56"/>
        <v>0</v>
      </c>
      <c r="BH282" s="206">
        <f t="shared" si="57"/>
        <v>0</v>
      </c>
      <c r="BI282" s="206">
        <f t="shared" si="58"/>
        <v>0</v>
      </c>
      <c r="BJ282" s="18" t="s">
        <v>84</v>
      </c>
      <c r="BK282" s="206">
        <f t="shared" si="59"/>
        <v>0</v>
      </c>
      <c r="BL282" s="18" t="s">
        <v>328</v>
      </c>
      <c r="BM282" s="205" t="s">
        <v>4595</v>
      </c>
    </row>
    <row r="283" spans="1:65" s="2" customFormat="1" ht="24.2" customHeight="1">
      <c r="A283" s="35"/>
      <c r="B283" s="36"/>
      <c r="C283" s="194" t="s">
        <v>1100</v>
      </c>
      <c r="D283" s="194" t="s">
        <v>323</v>
      </c>
      <c r="E283" s="195" t="s">
        <v>4596</v>
      </c>
      <c r="F283" s="196" t="s">
        <v>4597</v>
      </c>
      <c r="G283" s="197" t="s">
        <v>4323</v>
      </c>
      <c r="H283" s="198">
        <v>4</v>
      </c>
      <c r="I283" s="199"/>
      <c r="J283" s="200">
        <f t="shared" si="50"/>
        <v>0</v>
      </c>
      <c r="K283" s="196" t="s">
        <v>327</v>
      </c>
      <c r="L283" s="40"/>
      <c r="M283" s="201" t="s">
        <v>1</v>
      </c>
      <c r="N283" s="202" t="s">
        <v>42</v>
      </c>
      <c r="O283" s="72"/>
      <c r="P283" s="203">
        <f t="shared" si="51"/>
        <v>0</v>
      </c>
      <c r="Q283" s="203">
        <v>0</v>
      </c>
      <c r="R283" s="203">
        <f t="shared" si="52"/>
        <v>0</v>
      </c>
      <c r="S283" s="203">
        <v>0</v>
      </c>
      <c r="T283" s="204">
        <f t="shared" si="53"/>
        <v>0</v>
      </c>
      <c r="U283" s="35"/>
      <c r="V283" s="35"/>
      <c r="W283" s="35"/>
      <c r="X283" s="35"/>
      <c r="Y283" s="35"/>
      <c r="Z283" s="35"/>
      <c r="AA283" s="35"/>
      <c r="AB283" s="35"/>
      <c r="AC283" s="35"/>
      <c r="AD283" s="35"/>
      <c r="AE283" s="35"/>
      <c r="AR283" s="205" t="s">
        <v>328</v>
      </c>
      <c r="AT283" s="205" t="s">
        <v>323</v>
      </c>
      <c r="AU283" s="205" t="s">
        <v>86</v>
      </c>
      <c r="AY283" s="18" t="s">
        <v>321</v>
      </c>
      <c r="BE283" s="206">
        <f t="shared" si="54"/>
        <v>0</v>
      </c>
      <c r="BF283" s="206">
        <f t="shared" si="55"/>
        <v>0</v>
      </c>
      <c r="BG283" s="206">
        <f t="shared" si="56"/>
        <v>0</v>
      </c>
      <c r="BH283" s="206">
        <f t="shared" si="57"/>
        <v>0</v>
      </c>
      <c r="BI283" s="206">
        <f t="shared" si="58"/>
        <v>0</v>
      </c>
      <c r="BJ283" s="18" t="s">
        <v>84</v>
      </c>
      <c r="BK283" s="206">
        <f t="shared" si="59"/>
        <v>0</v>
      </c>
      <c r="BL283" s="18" t="s">
        <v>328</v>
      </c>
      <c r="BM283" s="205" t="s">
        <v>4598</v>
      </c>
    </row>
    <row r="284" spans="1:65" s="2" customFormat="1" ht="24.2" customHeight="1">
      <c r="A284" s="35"/>
      <c r="B284" s="36"/>
      <c r="C284" s="194" t="s">
        <v>1105</v>
      </c>
      <c r="D284" s="194" t="s">
        <v>323</v>
      </c>
      <c r="E284" s="195" t="s">
        <v>4599</v>
      </c>
      <c r="F284" s="196" t="s">
        <v>4600</v>
      </c>
      <c r="G284" s="197" t="s">
        <v>4288</v>
      </c>
      <c r="H284" s="198">
        <v>1</v>
      </c>
      <c r="I284" s="199"/>
      <c r="J284" s="200">
        <f t="shared" si="50"/>
        <v>0</v>
      </c>
      <c r="K284" s="196" t="s">
        <v>327</v>
      </c>
      <c r="L284" s="40"/>
      <c r="M284" s="201" t="s">
        <v>1</v>
      </c>
      <c r="N284" s="202" t="s">
        <v>42</v>
      </c>
      <c r="O284" s="72"/>
      <c r="P284" s="203">
        <f t="shared" si="51"/>
        <v>0</v>
      </c>
      <c r="Q284" s="203">
        <v>0</v>
      </c>
      <c r="R284" s="203">
        <f t="shared" si="52"/>
        <v>0</v>
      </c>
      <c r="S284" s="203">
        <v>0</v>
      </c>
      <c r="T284" s="204">
        <f t="shared" si="53"/>
        <v>0</v>
      </c>
      <c r="U284" s="35"/>
      <c r="V284" s="35"/>
      <c r="W284" s="35"/>
      <c r="X284" s="35"/>
      <c r="Y284" s="35"/>
      <c r="Z284" s="35"/>
      <c r="AA284" s="35"/>
      <c r="AB284" s="35"/>
      <c r="AC284" s="35"/>
      <c r="AD284" s="35"/>
      <c r="AE284" s="35"/>
      <c r="AR284" s="205" t="s">
        <v>328</v>
      </c>
      <c r="AT284" s="205" t="s">
        <v>323</v>
      </c>
      <c r="AU284" s="205" t="s">
        <v>86</v>
      </c>
      <c r="AY284" s="18" t="s">
        <v>321</v>
      </c>
      <c r="BE284" s="206">
        <f t="shared" si="54"/>
        <v>0</v>
      </c>
      <c r="BF284" s="206">
        <f t="shared" si="55"/>
        <v>0</v>
      </c>
      <c r="BG284" s="206">
        <f t="shared" si="56"/>
        <v>0</v>
      </c>
      <c r="BH284" s="206">
        <f t="shared" si="57"/>
        <v>0</v>
      </c>
      <c r="BI284" s="206">
        <f t="shared" si="58"/>
        <v>0</v>
      </c>
      <c r="BJ284" s="18" t="s">
        <v>84</v>
      </c>
      <c r="BK284" s="206">
        <f t="shared" si="59"/>
        <v>0</v>
      </c>
      <c r="BL284" s="18" t="s">
        <v>328</v>
      </c>
      <c r="BM284" s="205" t="s">
        <v>4601</v>
      </c>
    </row>
    <row r="285" spans="1:65" s="2" customFormat="1" ht="16.5" customHeight="1">
      <c r="A285" s="35"/>
      <c r="B285" s="36"/>
      <c r="C285" s="194" t="s">
        <v>1113</v>
      </c>
      <c r="D285" s="194" t="s">
        <v>323</v>
      </c>
      <c r="E285" s="195" t="s">
        <v>4602</v>
      </c>
      <c r="F285" s="196" t="s">
        <v>4603</v>
      </c>
      <c r="G285" s="197" t="s">
        <v>4288</v>
      </c>
      <c r="H285" s="198">
        <v>1</v>
      </c>
      <c r="I285" s="199"/>
      <c r="J285" s="200">
        <f t="shared" si="50"/>
        <v>0</v>
      </c>
      <c r="K285" s="196" t="s">
        <v>327</v>
      </c>
      <c r="L285" s="40"/>
      <c r="M285" s="201" t="s">
        <v>1</v>
      </c>
      <c r="N285" s="202" t="s">
        <v>42</v>
      </c>
      <c r="O285" s="72"/>
      <c r="P285" s="203">
        <f t="shared" si="51"/>
        <v>0</v>
      </c>
      <c r="Q285" s="203">
        <v>0</v>
      </c>
      <c r="R285" s="203">
        <f t="shared" si="52"/>
        <v>0</v>
      </c>
      <c r="S285" s="203">
        <v>0</v>
      </c>
      <c r="T285" s="204">
        <f t="shared" si="53"/>
        <v>0</v>
      </c>
      <c r="U285" s="35"/>
      <c r="V285" s="35"/>
      <c r="W285" s="35"/>
      <c r="X285" s="35"/>
      <c r="Y285" s="35"/>
      <c r="Z285" s="35"/>
      <c r="AA285" s="35"/>
      <c r="AB285" s="35"/>
      <c r="AC285" s="35"/>
      <c r="AD285" s="35"/>
      <c r="AE285" s="35"/>
      <c r="AR285" s="205" t="s">
        <v>328</v>
      </c>
      <c r="AT285" s="205" t="s">
        <v>323</v>
      </c>
      <c r="AU285" s="205" t="s">
        <v>86</v>
      </c>
      <c r="AY285" s="18" t="s">
        <v>321</v>
      </c>
      <c r="BE285" s="206">
        <f t="shared" si="54"/>
        <v>0</v>
      </c>
      <c r="BF285" s="206">
        <f t="shared" si="55"/>
        <v>0</v>
      </c>
      <c r="BG285" s="206">
        <f t="shared" si="56"/>
        <v>0</v>
      </c>
      <c r="BH285" s="206">
        <f t="shared" si="57"/>
        <v>0</v>
      </c>
      <c r="BI285" s="206">
        <f t="shared" si="58"/>
        <v>0</v>
      </c>
      <c r="BJ285" s="18" t="s">
        <v>84</v>
      </c>
      <c r="BK285" s="206">
        <f t="shared" si="59"/>
        <v>0</v>
      </c>
      <c r="BL285" s="18" t="s">
        <v>328</v>
      </c>
      <c r="BM285" s="205" t="s">
        <v>4604</v>
      </c>
    </row>
    <row r="286" spans="1:65" s="12" customFormat="1" ht="22.9" customHeight="1">
      <c r="B286" s="178"/>
      <c r="C286" s="179"/>
      <c r="D286" s="180" t="s">
        <v>76</v>
      </c>
      <c r="E286" s="192" t="s">
        <v>4605</v>
      </c>
      <c r="F286" s="192" t="s">
        <v>4606</v>
      </c>
      <c r="G286" s="179"/>
      <c r="H286" s="179"/>
      <c r="I286" s="182"/>
      <c r="J286" s="193">
        <f>BK286</f>
        <v>0</v>
      </c>
      <c r="K286" s="179"/>
      <c r="L286" s="184"/>
      <c r="M286" s="185"/>
      <c r="N286" s="186"/>
      <c r="O286" s="186"/>
      <c r="P286" s="187">
        <f>SUM(P287:P290)</f>
        <v>0</v>
      </c>
      <c r="Q286" s="186"/>
      <c r="R286" s="187">
        <f>SUM(R287:R290)</f>
        <v>0</v>
      </c>
      <c r="S286" s="186"/>
      <c r="T286" s="188">
        <f>SUM(T287:T290)</f>
        <v>0</v>
      </c>
      <c r="AR286" s="189" t="s">
        <v>84</v>
      </c>
      <c r="AT286" s="190" t="s">
        <v>76</v>
      </c>
      <c r="AU286" s="190" t="s">
        <v>84</v>
      </c>
      <c r="AY286" s="189" t="s">
        <v>321</v>
      </c>
      <c r="BK286" s="191">
        <f>SUM(BK287:BK290)</f>
        <v>0</v>
      </c>
    </row>
    <row r="287" spans="1:65" s="2" customFormat="1" ht="24.2" customHeight="1">
      <c r="A287" s="35"/>
      <c r="B287" s="36"/>
      <c r="C287" s="194" t="s">
        <v>1118</v>
      </c>
      <c r="D287" s="194" t="s">
        <v>323</v>
      </c>
      <c r="E287" s="195" t="s">
        <v>4607</v>
      </c>
      <c r="F287" s="196" t="s">
        <v>4608</v>
      </c>
      <c r="G287" s="197" t="s">
        <v>4288</v>
      </c>
      <c r="H287" s="198">
        <v>1</v>
      </c>
      <c r="I287" s="199"/>
      <c r="J287" s="200">
        <f>ROUND(I287*H287,2)</f>
        <v>0</v>
      </c>
      <c r="K287" s="196" t="s">
        <v>327</v>
      </c>
      <c r="L287" s="40"/>
      <c r="M287" s="201" t="s">
        <v>1</v>
      </c>
      <c r="N287" s="202" t="s">
        <v>42</v>
      </c>
      <c r="O287" s="72"/>
      <c r="P287" s="203">
        <f>O287*H287</f>
        <v>0</v>
      </c>
      <c r="Q287" s="203">
        <v>0</v>
      </c>
      <c r="R287" s="203">
        <f>Q287*H287</f>
        <v>0</v>
      </c>
      <c r="S287" s="203">
        <v>0</v>
      </c>
      <c r="T287" s="204">
        <f>S287*H287</f>
        <v>0</v>
      </c>
      <c r="U287" s="35"/>
      <c r="V287" s="35"/>
      <c r="W287" s="35"/>
      <c r="X287" s="35"/>
      <c r="Y287" s="35"/>
      <c r="Z287" s="35"/>
      <c r="AA287" s="35"/>
      <c r="AB287" s="35"/>
      <c r="AC287" s="35"/>
      <c r="AD287" s="35"/>
      <c r="AE287" s="35"/>
      <c r="AR287" s="205" t="s">
        <v>328</v>
      </c>
      <c r="AT287" s="205" t="s">
        <v>323</v>
      </c>
      <c r="AU287" s="205" t="s">
        <v>86</v>
      </c>
      <c r="AY287" s="18" t="s">
        <v>321</v>
      </c>
      <c r="BE287" s="206">
        <f>IF(N287="základní",J287,0)</f>
        <v>0</v>
      </c>
      <c r="BF287" s="206">
        <f>IF(N287="snížená",J287,0)</f>
        <v>0</v>
      </c>
      <c r="BG287" s="206">
        <f>IF(N287="zákl. přenesená",J287,0)</f>
        <v>0</v>
      </c>
      <c r="BH287" s="206">
        <f>IF(N287="sníž. přenesená",J287,0)</f>
        <v>0</v>
      </c>
      <c r="BI287" s="206">
        <f>IF(N287="nulová",J287,0)</f>
        <v>0</v>
      </c>
      <c r="BJ287" s="18" t="s">
        <v>84</v>
      </c>
      <c r="BK287" s="206">
        <f>ROUND(I287*H287,2)</f>
        <v>0</v>
      </c>
      <c r="BL287" s="18" t="s">
        <v>328</v>
      </c>
      <c r="BM287" s="205" t="s">
        <v>4609</v>
      </c>
    </row>
    <row r="288" spans="1:65" s="2" customFormat="1" ht="29.25">
      <c r="A288" s="35"/>
      <c r="B288" s="36"/>
      <c r="C288" s="37"/>
      <c r="D288" s="209" t="s">
        <v>1136</v>
      </c>
      <c r="E288" s="37"/>
      <c r="F288" s="261" t="s">
        <v>4610</v>
      </c>
      <c r="G288" s="37"/>
      <c r="H288" s="37"/>
      <c r="I288" s="262"/>
      <c r="J288" s="37"/>
      <c r="K288" s="37"/>
      <c r="L288" s="40"/>
      <c r="M288" s="263"/>
      <c r="N288" s="264"/>
      <c r="O288" s="72"/>
      <c r="P288" s="72"/>
      <c r="Q288" s="72"/>
      <c r="R288" s="72"/>
      <c r="S288" s="72"/>
      <c r="T288" s="73"/>
      <c r="U288" s="35"/>
      <c r="V288" s="35"/>
      <c r="W288" s="35"/>
      <c r="X288" s="35"/>
      <c r="Y288" s="35"/>
      <c r="Z288" s="35"/>
      <c r="AA288" s="35"/>
      <c r="AB288" s="35"/>
      <c r="AC288" s="35"/>
      <c r="AD288" s="35"/>
      <c r="AE288" s="35"/>
      <c r="AT288" s="18" t="s">
        <v>1136</v>
      </c>
      <c r="AU288" s="18" t="s">
        <v>86</v>
      </c>
    </row>
    <row r="289" spans="1:65" s="2" customFormat="1" ht="16.5" customHeight="1">
      <c r="A289" s="35"/>
      <c r="B289" s="36"/>
      <c r="C289" s="194" t="s">
        <v>1123</v>
      </c>
      <c r="D289" s="194" t="s">
        <v>323</v>
      </c>
      <c r="E289" s="195" t="s">
        <v>4611</v>
      </c>
      <c r="F289" s="196" t="s">
        <v>4612</v>
      </c>
      <c r="G289" s="197" t="s">
        <v>4288</v>
      </c>
      <c r="H289" s="198">
        <v>1</v>
      </c>
      <c r="I289" s="199"/>
      <c r="J289" s="200">
        <f>ROUND(I289*H289,2)</f>
        <v>0</v>
      </c>
      <c r="K289" s="196" t="s">
        <v>327</v>
      </c>
      <c r="L289" s="40"/>
      <c r="M289" s="201" t="s">
        <v>1</v>
      </c>
      <c r="N289" s="202" t="s">
        <v>42</v>
      </c>
      <c r="O289" s="72"/>
      <c r="P289" s="203">
        <f>O289*H289</f>
        <v>0</v>
      </c>
      <c r="Q289" s="203">
        <v>0</v>
      </c>
      <c r="R289" s="203">
        <f>Q289*H289</f>
        <v>0</v>
      </c>
      <c r="S289" s="203">
        <v>0</v>
      </c>
      <c r="T289" s="204">
        <f>S289*H289</f>
        <v>0</v>
      </c>
      <c r="U289" s="35"/>
      <c r="V289" s="35"/>
      <c r="W289" s="35"/>
      <c r="X289" s="35"/>
      <c r="Y289" s="35"/>
      <c r="Z289" s="35"/>
      <c r="AA289" s="35"/>
      <c r="AB289" s="35"/>
      <c r="AC289" s="35"/>
      <c r="AD289" s="35"/>
      <c r="AE289" s="35"/>
      <c r="AR289" s="205" t="s">
        <v>328</v>
      </c>
      <c r="AT289" s="205" t="s">
        <v>323</v>
      </c>
      <c r="AU289" s="205" t="s">
        <v>86</v>
      </c>
      <c r="AY289" s="18" t="s">
        <v>321</v>
      </c>
      <c r="BE289" s="206">
        <f>IF(N289="základní",J289,0)</f>
        <v>0</v>
      </c>
      <c r="BF289" s="206">
        <f>IF(N289="snížená",J289,0)</f>
        <v>0</v>
      </c>
      <c r="BG289" s="206">
        <f>IF(N289="zákl. přenesená",J289,0)</f>
        <v>0</v>
      </c>
      <c r="BH289" s="206">
        <f>IF(N289="sníž. přenesená",J289,0)</f>
        <v>0</v>
      </c>
      <c r="BI289" s="206">
        <f>IF(N289="nulová",J289,0)</f>
        <v>0</v>
      </c>
      <c r="BJ289" s="18" t="s">
        <v>84</v>
      </c>
      <c r="BK289" s="206">
        <f>ROUND(I289*H289,2)</f>
        <v>0</v>
      </c>
      <c r="BL289" s="18" t="s">
        <v>328</v>
      </c>
      <c r="BM289" s="205" t="s">
        <v>4613</v>
      </c>
    </row>
    <row r="290" spans="1:65" s="2" customFormat="1" ht="29.25">
      <c r="A290" s="35"/>
      <c r="B290" s="36"/>
      <c r="C290" s="37"/>
      <c r="D290" s="209" t="s">
        <v>1136</v>
      </c>
      <c r="E290" s="37"/>
      <c r="F290" s="261" t="s">
        <v>4614</v>
      </c>
      <c r="G290" s="37"/>
      <c r="H290" s="37"/>
      <c r="I290" s="262"/>
      <c r="J290" s="37"/>
      <c r="K290" s="37"/>
      <c r="L290" s="40"/>
      <c r="M290" s="263"/>
      <c r="N290" s="264"/>
      <c r="O290" s="72"/>
      <c r="P290" s="72"/>
      <c r="Q290" s="72"/>
      <c r="R290" s="72"/>
      <c r="S290" s="72"/>
      <c r="T290" s="73"/>
      <c r="U290" s="35"/>
      <c r="V290" s="35"/>
      <c r="W290" s="35"/>
      <c r="X290" s="35"/>
      <c r="Y290" s="35"/>
      <c r="Z290" s="35"/>
      <c r="AA290" s="35"/>
      <c r="AB290" s="35"/>
      <c r="AC290" s="35"/>
      <c r="AD290" s="35"/>
      <c r="AE290" s="35"/>
      <c r="AT290" s="18" t="s">
        <v>1136</v>
      </c>
      <c r="AU290" s="18" t="s">
        <v>86</v>
      </c>
    </row>
    <row r="291" spans="1:65" s="12" customFormat="1" ht="22.9" customHeight="1">
      <c r="B291" s="178"/>
      <c r="C291" s="179"/>
      <c r="D291" s="180" t="s">
        <v>76</v>
      </c>
      <c r="E291" s="192" t="s">
        <v>4615</v>
      </c>
      <c r="F291" s="192" t="s">
        <v>322</v>
      </c>
      <c r="G291" s="179"/>
      <c r="H291" s="179"/>
      <c r="I291" s="182"/>
      <c r="J291" s="193">
        <f>BK291</f>
        <v>0</v>
      </c>
      <c r="K291" s="179"/>
      <c r="L291" s="184"/>
      <c r="M291" s="185"/>
      <c r="N291" s="186"/>
      <c r="O291" s="186"/>
      <c r="P291" s="187">
        <f>SUM(P292:P298)</f>
        <v>0</v>
      </c>
      <c r="Q291" s="186"/>
      <c r="R291" s="187">
        <f>SUM(R292:R298)</f>
        <v>0</v>
      </c>
      <c r="S291" s="186"/>
      <c r="T291" s="188">
        <f>SUM(T292:T298)</f>
        <v>0</v>
      </c>
      <c r="AR291" s="189" t="s">
        <v>84</v>
      </c>
      <c r="AT291" s="190" t="s">
        <v>76</v>
      </c>
      <c r="AU291" s="190" t="s">
        <v>84</v>
      </c>
      <c r="AY291" s="189" t="s">
        <v>321</v>
      </c>
      <c r="BK291" s="191">
        <f>SUM(BK292:BK298)</f>
        <v>0</v>
      </c>
    </row>
    <row r="292" spans="1:65" s="2" customFormat="1" ht="16.5" customHeight="1">
      <c r="A292" s="35"/>
      <c r="B292" s="36"/>
      <c r="C292" s="194" t="s">
        <v>1128</v>
      </c>
      <c r="D292" s="194" t="s">
        <v>323</v>
      </c>
      <c r="E292" s="195" t="s">
        <v>4616</v>
      </c>
      <c r="F292" s="196" t="s">
        <v>4617</v>
      </c>
      <c r="G292" s="197" t="s">
        <v>628</v>
      </c>
      <c r="H292" s="198">
        <v>40</v>
      </c>
      <c r="I292" s="199"/>
      <c r="J292" s="200">
        <f>ROUND(I292*H292,2)</f>
        <v>0</v>
      </c>
      <c r="K292" s="196" t="s">
        <v>327</v>
      </c>
      <c r="L292" s="40"/>
      <c r="M292" s="201" t="s">
        <v>1</v>
      </c>
      <c r="N292" s="202" t="s">
        <v>42</v>
      </c>
      <c r="O292" s="72"/>
      <c r="P292" s="203">
        <f>O292*H292</f>
        <v>0</v>
      </c>
      <c r="Q292" s="203">
        <v>0</v>
      </c>
      <c r="R292" s="203">
        <f>Q292*H292</f>
        <v>0</v>
      </c>
      <c r="S292" s="203">
        <v>0</v>
      </c>
      <c r="T292" s="204">
        <f>S292*H292</f>
        <v>0</v>
      </c>
      <c r="U292" s="35"/>
      <c r="V292" s="35"/>
      <c r="W292" s="35"/>
      <c r="X292" s="35"/>
      <c r="Y292" s="35"/>
      <c r="Z292" s="35"/>
      <c r="AA292" s="35"/>
      <c r="AB292" s="35"/>
      <c r="AC292" s="35"/>
      <c r="AD292" s="35"/>
      <c r="AE292" s="35"/>
      <c r="AR292" s="205" t="s">
        <v>328</v>
      </c>
      <c r="AT292" s="205" t="s">
        <v>323</v>
      </c>
      <c r="AU292" s="205" t="s">
        <v>86</v>
      </c>
      <c r="AY292" s="18" t="s">
        <v>321</v>
      </c>
      <c r="BE292" s="206">
        <f>IF(N292="základní",J292,0)</f>
        <v>0</v>
      </c>
      <c r="BF292" s="206">
        <f>IF(N292="snížená",J292,0)</f>
        <v>0</v>
      </c>
      <c r="BG292" s="206">
        <f>IF(N292="zákl. přenesená",J292,0)</f>
        <v>0</v>
      </c>
      <c r="BH292" s="206">
        <f>IF(N292="sníž. přenesená",J292,0)</f>
        <v>0</v>
      </c>
      <c r="BI292" s="206">
        <f>IF(N292="nulová",J292,0)</f>
        <v>0</v>
      </c>
      <c r="BJ292" s="18" t="s">
        <v>84</v>
      </c>
      <c r="BK292" s="206">
        <f>ROUND(I292*H292,2)</f>
        <v>0</v>
      </c>
      <c r="BL292" s="18" t="s">
        <v>328</v>
      </c>
      <c r="BM292" s="205" t="s">
        <v>4618</v>
      </c>
    </row>
    <row r="293" spans="1:65" s="2" customFormat="1" ht="21.75" customHeight="1">
      <c r="A293" s="35"/>
      <c r="B293" s="36"/>
      <c r="C293" s="194" t="s">
        <v>1132</v>
      </c>
      <c r="D293" s="194" t="s">
        <v>323</v>
      </c>
      <c r="E293" s="195" t="s">
        <v>4619</v>
      </c>
      <c r="F293" s="196" t="s">
        <v>4620</v>
      </c>
      <c r="G293" s="197" t="s">
        <v>628</v>
      </c>
      <c r="H293" s="198">
        <v>35</v>
      </c>
      <c r="I293" s="199"/>
      <c r="J293" s="200">
        <f>ROUND(I293*H293,2)</f>
        <v>0</v>
      </c>
      <c r="K293" s="196" t="s">
        <v>327</v>
      </c>
      <c r="L293" s="40"/>
      <c r="M293" s="201" t="s">
        <v>1</v>
      </c>
      <c r="N293" s="202" t="s">
        <v>42</v>
      </c>
      <c r="O293" s="72"/>
      <c r="P293" s="203">
        <f>O293*H293</f>
        <v>0</v>
      </c>
      <c r="Q293" s="203">
        <v>0</v>
      </c>
      <c r="R293" s="203">
        <f>Q293*H293</f>
        <v>0</v>
      </c>
      <c r="S293" s="203">
        <v>0</v>
      </c>
      <c r="T293" s="204">
        <f>S293*H293</f>
        <v>0</v>
      </c>
      <c r="U293" s="35"/>
      <c r="V293" s="35"/>
      <c r="W293" s="35"/>
      <c r="X293" s="35"/>
      <c r="Y293" s="35"/>
      <c r="Z293" s="35"/>
      <c r="AA293" s="35"/>
      <c r="AB293" s="35"/>
      <c r="AC293" s="35"/>
      <c r="AD293" s="35"/>
      <c r="AE293" s="35"/>
      <c r="AR293" s="205" t="s">
        <v>328</v>
      </c>
      <c r="AT293" s="205" t="s">
        <v>323</v>
      </c>
      <c r="AU293" s="205" t="s">
        <v>86</v>
      </c>
      <c r="AY293" s="18" t="s">
        <v>321</v>
      </c>
      <c r="BE293" s="206">
        <f>IF(N293="základní",J293,0)</f>
        <v>0</v>
      </c>
      <c r="BF293" s="206">
        <f>IF(N293="snížená",J293,0)</f>
        <v>0</v>
      </c>
      <c r="BG293" s="206">
        <f>IF(N293="zákl. přenesená",J293,0)</f>
        <v>0</v>
      </c>
      <c r="BH293" s="206">
        <f>IF(N293="sníž. přenesená",J293,0)</f>
        <v>0</v>
      </c>
      <c r="BI293" s="206">
        <f>IF(N293="nulová",J293,0)</f>
        <v>0</v>
      </c>
      <c r="BJ293" s="18" t="s">
        <v>84</v>
      </c>
      <c r="BK293" s="206">
        <f>ROUND(I293*H293,2)</f>
        <v>0</v>
      </c>
      <c r="BL293" s="18" t="s">
        <v>328</v>
      </c>
      <c r="BM293" s="205" t="s">
        <v>4621</v>
      </c>
    </row>
    <row r="294" spans="1:65" s="2" customFormat="1" ht="29.25">
      <c r="A294" s="35"/>
      <c r="B294" s="36"/>
      <c r="C294" s="37"/>
      <c r="D294" s="209" t="s">
        <v>1136</v>
      </c>
      <c r="E294" s="37"/>
      <c r="F294" s="261" t="s">
        <v>4622</v>
      </c>
      <c r="G294" s="37"/>
      <c r="H294" s="37"/>
      <c r="I294" s="262"/>
      <c r="J294" s="37"/>
      <c r="K294" s="37"/>
      <c r="L294" s="40"/>
      <c r="M294" s="263"/>
      <c r="N294" s="264"/>
      <c r="O294" s="72"/>
      <c r="P294" s="72"/>
      <c r="Q294" s="72"/>
      <c r="R294" s="72"/>
      <c r="S294" s="72"/>
      <c r="T294" s="73"/>
      <c r="U294" s="35"/>
      <c r="V294" s="35"/>
      <c r="W294" s="35"/>
      <c r="X294" s="35"/>
      <c r="Y294" s="35"/>
      <c r="Z294" s="35"/>
      <c r="AA294" s="35"/>
      <c r="AB294" s="35"/>
      <c r="AC294" s="35"/>
      <c r="AD294" s="35"/>
      <c r="AE294" s="35"/>
      <c r="AT294" s="18" t="s">
        <v>1136</v>
      </c>
      <c r="AU294" s="18" t="s">
        <v>86</v>
      </c>
    </row>
    <row r="295" spans="1:65" s="2" customFormat="1" ht="16.5" customHeight="1">
      <c r="A295" s="35"/>
      <c r="B295" s="36"/>
      <c r="C295" s="194" t="s">
        <v>261</v>
      </c>
      <c r="D295" s="194" t="s">
        <v>323</v>
      </c>
      <c r="E295" s="195" t="s">
        <v>4623</v>
      </c>
      <c r="F295" s="196" t="s">
        <v>4624</v>
      </c>
      <c r="G295" s="197" t="s">
        <v>628</v>
      </c>
      <c r="H295" s="198">
        <v>5</v>
      </c>
      <c r="I295" s="199"/>
      <c r="J295" s="200">
        <f>ROUND(I295*H295,2)</f>
        <v>0</v>
      </c>
      <c r="K295" s="196" t="s">
        <v>327</v>
      </c>
      <c r="L295" s="40"/>
      <c r="M295" s="201" t="s">
        <v>1</v>
      </c>
      <c r="N295" s="202" t="s">
        <v>42</v>
      </c>
      <c r="O295" s="72"/>
      <c r="P295" s="203">
        <f>O295*H295</f>
        <v>0</v>
      </c>
      <c r="Q295" s="203">
        <v>0</v>
      </c>
      <c r="R295" s="203">
        <f>Q295*H295</f>
        <v>0</v>
      </c>
      <c r="S295" s="203">
        <v>0</v>
      </c>
      <c r="T295" s="204">
        <f>S295*H295</f>
        <v>0</v>
      </c>
      <c r="U295" s="35"/>
      <c r="V295" s="35"/>
      <c r="W295" s="35"/>
      <c r="X295" s="35"/>
      <c r="Y295" s="35"/>
      <c r="Z295" s="35"/>
      <c r="AA295" s="35"/>
      <c r="AB295" s="35"/>
      <c r="AC295" s="35"/>
      <c r="AD295" s="35"/>
      <c r="AE295" s="35"/>
      <c r="AR295" s="205" t="s">
        <v>328</v>
      </c>
      <c r="AT295" s="205" t="s">
        <v>323</v>
      </c>
      <c r="AU295" s="205" t="s">
        <v>86</v>
      </c>
      <c r="AY295" s="18" t="s">
        <v>321</v>
      </c>
      <c r="BE295" s="206">
        <f>IF(N295="základní",J295,0)</f>
        <v>0</v>
      </c>
      <c r="BF295" s="206">
        <f>IF(N295="snížená",J295,0)</f>
        <v>0</v>
      </c>
      <c r="BG295" s="206">
        <f>IF(N295="zákl. přenesená",J295,0)</f>
        <v>0</v>
      </c>
      <c r="BH295" s="206">
        <f>IF(N295="sníž. přenesená",J295,0)</f>
        <v>0</v>
      </c>
      <c r="BI295" s="206">
        <f>IF(N295="nulová",J295,0)</f>
        <v>0</v>
      </c>
      <c r="BJ295" s="18" t="s">
        <v>84</v>
      </c>
      <c r="BK295" s="206">
        <f>ROUND(I295*H295,2)</f>
        <v>0</v>
      </c>
      <c r="BL295" s="18" t="s">
        <v>328</v>
      </c>
      <c r="BM295" s="205" t="s">
        <v>4625</v>
      </c>
    </row>
    <row r="296" spans="1:65" s="2" customFormat="1" ht="39">
      <c r="A296" s="35"/>
      <c r="B296" s="36"/>
      <c r="C296" s="37"/>
      <c r="D296" s="209" t="s">
        <v>1136</v>
      </c>
      <c r="E296" s="37"/>
      <c r="F296" s="261" t="s">
        <v>4626</v>
      </c>
      <c r="G296" s="37"/>
      <c r="H296" s="37"/>
      <c r="I296" s="262"/>
      <c r="J296" s="37"/>
      <c r="K296" s="37"/>
      <c r="L296" s="40"/>
      <c r="M296" s="263"/>
      <c r="N296" s="264"/>
      <c r="O296" s="72"/>
      <c r="P296" s="72"/>
      <c r="Q296" s="72"/>
      <c r="R296" s="72"/>
      <c r="S296" s="72"/>
      <c r="T296" s="73"/>
      <c r="U296" s="35"/>
      <c r="V296" s="35"/>
      <c r="W296" s="35"/>
      <c r="X296" s="35"/>
      <c r="Y296" s="35"/>
      <c r="Z296" s="35"/>
      <c r="AA296" s="35"/>
      <c r="AB296" s="35"/>
      <c r="AC296" s="35"/>
      <c r="AD296" s="35"/>
      <c r="AE296" s="35"/>
      <c r="AT296" s="18" t="s">
        <v>1136</v>
      </c>
      <c r="AU296" s="18" t="s">
        <v>86</v>
      </c>
    </row>
    <row r="297" spans="1:65" s="2" customFormat="1" ht="16.5" customHeight="1">
      <c r="A297" s="35"/>
      <c r="B297" s="36"/>
      <c r="C297" s="194" t="s">
        <v>1144</v>
      </c>
      <c r="D297" s="194" t="s">
        <v>323</v>
      </c>
      <c r="E297" s="195" t="s">
        <v>4627</v>
      </c>
      <c r="F297" s="196" t="s">
        <v>4628</v>
      </c>
      <c r="G297" s="197" t="s">
        <v>355</v>
      </c>
      <c r="H297" s="198">
        <v>2.2000000000000002</v>
      </c>
      <c r="I297" s="199"/>
      <c r="J297" s="200">
        <f>ROUND(I297*H297,2)</f>
        <v>0</v>
      </c>
      <c r="K297" s="196" t="s">
        <v>327</v>
      </c>
      <c r="L297" s="40"/>
      <c r="M297" s="201" t="s">
        <v>1</v>
      </c>
      <c r="N297" s="202" t="s">
        <v>42</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328</v>
      </c>
      <c r="AT297" s="205" t="s">
        <v>323</v>
      </c>
      <c r="AU297" s="205" t="s">
        <v>86</v>
      </c>
      <c r="AY297" s="18" t="s">
        <v>321</v>
      </c>
      <c r="BE297" s="206">
        <f>IF(N297="základní",J297,0)</f>
        <v>0</v>
      </c>
      <c r="BF297" s="206">
        <f>IF(N297="snížená",J297,0)</f>
        <v>0</v>
      </c>
      <c r="BG297" s="206">
        <f>IF(N297="zákl. přenesená",J297,0)</f>
        <v>0</v>
      </c>
      <c r="BH297" s="206">
        <f>IF(N297="sníž. přenesená",J297,0)</f>
        <v>0</v>
      </c>
      <c r="BI297" s="206">
        <f>IF(N297="nulová",J297,0)</f>
        <v>0</v>
      </c>
      <c r="BJ297" s="18" t="s">
        <v>84</v>
      </c>
      <c r="BK297" s="206">
        <f>ROUND(I297*H297,2)</f>
        <v>0</v>
      </c>
      <c r="BL297" s="18" t="s">
        <v>328</v>
      </c>
      <c r="BM297" s="205" t="s">
        <v>4629</v>
      </c>
    </row>
    <row r="298" spans="1:65" s="2" customFormat="1" ht="16.5" customHeight="1">
      <c r="A298" s="35"/>
      <c r="B298" s="36"/>
      <c r="C298" s="194" t="s">
        <v>1148</v>
      </c>
      <c r="D298" s="194" t="s">
        <v>323</v>
      </c>
      <c r="E298" s="195" t="s">
        <v>4630</v>
      </c>
      <c r="F298" s="196" t="s">
        <v>4631</v>
      </c>
      <c r="G298" s="197" t="s">
        <v>4323</v>
      </c>
      <c r="H298" s="198">
        <v>1</v>
      </c>
      <c r="I298" s="199"/>
      <c r="J298" s="200">
        <f>ROUND(I298*H298,2)</f>
        <v>0</v>
      </c>
      <c r="K298" s="196" t="s">
        <v>327</v>
      </c>
      <c r="L298" s="40"/>
      <c r="M298" s="266" t="s">
        <v>1</v>
      </c>
      <c r="N298" s="267" t="s">
        <v>42</v>
      </c>
      <c r="O298" s="268"/>
      <c r="P298" s="269">
        <f>O298*H298</f>
        <v>0</v>
      </c>
      <c r="Q298" s="269">
        <v>0</v>
      </c>
      <c r="R298" s="269">
        <f>Q298*H298</f>
        <v>0</v>
      </c>
      <c r="S298" s="269">
        <v>0</v>
      </c>
      <c r="T298" s="270">
        <f>S298*H298</f>
        <v>0</v>
      </c>
      <c r="U298" s="35"/>
      <c r="V298" s="35"/>
      <c r="W298" s="35"/>
      <c r="X298" s="35"/>
      <c r="Y298" s="35"/>
      <c r="Z298" s="35"/>
      <c r="AA298" s="35"/>
      <c r="AB298" s="35"/>
      <c r="AC298" s="35"/>
      <c r="AD298" s="35"/>
      <c r="AE298" s="35"/>
      <c r="AR298" s="205" t="s">
        <v>328</v>
      </c>
      <c r="AT298" s="205" t="s">
        <v>323</v>
      </c>
      <c r="AU298" s="205" t="s">
        <v>86</v>
      </c>
      <c r="AY298" s="18" t="s">
        <v>321</v>
      </c>
      <c r="BE298" s="206">
        <f>IF(N298="základní",J298,0)</f>
        <v>0</v>
      </c>
      <c r="BF298" s="206">
        <f>IF(N298="snížená",J298,0)</f>
        <v>0</v>
      </c>
      <c r="BG298" s="206">
        <f>IF(N298="zákl. přenesená",J298,0)</f>
        <v>0</v>
      </c>
      <c r="BH298" s="206">
        <f>IF(N298="sníž. přenesená",J298,0)</f>
        <v>0</v>
      </c>
      <c r="BI298" s="206">
        <f>IF(N298="nulová",J298,0)</f>
        <v>0</v>
      </c>
      <c r="BJ298" s="18" t="s">
        <v>84</v>
      </c>
      <c r="BK298" s="206">
        <f>ROUND(I298*H298,2)</f>
        <v>0</v>
      </c>
      <c r="BL298" s="18" t="s">
        <v>328</v>
      </c>
      <c r="BM298" s="205" t="s">
        <v>4632</v>
      </c>
    </row>
    <row r="299" spans="1:65" s="2" customFormat="1" ht="6.95" customHeight="1">
      <c r="A299" s="35"/>
      <c r="B299" s="55"/>
      <c r="C299" s="56"/>
      <c r="D299" s="56"/>
      <c r="E299" s="56"/>
      <c r="F299" s="56"/>
      <c r="G299" s="56"/>
      <c r="H299" s="56"/>
      <c r="I299" s="56"/>
      <c r="J299" s="56"/>
      <c r="K299" s="56"/>
      <c r="L299" s="40"/>
      <c r="M299" s="35"/>
      <c r="O299" s="35"/>
      <c r="P299" s="35"/>
      <c r="Q299" s="35"/>
      <c r="R299" s="35"/>
      <c r="S299" s="35"/>
      <c r="T299" s="35"/>
      <c r="U299" s="35"/>
      <c r="V299" s="35"/>
      <c r="W299" s="35"/>
      <c r="X299" s="35"/>
      <c r="Y299" s="35"/>
      <c r="Z299" s="35"/>
      <c r="AA299" s="35"/>
      <c r="AB299" s="35"/>
      <c r="AC299" s="35"/>
      <c r="AD299" s="35"/>
      <c r="AE299" s="35"/>
    </row>
  </sheetData>
  <sheetProtection algorithmName="SHA-512" hashValue="7n2DoaGMpeA1xGkS5Y3YXPvqhWHvvTn64a1uZ5RdDGFXlfN/oYgWUOS27HYGFw74SCl+69lbokBaWoA+aQ6/Fw==" saltValue="iW7EjoFpCQ5pnPSvhLDSWIwNNOeHPk4qn5+wFf1OTHvfrEAU6/fZZJgMM67sXZtn+rvNZyyyYfiUyrJWh1UVIg==" spinCount="100000" sheet="1" objects="1" scenarios="1" formatColumns="0" formatRows="0" autoFilter="0"/>
  <autoFilter ref="C129:K298"/>
  <mergeCells count="12">
    <mergeCell ref="E122:H122"/>
    <mergeCell ref="L2:V2"/>
    <mergeCell ref="E85:H85"/>
    <mergeCell ref="E87:H87"/>
    <mergeCell ref="E89:H89"/>
    <mergeCell ref="E118:H118"/>
    <mergeCell ref="E120:H120"/>
    <mergeCell ref="E7:H7"/>
    <mergeCell ref="E9:H9"/>
    <mergeCell ref="E11:H11"/>
    <mergeCell ref="E20:H20"/>
    <mergeCell ref="E29:H29"/>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180</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2" customFormat="1" ht="12" customHeight="1">
      <c r="A8" s="35"/>
      <c r="B8" s="40"/>
      <c r="C8" s="35"/>
      <c r="D8" s="121" t="s">
        <v>197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4633</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1" t="s">
        <v>18</v>
      </c>
      <c r="E11" s="35"/>
      <c r="F11" s="111" t="s">
        <v>1</v>
      </c>
      <c r="G11" s="35"/>
      <c r="H11" s="35"/>
      <c r="I11" s="121"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1" t="s">
        <v>20</v>
      </c>
      <c r="E12" s="35"/>
      <c r="F12" s="111" t="s">
        <v>21</v>
      </c>
      <c r="G12" s="35"/>
      <c r="H12" s="35"/>
      <c r="I12" s="121" t="s">
        <v>22</v>
      </c>
      <c r="J12" s="122" t="str">
        <f>'Rekapitulace stavby'!AN8</f>
        <v>6. 1. 2022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1" t="s">
        <v>24</v>
      </c>
      <c r="E14" s="35"/>
      <c r="F14" s="35"/>
      <c r="G14" s="35"/>
      <c r="H14" s="35"/>
      <c r="I14" s="121"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1"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1" t="s">
        <v>28</v>
      </c>
      <c r="E17" s="35"/>
      <c r="F17" s="35"/>
      <c r="G17" s="35"/>
      <c r="H17" s="35"/>
      <c r="I17" s="121"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6" t="str">
        <f>'Rekapitulace stavby'!E14</f>
        <v>Vyplň údaj</v>
      </c>
      <c r="F18" s="327"/>
      <c r="G18" s="327"/>
      <c r="H18" s="327"/>
      <c r="I18" s="121"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1" t="s">
        <v>30</v>
      </c>
      <c r="E20" s="35"/>
      <c r="F20" s="35"/>
      <c r="G20" s="35"/>
      <c r="H20" s="35"/>
      <c r="I20" s="121"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32</v>
      </c>
      <c r="F21" s="35"/>
      <c r="G21" s="35"/>
      <c r="H21" s="35"/>
      <c r="I21" s="121"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1" t="s">
        <v>33</v>
      </c>
      <c r="E23" s="35"/>
      <c r="F23" s="35"/>
      <c r="G23" s="35"/>
      <c r="H23" s="35"/>
      <c r="I23" s="121"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21"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1"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7"/>
      <c r="J29" s="127"/>
      <c r="K29" s="127"/>
      <c r="L29" s="52"/>
      <c r="S29" s="35"/>
      <c r="T29" s="35"/>
      <c r="U29" s="35"/>
      <c r="V29" s="35"/>
      <c r="W29" s="35"/>
      <c r="X29" s="35"/>
      <c r="Y29" s="35"/>
      <c r="Z29" s="35"/>
      <c r="AA29" s="35"/>
      <c r="AB29" s="35"/>
      <c r="AC29" s="35"/>
      <c r="AD29" s="35"/>
      <c r="AE29" s="35"/>
    </row>
    <row r="30" spans="1:31" s="2" customFormat="1" ht="25.35" customHeight="1">
      <c r="A30" s="35"/>
      <c r="B30" s="40"/>
      <c r="C30" s="35"/>
      <c r="D30" s="128" t="s">
        <v>37</v>
      </c>
      <c r="E30" s="35"/>
      <c r="F30" s="35"/>
      <c r="G30" s="35"/>
      <c r="H30" s="35"/>
      <c r="I30" s="35"/>
      <c r="J30" s="129">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0" t="s">
        <v>39</v>
      </c>
      <c r="G32" s="35"/>
      <c r="H32" s="35"/>
      <c r="I32" s="130" t="s">
        <v>38</v>
      </c>
      <c r="J32" s="130" t="s">
        <v>40</v>
      </c>
      <c r="K32" s="35"/>
      <c r="L32" s="52"/>
      <c r="S32" s="35"/>
      <c r="T32" s="35"/>
      <c r="U32" s="35"/>
      <c r="V32" s="35"/>
      <c r="W32" s="35"/>
      <c r="X32" s="35"/>
      <c r="Y32" s="35"/>
      <c r="Z32" s="35"/>
      <c r="AA32" s="35"/>
      <c r="AB32" s="35"/>
      <c r="AC32" s="35"/>
      <c r="AD32" s="35"/>
      <c r="AE32" s="35"/>
    </row>
    <row r="33" spans="1:31" s="2" customFormat="1" ht="14.45" customHeight="1">
      <c r="A33" s="35"/>
      <c r="B33" s="40"/>
      <c r="C33" s="35"/>
      <c r="D33" s="131" t="s">
        <v>41</v>
      </c>
      <c r="E33" s="121" t="s">
        <v>42</v>
      </c>
      <c r="F33" s="132">
        <f>ROUND((SUM(BE122:BE155)),  2)</f>
        <v>0</v>
      </c>
      <c r="G33" s="35"/>
      <c r="H33" s="35"/>
      <c r="I33" s="133">
        <v>0.21</v>
      </c>
      <c r="J33" s="132">
        <f>ROUND(((SUM(BE122:BE155))*I33),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1" t="s">
        <v>43</v>
      </c>
      <c r="F34" s="132">
        <f>ROUND((SUM(BF122:BF155)),  2)</f>
        <v>0</v>
      </c>
      <c r="G34" s="35"/>
      <c r="H34" s="35"/>
      <c r="I34" s="133">
        <v>0.15</v>
      </c>
      <c r="J34" s="132">
        <f>ROUND(((SUM(BF122:BF155))*I34),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1" t="s">
        <v>44</v>
      </c>
      <c r="F35" s="132">
        <f>ROUND((SUM(BG122:BG155)),  2)</f>
        <v>0</v>
      </c>
      <c r="G35" s="35"/>
      <c r="H35" s="35"/>
      <c r="I35" s="133">
        <v>0.21</v>
      </c>
      <c r="J35" s="132">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1" t="s">
        <v>45</v>
      </c>
      <c r="F36" s="132">
        <f>ROUND((SUM(BH122:BH155)),  2)</f>
        <v>0</v>
      </c>
      <c r="G36" s="35"/>
      <c r="H36" s="35"/>
      <c r="I36" s="133">
        <v>0.15</v>
      </c>
      <c r="J36" s="132">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46</v>
      </c>
      <c r="F37" s="132">
        <f>ROUND((SUM(BI122:BI155)),  2)</f>
        <v>0</v>
      </c>
      <c r="G37" s="35"/>
      <c r="H37" s="35"/>
      <c r="I37" s="133">
        <v>0</v>
      </c>
      <c r="J37" s="132">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4"/>
      <c r="D39" s="135" t="s">
        <v>47</v>
      </c>
      <c r="E39" s="136"/>
      <c r="F39" s="136"/>
      <c r="G39" s="137" t="s">
        <v>48</v>
      </c>
      <c r="H39" s="138" t="s">
        <v>49</v>
      </c>
      <c r="I39" s="136"/>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47"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47"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2" t="str">
        <f>E9</f>
        <v>PS 03 - DISPEČINK A RADIOVÝ PŘENOS</v>
      </c>
      <c r="F87" s="331"/>
      <c r="G87" s="331"/>
      <c r="H87" s="33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Pouzdřany</v>
      </c>
      <c r="G89" s="37"/>
      <c r="H89" s="37"/>
      <c r="I89" s="30" t="s">
        <v>22</v>
      </c>
      <c r="J89" s="67" t="str">
        <f>IF(J12="","",J12)</f>
        <v>6. 1. 2022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VAK BŘECLAV a.s.</v>
      </c>
      <c r="G91" s="37"/>
      <c r="H91" s="37"/>
      <c r="I91" s="30" t="s">
        <v>30</v>
      </c>
      <c r="J91" s="33" t="str">
        <f>E21</f>
        <v>AQUA PROCON s.r.o.Palackého tř. 12, 612 00 Brno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2" t="s">
        <v>284</v>
      </c>
      <c r="D94" s="153"/>
      <c r="E94" s="153"/>
      <c r="F94" s="153"/>
      <c r="G94" s="153"/>
      <c r="H94" s="153"/>
      <c r="I94" s="153"/>
      <c r="J94" s="154" t="s">
        <v>285</v>
      </c>
      <c r="K94" s="153"/>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5" t="s">
        <v>286</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287</v>
      </c>
    </row>
    <row r="97" spans="1:31" s="9" customFormat="1" ht="24.95" customHeight="1">
      <c r="B97" s="156"/>
      <c r="C97" s="157"/>
      <c r="D97" s="158" t="s">
        <v>4634</v>
      </c>
      <c r="E97" s="159"/>
      <c r="F97" s="159"/>
      <c r="G97" s="159"/>
      <c r="H97" s="159"/>
      <c r="I97" s="159"/>
      <c r="J97" s="160">
        <f>J123</f>
        <v>0</v>
      </c>
      <c r="K97" s="157"/>
      <c r="L97" s="161"/>
    </row>
    <row r="98" spans="1:31" s="10" customFormat="1" ht="19.899999999999999" customHeight="1">
      <c r="B98" s="162"/>
      <c r="C98" s="105"/>
      <c r="D98" s="163" t="s">
        <v>4635</v>
      </c>
      <c r="E98" s="164"/>
      <c r="F98" s="164"/>
      <c r="G98" s="164"/>
      <c r="H98" s="164"/>
      <c r="I98" s="164"/>
      <c r="J98" s="165">
        <f>J124</f>
        <v>0</v>
      </c>
      <c r="K98" s="105"/>
      <c r="L98" s="166"/>
    </row>
    <row r="99" spans="1:31" s="10" customFormat="1" ht="19.899999999999999" customHeight="1">
      <c r="B99" s="162"/>
      <c r="C99" s="105"/>
      <c r="D99" s="163" t="s">
        <v>4636</v>
      </c>
      <c r="E99" s="164"/>
      <c r="F99" s="164"/>
      <c r="G99" s="164"/>
      <c r="H99" s="164"/>
      <c r="I99" s="164"/>
      <c r="J99" s="165">
        <f>J132</f>
        <v>0</v>
      </c>
      <c r="K99" s="105"/>
      <c r="L99" s="166"/>
    </row>
    <row r="100" spans="1:31" s="10" customFormat="1" ht="19.899999999999999" customHeight="1">
      <c r="B100" s="162"/>
      <c r="C100" s="105"/>
      <c r="D100" s="163" t="s">
        <v>4311</v>
      </c>
      <c r="E100" s="164"/>
      <c r="F100" s="164"/>
      <c r="G100" s="164"/>
      <c r="H100" s="164"/>
      <c r="I100" s="164"/>
      <c r="J100" s="165">
        <f>J135</f>
        <v>0</v>
      </c>
      <c r="K100" s="105"/>
      <c r="L100" s="166"/>
    </row>
    <row r="101" spans="1:31" s="10" customFormat="1" ht="19.899999999999999" customHeight="1">
      <c r="B101" s="162"/>
      <c r="C101" s="105"/>
      <c r="D101" s="163" t="s">
        <v>4313</v>
      </c>
      <c r="E101" s="164"/>
      <c r="F101" s="164"/>
      <c r="G101" s="164"/>
      <c r="H101" s="164"/>
      <c r="I101" s="164"/>
      <c r="J101" s="165">
        <f>J146</f>
        <v>0</v>
      </c>
      <c r="K101" s="105"/>
      <c r="L101" s="166"/>
    </row>
    <row r="102" spans="1:31" s="10" customFormat="1" ht="19.899999999999999" customHeight="1">
      <c r="B102" s="162"/>
      <c r="C102" s="105"/>
      <c r="D102" s="163" t="s">
        <v>4315</v>
      </c>
      <c r="E102" s="164"/>
      <c r="F102" s="164"/>
      <c r="G102" s="164"/>
      <c r="H102" s="164"/>
      <c r="I102" s="164"/>
      <c r="J102" s="165">
        <f>J149</f>
        <v>0</v>
      </c>
      <c r="K102" s="105"/>
      <c r="L102" s="166"/>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306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29" t="str">
        <f>E7</f>
        <v>VODOJEM POUZDŘANY</v>
      </c>
      <c r="F112" s="330"/>
      <c r="G112" s="330"/>
      <c r="H112" s="330"/>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197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2" t="str">
        <f>E9</f>
        <v>PS 03 - DISPEČINK A RADIOVÝ PŘENOS</v>
      </c>
      <c r="F114" s="331"/>
      <c r="G114" s="331"/>
      <c r="H114" s="331"/>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Pouzdřany</v>
      </c>
      <c r="G116" s="37"/>
      <c r="H116" s="37"/>
      <c r="I116" s="30" t="s">
        <v>22</v>
      </c>
      <c r="J116" s="67" t="str">
        <f>IF(J12="","",J12)</f>
        <v>6. 1. 2022</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E15</f>
        <v>VAK BŘECLAV a.s.</v>
      </c>
      <c r="G118" s="37"/>
      <c r="H118" s="37"/>
      <c r="I118" s="30" t="s">
        <v>30</v>
      </c>
      <c r="J118" s="33" t="str">
        <f>E21</f>
        <v>AQUA PROCON s.r.o.Palackého tř. 12, 612 00 Brno</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IF(E18="","",E18)</f>
        <v>Vyplň údaj</v>
      </c>
      <c r="G119" s="37"/>
      <c r="H119" s="37"/>
      <c r="I119" s="30" t="s">
        <v>33</v>
      </c>
      <c r="J119" s="33" t="str">
        <f>E24</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7"/>
      <c r="B121" s="168"/>
      <c r="C121" s="169" t="s">
        <v>307</v>
      </c>
      <c r="D121" s="170" t="s">
        <v>62</v>
      </c>
      <c r="E121" s="170" t="s">
        <v>58</v>
      </c>
      <c r="F121" s="170" t="s">
        <v>59</v>
      </c>
      <c r="G121" s="170" t="s">
        <v>308</v>
      </c>
      <c r="H121" s="170" t="s">
        <v>309</v>
      </c>
      <c r="I121" s="170" t="s">
        <v>310</v>
      </c>
      <c r="J121" s="170" t="s">
        <v>285</v>
      </c>
      <c r="K121" s="171" t="s">
        <v>311</v>
      </c>
      <c r="L121" s="172"/>
      <c r="M121" s="76" t="s">
        <v>1</v>
      </c>
      <c r="N121" s="77" t="s">
        <v>41</v>
      </c>
      <c r="O121" s="77" t="s">
        <v>312</v>
      </c>
      <c r="P121" s="77" t="s">
        <v>313</v>
      </c>
      <c r="Q121" s="77" t="s">
        <v>314</v>
      </c>
      <c r="R121" s="77" t="s">
        <v>315</v>
      </c>
      <c r="S121" s="77" t="s">
        <v>316</v>
      </c>
      <c r="T121" s="78" t="s">
        <v>317</v>
      </c>
      <c r="U121" s="167"/>
      <c r="V121" s="167"/>
      <c r="W121" s="167"/>
      <c r="X121" s="167"/>
      <c r="Y121" s="167"/>
      <c r="Z121" s="167"/>
      <c r="AA121" s="167"/>
      <c r="AB121" s="167"/>
      <c r="AC121" s="167"/>
      <c r="AD121" s="167"/>
      <c r="AE121" s="167"/>
    </row>
    <row r="122" spans="1:65" s="2" customFormat="1" ht="22.9" customHeight="1">
      <c r="A122" s="35"/>
      <c r="B122" s="36"/>
      <c r="C122" s="83" t="s">
        <v>318</v>
      </c>
      <c r="D122" s="37"/>
      <c r="E122" s="37"/>
      <c r="F122" s="37"/>
      <c r="G122" s="37"/>
      <c r="H122" s="37"/>
      <c r="I122" s="37"/>
      <c r="J122" s="173">
        <f>BK122</f>
        <v>0</v>
      </c>
      <c r="K122" s="37"/>
      <c r="L122" s="40"/>
      <c r="M122" s="79"/>
      <c r="N122" s="174"/>
      <c r="O122" s="80"/>
      <c r="P122" s="175">
        <f>P123</f>
        <v>0</v>
      </c>
      <c r="Q122" s="80"/>
      <c r="R122" s="175">
        <f>R123</f>
        <v>0</v>
      </c>
      <c r="S122" s="80"/>
      <c r="T122" s="176">
        <f>T123</f>
        <v>0</v>
      </c>
      <c r="U122" s="35"/>
      <c r="V122" s="35"/>
      <c r="W122" s="35"/>
      <c r="X122" s="35"/>
      <c r="Y122" s="35"/>
      <c r="Z122" s="35"/>
      <c r="AA122" s="35"/>
      <c r="AB122" s="35"/>
      <c r="AC122" s="35"/>
      <c r="AD122" s="35"/>
      <c r="AE122" s="35"/>
      <c r="AT122" s="18" t="s">
        <v>76</v>
      </c>
      <c r="AU122" s="18" t="s">
        <v>287</v>
      </c>
      <c r="BK122" s="177">
        <f>BK123</f>
        <v>0</v>
      </c>
    </row>
    <row r="123" spans="1:65" s="12" customFormat="1" ht="25.9" customHeight="1">
      <c r="B123" s="178"/>
      <c r="C123" s="179"/>
      <c r="D123" s="180" t="s">
        <v>76</v>
      </c>
      <c r="E123" s="181" t="s">
        <v>4637</v>
      </c>
      <c r="F123" s="181" t="s">
        <v>4638</v>
      </c>
      <c r="G123" s="179"/>
      <c r="H123" s="179"/>
      <c r="I123" s="182"/>
      <c r="J123" s="183">
        <f>BK123</f>
        <v>0</v>
      </c>
      <c r="K123" s="179"/>
      <c r="L123" s="184"/>
      <c r="M123" s="185"/>
      <c r="N123" s="186"/>
      <c r="O123" s="186"/>
      <c r="P123" s="187">
        <f>P124+P132+P135+P146+P149</f>
        <v>0</v>
      </c>
      <c r="Q123" s="186"/>
      <c r="R123" s="187">
        <f>R124+R132+R135+R146+R149</f>
        <v>0</v>
      </c>
      <c r="S123" s="186"/>
      <c r="T123" s="188">
        <f>T124+T132+T135+T146+T149</f>
        <v>0</v>
      </c>
      <c r="AR123" s="189" t="s">
        <v>84</v>
      </c>
      <c r="AT123" s="190" t="s">
        <v>76</v>
      </c>
      <c r="AU123" s="190" t="s">
        <v>77</v>
      </c>
      <c r="AY123" s="189" t="s">
        <v>321</v>
      </c>
      <c r="BK123" s="191">
        <f>BK124+BK132+BK135+BK146+BK149</f>
        <v>0</v>
      </c>
    </row>
    <row r="124" spans="1:65" s="12" customFormat="1" ht="22.9" customHeight="1">
      <c r="B124" s="178"/>
      <c r="C124" s="179"/>
      <c r="D124" s="180" t="s">
        <v>76</v>
      </c>
      <c r="E124" s="192" t="s">
        <v>4639</v>
      </c>
      <c r="F124" s="192" t="s">
        <v>4640</v>
      </c>
      <c r="G124" s="179"/>
      <c r="H124" s="179"/>
      <c r="I124" s="182"/>
      <c r="J124" s="193">
        <f>BK124</f>
        <v>0</v>
      </c>
      <c r="K124" s="179"/>
      <c r="L124" s="184"/>
      <c r="M124" s="185"/>
      <c r="N124" s="186"/>
      <c r="O124" s="186"/>
      <c r="P124" s="187">
        <f>SUM(P125:P131)</f>
        <v>0</v>
      </c>
      <c r="Q124" s="186"/>
      <c r="R124" s="187">
        <f>SUM(R125:R131)</f>
        <v>0</v>
      </c>
      <c r="S124" s="186"/>
      <c r="T124" s="188">
        <f>SUM(T125:T131)</f>
        <v>0</v>
      </c>
      <c r="AR124" s="189" t="s">
        <v>84</v>
      </c>
      <c r="AT124" s="190" t="s">
        <v>76</v>
      </c>
      <c r="AU124" s="190" t="s">
        <v>84</v>
      </c>
      <c r="AY124" s="189" t="s">
        <v>321</v>
      </c>
      <c r="BK124" s="191">
        <f>SUM(BK125:BK131)</f>
        <v>0</v>
      </c>
    </row>
    <row r="125" spans="1:65" s="2" customFormat="1" ht="16.5" customHeight="1">
      <c r="A125" s="35"/>
      <c r="B125" s="36"/>
      <c r="C125" s="194" t="s">
        <v>84</v>
      </c>
      <c r="D125" s="194" t="s">
        <v>323</v>
      </c>
      <c r="E125" s="195" t="s">
        <v>4641</v>
      </c>
      <c r="F125" s="196" t="s">
        <v>4642</v>
      </c>
      <c r="G125" s="197" t="s">
        <v>4288</v>
      </c>
      <c r="H125" s="198">
        <v>1</v>
      </c>
      <c r="I125" s="199"/>
      <c r="J125" s="200">
        <f>ROUND(I125*H125,2)</f>
        <v>0</v>
      </c>
      <c r="K125" s="196" t="s">
        <v>327</v>
      </c>
      <c r="L125" s="40"/>
      <c r="M125" s="201" t="s">
        <v>1</v>
      </c>
      <c r="N125" s="202" t="s">
        <v>42</v>
      </c>
      <c r="O125" s="72"/>
      <c r="P125" s="203">
        <f>O125*H125</f>
        <v>0</v>
      </c>
      <c r="Q125" s="203">
        <v>0</v>
      </c>
      <c r="R125" s="203">
        <f>Q125*H125</f>
        <v>0</v>
      </c>
      <c r="S125" s="203">
        <v>0</v>
      </c>
      <c r="T125" s="204">
        <f>S125*H125</f>
        <v>0</v>
      </c>
      <c r="U125" s="35"/>
      <c r="V125" s="35"/>
      <c r="W125" s="35"/>
      <c r="X125" s="35"/>
      <c r="Y125" s="35"/>
      <c r="Z125" s="35"/>
      <c r="AA125" s="35"/>
      <c r="AB125" s="35"/>
      <c r="AC125" s="35"/>
      <c r="AD125" s="35"/>
      <c r="AE125" s="35"/>
      <c r="AR125" s="205" t="s">
        <v>328</v>
      </c>
      <c r="AT125" s="205" t="s">
        <v>323</v>
      </c>
      <c r="AU125" s="205" t="s">
        <v>86</v>
      </c>
      <c r="AY125" s="18" t="s">
        <v>321</v>
      </c>
      <c r="BE125" s="206">
        <f>IF(N125="základní",J125,0)</f>
        <v>0</v>
      </c>
      <c r="BF125" s="206">
        <f>IF(N125="snížená",J125,0)</f>
        <v>0</v>
      </c>
      <c r="BG125" s="206">
        <f>IF(N125="zákl. přenesená",J125,0)</f>
        <v>0</v>
      </c>
      <c r="BH125" s="206">
        <f>IF(N125="sníž. přenesená",J125,0)</f>
        <v>0</v>
      </c>
      <c r="BI125" s="206">
        <f>IF(N125="nulová",J125,0)</f>
        <v>0</v>
      </c>
      <c r="BJ125" s="18" t="s">
        <v>84</v>
      </c>
      <c r="BK125" s="206">
        <f>ROUND(I125*H125,2)</f>
        <v>0</v>
      </c>
      <c r="BL125" s="18" t="s">
        <v>328</v>
      </c>
      <c r="BM125" s="205" t="s">
        <v>86</v>
      </c>
    </row>
    <row r="126" spans="1:65" s="2" customFormat="1" ht="97.5">
      <c r="A126" s="35"/>
      <c r="B126" s="36"/>
      <c r="C126" s="37"/>
      <c r="D126" s="209" t="s">
        <v>1136</v>
      </c>
      <c r="E126" s="37"/>
      <c r="F126" s="261" t="s">
        <v>4643</v>
      </c>
      <c r="G126" s="37"/>
      <c r="H126" s="37"/>
      <c r="I126" s="262"/>
      <c r="J126" s="37"/>
      <c r="K126" s="37"/>
      <c r="L126" s="40"/>
      <c r="M126" s="263"/>
      <c r="N126" s="264"/>
      <c r="O126" s="72"/>
      <c r="P126" s="72"/>
      <c r="Q126" s="72"/>
      <c r="R126" s="72"/>
      <c r="S126" s="72"/>
      <c r="T126" s="73"/>
      <c r="U126" s="35"/>
      <c r="V126" s="35"/>
      <c r="W126" s="35"/>
      <c r="X126" s="35"/>
      <c r="Y126" s="35"/>
      <c r="Z126" s="35"/>
      <c r="AA126" s="35"/>
      <c r="AB126" s="35"/>
      <c r="AC126" s="35"/>
      <c r="AD126" s="35"/>
      <c r="AE126" s="35"/>
      <c r="AT126" s="18" t="s">
        <v>1136</v>
      </c>
      <c r="AU126" s="18" t="s">
        <v>86</v>
      </c>
    </row>
    <row r="127" spans="1:65" s="2" customFormat="1" ht="24.2" customHeight="1">
      <c r="A127" s="35"/>
      <c r="B127" s="36"/>
      <c r="C127" s="194" t="s">
        <v>86</v>
      </c>
      <c r="D127" s="194" t="s">
        <v>323</v>
      </c>
      <c r="E127" s="195" t="s">
        <v>4644</v>
      </c>
      <c r="F127" s="196" t="s">
        <v>4645</v>
      </c>
      <c r="G127" s="197" t="s">
        <v>4288</v>
      </c>
      <c r="H127" s="198">
        <v>1</v>
      </c>
      <c r="I127" s="199"/>
      <c r="J127" s="200">
        <f>ROUND(I127*H127,2)</f>
        <v>0</v>
      </c>
      <c r="K127" s="196" t="s">
        <v>327</v>
      </c>
      <c r="L127" s="40"/>
      <c r="M127" s="201" t="s">
        <v>1</v>
      </c>
      <c r="N127" s="202" t="s">
        <v>42</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328</v>
      </c>
      <c r="AT127" s="205" t="s">
        <v>323</v>
      </c>
      <c r="AU127" s="205" t="s">
        <v>86</v>
      </c>
      <c r="AY127" s="18" t="s">
        <v>321</v>
      </c>
      <c r="BE127" s="206">
        <f>IF(N127="základní",J127,0)</f>
        <v>0</v>
      </c>
      <c r="BF127" s="206">
        <f>IF(N127="snížená",J127,0)</f>
        <v>0</v>
      </c>
      <c r="BG127" s="206">
        <f>IF(N127="zákl. přenesená",J127,0)</f>
        <v>0</v>
      </c>
      <c r="BH127" s="206">
        <f>IF(N127="sníž. přenesená",J127,0)</f>
        <v>0</v>
      </c>
      <c r="BI127" s="206">
        <f>IF(N127="nulová",J127,0)</f>
        <v>0</v>
      </c>
      <c r="BJ127" s="18" t="s">
        <v>84</v>
      </c>
      <c r="BK127" s="206">
        <f>ROUND(I127*H127,2)</f>
        <v>0</v>
      </c>
      <c r="BL127" s="18" t="s">
        <v>328</v>
      </c>
      <c r="BM127" s="205" t="s">
        <v>328</v>
      </c>
    </row>
    <row r="128" spans="1:65" s="2" customFormat="1" ht="21.75" customHeight="1">
      <c r="A128" s="35"/>
      <c r="B128" s="36"/>
      <c r="C128" s="194" t="s">
        <v>334</v>
      </c>
      <c r="D128" s="194" t="s">
        <v>323</v>
      </c>
      <c r="E128" s="195" t="s">
        <v>4646</v>
      </c>
      <c r="F128" s="196" t="s">
        <v>4647</v>
      </c>
      <c r="G128" s="197" t="s">
        <v>4288</v>
      </c>
      <c r="H128" s="198">
        <v>1</v>
      </c>
      <c r="I128" s="199"/>
      <c r="J128" s="200">
        <f>ROUND(I128*H128,2)</f>
        <v>0</v>
      </c>
      <c r="K128" s="196" t="s">
        <v>327</v>
      </c>
      <c r="L128" s="40"/>
      <c r="M128" s="201" t="s">
        <v>1</v>
      </c>
      <c r="N128" s="202" t="s">
        <v>42</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328</v>
      </c>
      <c r="AT128" s="205" t="s">
        <v>323</v>
      </c>
      <c r="AU128" s="205" t="s">
        <v>86</v>
      </c>
      <c r="AY128" s="18" t="s">
        <v>321</v>
      </c>
      <c r="BE128" s="206">
        <f>IF(N128="základní",J128,0)</f>
        <v>0</v>
      </c>
      <c r="BF128" s="206">
        <f>IF(N128="snížená",J128,0)</f>
        <v>0</v>
      </c>
      <c r="BG128" s="206">
        <f>IF(N128="zákl. přenesená",J128,0)</f>
        <v>0</v>
      </c>
      <c r="BH128" s="206">
        <f>IF(N128="sníž. přenesená",J128,0)</f>
        <v>0</v>
      </c>
      <c r="BI128" s="206">
        <f>IF(N128="nulová",J128,0)</f>
        <v>0</v>
      </c>
      <c r="BJ128" s="18" t="s">
        <v>84</v>
      </c>
      <c r="BK128" s="206">
        <f>ROUND(I128*H128,2)</f>
        <v>0</v>
      </c>
      <c r="BL128" s="18" t="s">
        <v>328</v>
      </c>
      <c r="BM128" s="205" t="s">
        <v>352</v>
      </c>
    </row>
    <row r="129" spans="1:65" s="2" customFormat="1" ht="24.2" customHeight="1">
      <c r="A129" s="35"/>
      <c r="B129" s="36"/>
      <c r="C129" s="194" t="s">
        <v>328</v>
      </c>
      <c r="D129" s="194" t="s">
        <v>323</v>
      </c>
      <c r="E129" s="195" t="s">
        <v>4648</v>
      </c>
      <c r="F129" s="196" t="s">
        <v>4649</v>
      </c>
      <c r="G129" s="197" t="s">
        <v>4288</v>
      </c>
      <c r="H129" s="198">
        <v>1</v>
      </c>
      <c r="I129" s="199"/>
      <c r="J129" s="200">
        <f>ROUND(I129*H129,2)</f>
        <v>0</v>
      </c>
      <c r="K129" s="196" t="s">
        <v>327</v>
      </c>
      <c r="L129" s="40"/>
      <c r="M129" s="201" t="s">
        <v>1</v>
      </c>
      <c r="N129" s="202" t="s">
        <v>42</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328</v>
      </c>
      <c r="AT129" s="205" t="s">
        <v>323</v>
      </c>
      <c r="AU129" s="205" t="s">
        <v>86</v>
      </c>
      <c r="AY129" s="18" t="s">
        <v>321</v>
      </c>
      <c r="BE129" s="206">
        <f>IF(N129="základní",J129,0)</f>
        <v>0</v>
      </c>
      <c r="BF129" s="206">
        <f>IF(N129="snížená",J129,0)</f>
        <v>0</v>
      </c>
      <c r="BG129" s="206">
        <f>IF(N129="zákl. přenesená",J129,0)</f>
        <v>0</v>
      </c>
      <c r="BH129" s="206">
        <f>IF(N129="sníž. přenesená",J129,0)</f>
        <v>0</v>
      </c>
      <c r="BI129" s="206">
        <f>IF(N129="nulová",J129,0)</f>
        <v>0</v>
      </c>
      <c r="BJ129" s="18" t="s">
        <v>84</v>
      </c>
      <c r="BK129" s="206">
        <f>ROUND(I129*H129,2)</f>
        <v>0</v>
      </c>
      <c r="BL129" s="18" t="s">
        <v>328</v>
      </c>
      <c r="BM129" s="205" t="s">
        <v>364</v>
      </c>
    </row>
    <row r="130" spans="1:65" s="2" customFormat="1" ht="16.5" customHeight="1">
      <c r="A130" s="35"/>
      <c r="B130" s="36"/>
      <c r="C130" s="194" t="s">
        <v>347</v>
      </c>
      <c r="D130" s="194" t="s">
        <v>323</v>
      </c>
      <c r="E130" s="195" t="s">
        <v>4650</v>
      </c>
      <c r="F130" s="196" t="s">
        <v>4651</v>
      </c>
      <c r="G130" s="197" t="s">
        <v>4288</v>
      </c>
      <c r="H130" s="198">
        <v>1</v>
      </c>
      <c r="I130" s="199"/>
      <c r="J130" s="200">
        <f>ROUND(I130*H130,2)</f>
        <v>0</v>
      </c>
      <c r="K130" s="196" t="s">
        <v>327</v>
      </c>
      <c r="L130" s="40"/>
      <c r="M130" s="201" t="s">
        <v>1</v>
      </c>
      <c r="N130" s="202" t="s">
        <v>42</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328</v>
      </c>
      <c r="AT130" s="205" t="s">
        <v>323</v>
      </c>
      <c r="AU130" s="205" t="s">
        <v>86</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328</v>
      </c>
      <c r="BM130" s="205" t="s">
        <v>412</v>
      </c>
    </row>
    <row r="131" spans="1:65" s="2" customFormat="1" ht="21.75" customHeight="1">
      <c r="A131" s="35"/>
      <c r="B131" s="36"/>
      <c r="C131" s="194" t="s">
        <v>352</v>
      </c>
      <c r="D131" s="194" t="s">
        <v>323</v>
      </c>
      <c r="E131" s="195" t="s">
        <v>4652</v>
      </c>
      <c r="F131" s="196" t="s">
        <v>4653</v>
      </c>
      <c r="G131" s="197" t="s">
        <v>4288</v>
      </c>
      <c r="H131" s="198">
        <v>1</v>
      </c>
      <c r="I131" s="199"/>
      <c r="J131" s="200">
        <f>ROUND(I131*H131,2)</f>
        <v>0</v>
      </c>
      <c r="K131" s="196" t="s">
        <v>327</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328</v>
      </c>
      <c r="AT131" s="205" t="s">
        <v>323</v>
      </c>
      <c r="AU131" s="205" t="s">
        <v>86</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328</v>
      </c>
      <c r="BM131" s="205" t="s">
        <v>429</v>
      </c>
    </row>
    <row r="132" spans="1:65" s="12" customFormat="1" ht="22.9" customHeight="1">
      <c r="B132" s="178"/>
      <c r="C132" s="179"/>
      <c r="D132" s="180" t="s">
        <v>76</v>
      </c>
      <c r="E132" s="192" t="s">
        <v>4654</v>
      </c>
      <c r="F132" s="192" t="s">
        <v>4655</v>
      </c>
      <c r="G132" s="179"/>
      <c r="H132" s="179"/>
      <c r="I132" s="182"/>
      <c r="J132" s="193">
        <f>BK132</f>
        <v>0</v>
      </c>
      <c r="K132" s="179"/>
      <c r="L132" s="184"/>
      <c r="M132" s="185"/>
      <c r="N132" s="186"/>
      <c r="O132" s="186"/>
      <c r="P132" s="187">
        <f>SUM(P133:P134)</f>
        <v>0</v>
      </c>
      <c r="Q132" s="186"/>
      <c r="R132" s="187">
        <f>SUM(R133:R134)</f>
        <v>0</v>
      </c>
      <c r="S132" s="186"/>
      <c r="T132" s="188">
        <f>SUM(T133:T134)</f>
        <v>0</v>
      </c>
      <c r="AR132" s="189" t="s">
        <v>84</v>
      </c>
      <c r="AT132" s="190" t="s">
        <v>76</v>
      </c>
      <c r="AU132" s="190" t="s">
        <v>84</v>
      </c>
      <c r="AY132" s="189" t="s">
        <v>321</v>
      </c>
      <c r="BK132" s="191">
        <f>SUM(BK133:BK134)</f>
        <v>0</v>
      </c>
    </row>
    <row r="133" spans="1:65" s="2" customFormat="1" ht="16.5" customHeight="1">
      <c r="A133" s="35"/>
      <c r="B133" s="36"/>
      <c r="C133" s="194" t="s">
        <v>359</v>
      </c>
      <c r="D133" s="194" t="s">
        <v>323</v>
      </c>
      <c r="E133" s="195" t="s">
        <v>4656</v>
      </c>
      <c r="F133" s="196" t="s">
        <v>4657</v>
      </c>
      <c r="G133" s="197" t="s">
        <v>4288</v>
      </c>
      <c r="H133" s="198">
        <v>1</v>
      </c>
      <c r="I133" s="199"/>
      <c r="J133" s="200">
        <f>ROUND(I133*H133,2)</f>
        <v>0</v>
      </c>
      <c r="K133" s="196" t="s">
        <v>327</v>
      </c>
      <c r="L133" s="40"/>
      <c r="M133" s="201" t="s">
        <v>1</v>
      </c>
      <c r="N133" s="202" t="s">
        <v>42</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328</v>
      </c>
      <c r="AT133" s="205" t="s">
        <v>323</v>
      </c>
      <c r="AU133" s="205" t="s">
        <v>86</v>
      </c>
      <c r="AY133" s="18" t="s">
        <v>321</v>
      </c>
      <c r="BE133" s="206">
        <f>IF(N133="základní",J133,0)</f>
        <v>0</v>
      </c>
      <c r="BF133" s="206">
        <f>IF(N133="snížená",J133,0)</f>
        <v>0</v>
      </c>
      <c r="BG133" s="206">
        <f>IF(N133="zákl. přenesená",J133,0)</f>
        <v>0</v>
      </c>
      <c r="BH133" s="206">
        <f>IF(N133="sníž. přenesená",J133,0)</f>
        <v>0</v>
      </c>
      <c r="BI133" s="206">
        <f>IF(N133="nulová",J133,0)</f>
        <v>0</v>
      </c>
      <c r="BJ133" s="18" t="s">
        <v>84</v>
      </c>
      <c r="BK133" s="206">
        <f>ROUND(I133*H133,2)</f>
        <v>0</v>
      </c>
      <c r="BL133" s="18" t="s">
        <v>328</v>
      </c>
      <c r="BM133" s="205" t="s">
        <v>443</v>
      </c>
    </row>
    <row r="134" spans="1:65" s="2" customFormat="1" ht="58.5">
      <c r="A134" s="35"/>
      <c r="B134" s="36"/>
      <c r="C134" s="37"/>
      <c r="D134" s="209" t="s">
        <v>1136</v>
      </c>
      <c r="E134" s="37"/>
      <c r="F134" s="261" t="s">
        <v>4658</v>
      </c>
      <c r="G134" s="37"/>
      <c r="H134" s="37"/>
      <c r="I134" s="262"/>
      <c r="J134" s="37"/>
      <c r="K134" s="37"/>
      <c r="L134" s="40"/>
      <c r="M134" s="263"/>
      <c r="N134" s="264"/>
      <c r="O134" s="72"/>
      <c r="P134" s="72"/>
      <c r="Q134" s="72"/>
      <c r="R134" s="72"/>
      <c r="S134" s="72"/>
      <c r="T134" s="73"/>
      <c r="U134" s="35"/>
      <c r="V134" s="35"/>
      <c r="W134" s="35"/>
      <c r="X134" s="35"/>
      <c r="Y134" s="35"/>
      <c r="Z134" s="35"/>
      <c r="AA134" s="35"/>
      <c r="AB134" s="35"/>
      <c r="AC134" s="35"/>
      <c r="AD134" s="35"/>
      <c r="AE134" s="35"/>
      <c r="AT134" s="18" t="s">
        <v>1136</v>
      </c>
      <c r="AU134" s="18" t="s">
        <v>86</v>
      </c>
    </row>
    <row r="135" spans="1:65" s="12" customFormat="1" ht="22.9" customHeight="1">
      <c r="B135" s="178"/>
      <c r="C135" s="179"/>
      <c r="D135" s="180" t="s">
        <v>76</v>
      </c>
      <c r="E135" s="192" t="s">
        <v>4442</v>
      </c>
      <c r="F135" s="192" t="s">
        <v>4443</v>
      </c>
      <c r="G135" s="179"/>
      <c r="H135" s="179"/>
      <c r="I135" s="182"/>
      <c r="J135" s="193">
        <f>BK135</f>
        <v>0</v>
      </c>
      <c r="K135" s="179"/>
      <c r="L135" s="184"/>
      <c r="M135" s="185"/>
      <c r="N135" s="186"/>
      <c r="O135" s="186"/>
      <c r="P135" s="187">
        <f>SUM(P136:P145)</f>
        <v>0</v>
      </c>
      <c r="Q135" s="186"/>
      <c r="R135" s="187">
        <f>SUM(R136:R145)</f>
        <v>0</v>
      </c>
      <c r="S135" s="186"/>
      <c r="T135" s="188">
        <f>SUM(T136:T145)</f>
        <v>0</v>
      </c>
      <c r="AR135" s="189" t="s">
        <v>84</v>
      </c>
      <c r="AT135" s="190" t="s">
        <v>76</v>
      </c>
      <c r="AU135" s="190" t="s">
        <v>84</v>
      </c>
      <c r="AY135" s="189" t="s">
        <v>321</v>
      </c>
      <c r="BK135" s="191">
        <f>SUM(BK136:BK145)</f>
        <v>0</v>
      </c>
    </row>
    <row r="136" spans="1:65" s="2" customFormat="1" ht="21.75" customHeight="1">
      <c r="A136" s="35"/>
      <c r="B136" s="36"/>
      <c r="C136" s="194" t="s">
        <v>364</v>
      </c>
      <c r="D136" s="194" t="s">
        <v>323</v>
      </c>
      <c r="E136" s="195" t="s">
        <v>4444</v>
      </c>
      <c r="F136" s="196" t="s">
        <v>4659</v>
      </c>
      <c r="G136" s="197" t="s">
        <v>628</v>
      </c>
      <c r="H136" s="198">
        <v>20</v>
      </c>
      <c r="I136" s="199"/>
      <c r="J136" s="200">
        <f t="shared" ref="J136:J141" si="0">ROUND(I136*H136,2)</f>
        <v>0</v>
      </c>
      <c r="K136" s="196" t="s">
        <v>327</v>
      </c>
      <c r="L136" s="40"/>
      <c r="M136" s="201" t="s">
        <v>1</v>
      </c>
      <c r="N136" s="202" t="s">
        <v>42</v>
      </c>
      <c r="O136" s="72"/>
      <c r="P136" s="203">
        <f t="shared" ref="P136:P141" si="1">O136*H136</f>
        <v>0</v>
      </c>
      <c r="Q136" s="203">
        <v>0</v>
      </c>
      <c r="R136" s="203">
        <f t="shared" ref="R136:R141" si="2">Q136*H136</f>
        <v>0</v>
      </c>
      <c r="S136" s="203">
        <v>0</v>
      </c>
      <c r="T136" s="204">
        <f t="shared" ref="T136:T141" si="3">S136*H136</f>
        <v>0</v>
      </c>
      <c r="U136" s="35"/>
      <c r="V136" s="35"/>
      <c r="W136" s="35"/>
      <c r="X136" s="35"/>
      <c r="Y136" s="35"/>
      <c r="Z136" s="35"/>
      <c r="AA136" s="35"/>
      <c r="AB136" s="35"/>
      <c r="AC136" s="35"/>
      <c r="AD136" s="35"/>
      <c r="AE136" s="35"/>
      <c r="AR136" s="205" t="s">
        <v>328</v>
      </c>
      <c r="AT136" s="205" t="s">
        <v>323</v>
      </c>
      <c r="AU136" s="205" t="s">
        <v>86</v>
      </c>
      <c r="AY136" s="18" t="s">
        <v>321</v>
      </c>
      <c r="BE136" s="206">
        <f t="shared" ref="BE136:BE141" si="4">IF(N136="základní",J136,0)</f>
        <v>0</v>
      </c>
      <c r="BF136" s="206">
        <f t="shared" ref="BF136:BF141" si="5">IF(N136="snížená",J136,0)</f>
        <v>0</v>
      </c>
      <c r="BG136" s="206">
        <f t="shared" ref="BG136:BG141" si="6">IF(N136="zákl. přenesená",J136,0)</f>
        <v>0</v>
      </c>
      <c r="BH136" s="206">
        <f t="shared" ref="BH136:BH141" si="7">IF(N136="sníž. přenesená",J136,0)</f>
        <v>0</v>
      </c>
      <c r="BI136" s="206">
        <f t="shared" ref="BI136:BI141" si="8">IF(N136="nulová",J136,0)</f>
        <v>0</v>
      </c>
      <c r="BJ136" s="18" t="s">
        <v>84</v>
      </c>
      <c r="BK136" s="206">
        <f t="shared" ref="BK136:BK141" si="9">ROUND(I136*H136,2)</f>
        <v>0</v>
      </c>
      <c r="BL136" s="18" t="s">
        <v>328</v>
      </c>
      <c r="BM136" s="205" t="s">
        <v>453</v>
      </c>
    </row>
    <row r="137" spans="1:65" s="2" customFormat="1" ht="16.5" customHeight="1">
      <c r="A137" s="35"/>
      <c r="B137" s="36"/>
      <c r="C137" s="194" t="s">
        <v>407</v>
      </c>
      <c r="D137" s="194" t="s">
        <v>323</v>
      </c>
      <c r="E137" s="195" t="s">
        <v>4446</v>
      </c>
      <c r="F137" s="196" t="s">
        <v>4660</v>
      </c>
      <c r="G137" s="197" t="s">
        <v>628</v>
      </c>
      <c r="H137" s="198">
        <v>12</v>
      </c>
      <c r="I137" s="199"/>
      <c r="J137" s="200">
        <f t="shared" si="0"/>
        <v>0</v>
      </c>
      <c r="K137" s="196" t="s">
        <v>327</v>
      </c>
      <c r="L137" s="40"/>
      <c r="M137" s="201" t="s">
        <v>1</v>
      </c>
      <c r="N137" s="202" t="s">
        <v>42</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328</v>
      </c>
      <c r="AT137" s="205" t="s">
        <v>323</v>
      </c>
      <c r="AU137" s="205" t="s">
        <v>86</v>
      </c>
      <c r="AY137" s="18" t="s">
        <v>321</v>
      </c>
      <c r="BE137" s="206">
        <f t="shared" si="4"/>
        <v>0</v>
      </c>
      <c r="BF137" s="206">
        <f t="shared" si="5"/>
        <v>0</v>
      </c>
      <c r="BG137" s="206">
        <f t="shared" si="6"/>
        <v>0</v>
      </c>
      <c r="BH137" s="206">
        <f t="shared" si="7"/>
        <v>0</v>
      </c>
      <c r="BI137" s="206">
        <f t="shared" si="8"/>
        <v>0</v>
      </c>
      <c r="BJ137" s="18" t="s">
        <v>84</v>
      </c>
      <c r="BK137" s="206">
        <f t="shared" si="9"/>
        <v>0</v>
      </c>
      <c r="BL137" s="18" t="s">
        <v>328</v>
      </c>
      <c r="BM137" s="205" t="s">
        <v>466</v>
      </c>
    </row>
    <row r="138" spans="1:65" s="2" customFormat="1" ht="21.75" customHeight="1">
      <c r="A138" s="35"/>
      <c r="B138" s="36"/>
      <c r="C138" s="194" t="s">
        <v>412</v>
      </c>
      <c r="D138" s="194" t="s">
        <v>323</v>
      </c>
      <c r="E138" s="195" t="s">
        <v>4448</v>
      </c>
      <c r="F138" s="196" t="s">
        <v>4661</v>
      </c>
      <c r="G138" s="197" t="s">
        <v>628</v>
      </c>
      <c r="H138" s="198">
        <v>5</v>
      </c>
      <c r="I138" s="199"/>
      <c r="J138" s="200">
        <f t="shared" si="0"/>
        <v>0</v>
      </c>
      <c r="K138" s="196" t="s">
        <v>327</v>
      </c>
      <c r="L138" s="40"/>
      <c r="M138" s="201" t="s">
        <v>1</v>
      </c>
      <c r="N138" s="202" t="s">
        <v>42</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328</v>
      </c>
      <c r="AT138" s="205" t="s">
        <v>323</v>
      </c>
      <c r="AU138" s="205" t="s">
        <v>86</v>
      </c>
      <c r="AY138" s="18" t="s">
        <v>321</v>
      </c>
      <c r="BE138" s="206">
        <f t="shared" si="4"/>
        <v>0</v>
      </c>
      <c r="BF138" s="206">
        <f t="shared" si="5"/>
        <v>0</v>
      </c>
      <c r="BG138" s="206">
        <f t="shared" si="6"/>
        <v>0</v>
      </c>
      <c r="BH138" s="206">
        <f t="shared" si="7"/>
        <v>0</v>
      </c>
      <c r="BI138" s="206">
        <f t="shared" si="8"/>
        <v>0</v>
      </c>
      <c r="BJ138" s="18" t="s">
        <v>84</v>
      </c>
      <c r="BK138" s="206">
        <f t="shared" si="9"/>
        <v>0</v>
      </c>
      <c r="BL138" s="18" t="s">
        <v>328</v>
      </c>
      <c r="BM138" s="205" t="s">
        <v>476</v>
      </c>
    </row>
    <row r="139" spans="1:65" s="2" customFormat="1" ht="24.2" customHeight="1">
      <c r="A139" s="35"/>
      <c r="B139" s="36"/>
      <c r="C139" s="194" t="s">
        <v>424</v>
      </c>
      <c r="D139" s="194" t="s">
        <v>323</v>
      </c>
      <c r="E139" s="195" t="s">
        <v>4450</v>
      </c>
      <c r="F139" s="196" t="s">
        <v>4662</v>
      </c>
      <c r="G139" s="197" t="s">
        <v>628</v>
      </c>
      <c r="H139" s="198">
        <v>8</v>
      </c>
      <c r="I139" s="199"/>
      <c r="J139" s="200">
        <f t="shared" si="0"/>
        <v>0</v>
      </c>
      <c r="K139" s="196" t="s">
        <v>327</v>
      </c>
      <c r="L139" s="40"/>
      <c r="M139" s="201" t="s">
        <v>1</v>
      </c>
      <c r="N139" s="202" t="s">
        <v>42</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328</v>
      </c>
      <c r="AT139" s="205" t="s">
        <v>323</v>
      </c>
      <c r="AU139" s="205" t="s">
        <v>86</v>
      </c>
      <c r="AY139" s="18" t="s">
        <v>321</v>
      </c>
      <c r="BE139" s="206">
        <f t="shared" si="4"/>
        <v>0</v>
      </c>
      <c r="BF139" s="206">
        <f t="shared" si="5"/>
        <v>0</v>
      </c>
      <c r="BG139" s="206">
        <f t="shared" si="6"/>
        <v>0</v>
      </c>
      <c r="BH139" s="206">
        <f t="shared" si="7"/>
        <v>0</v>
      </c>
      <c r="BI139" s="206">
        <f t="shared" si="8"/>
        <v>0</v>
      </c>
      <c r="BJ139" s="18" t="s">
        <v>84</v>
      </c>
      <c r="BK139" s="206">
        <f t="shared" si="9"/>
        <v>0</v>
      </c>
      <c r="BL139" s="18" t="s">
        <v>328</v>
      </c>
      <c r="BM139" s="205" t="s">
        <v>485</v>
      </c>
    </row>
    <row r="140" spans="1:65" s="2" customFormat="1" ht="16.5" customHeight="1">
      <c r="A140" s="35"/>
      <c r="B140" s="36"/>
      <c r="C140" s="194" t="s">
        <v>429</v>
      </c>
      <c r="D140" s="194" t="s">
        <v>323</v>
      </c>
      <c r="E140" s="195" t="s">
        <v>4452</v>
      </c>
      <c r="F140" s="196" t="s">
        <v>4663</v>
      </c>
      <c r="G140" s="197" t="s">
        <v>628</v>
      </c>
      <c r="H140" s="198">
        <v>1</v>
      </c>
      <c r="I140" s="199"/>
      <c r="J140" s="200">
        <f t="shared" si="0"/>
        <v>0</v>
      </c>
      <c r="K140" s="196" t="s">
        <v>327</v>
      </c>
      <c r="L140" s="40"/>
      <c r="M140" s="201" t="s">
        <v>1</v>
      </c>
      <c r="N140" s="202" t="s">
        <v>42</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328</v>
      </c>
      <c r="AT140" s="205" t="s">
        <v>323</v>
      </c>
      <c r="AU140" s="205" t="s">
        <v>86</v>
      </c>
      <c r="AY140" s="18" t="s">
        <v>321</v>
      </c>
      <c r="BE140" s="206">
        <f t="shared" si="4"/>
        <v>0</v>
      </c>
      <c r="BF140" s="206">
        <f t="shared" si="5"/>
        <v>0</v>
      </c>
      <c r="BG140" s="206">
        <f t="shared" si="6"/>
        <v>0</v>
      </c>
      <c r="BH140" s="206">
        <f t="shared" si="7"/>
        <v>0</v>
      </c>
      <c r="BI140" s="206">
        <f t="shared" si="8"/>
        <v>0</v>
      </c>
      <c r="BJ140" s="18" t="s">
        <v>84</v>
      </c>
      <c r="BK140" s="206">
        <f t="shared" si="9"/>
        <v>0</v>
      </c>
      <c r="BL140" s="18" t="s">
        <v>328</v>
      </c>
      <c r="BM140" s="205" t="s">
        <v>520</v>
      </c>
    </row>
    <row r="141" spans="1:65" s="2" customFormat="1" ht="16.5" customHeight="1">
      <c r="A141" s="35"/>
      <c r="B141" s="36"/>
      <c r="C141" s="194" t="s">
        <v>436</v>
      </c>
      <c r="D141" s="194" t="s">
        <v>323</v>
      </c>
      <c r="E141" s="195" t="s">
        <v>4454</v>
      </c>
      <c r="F141" s="196" t="s">
        <v>4664</v>
      </c>
      <c r="G141" s="197" t="s">
        <v>4288</v>
      </c>
      <c r="H141" s="198">
        <v>1</v>
      </c>
      <c r="I141" s="199"/>
      <c r="J141" s="200">
        <f t="shared" si="0"/>
        <v>0</v>
      </c>
      <c r="K141" s="196" t="s">
        <v>327</v>
      </c>
      <c r="L141" s="40"/>
      <c r="M141" s="201" t="s">
        <v>1</v>
      </c>
      <c r="N141" s="202" t="s">
        <v>42</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328</v>
      </c>
      <c r="AT141" s="205" t="s">
        <v>323</v>
      </c>
      <c r="AU141" s="205" t="s">
        <v>86</v>
      </c>
      <c r="AY141" s="18" t="s">
        <v>321</v>
      </c>
      <c r="BE141" s="206">
        <f t="shared" si="4"/>
        <v>0</v>
      </c>
      <c r="BF141" s="206">
        <f t="shared" si="5"/>
        <v>0</v>
      </c>
      <c r="BG141" s="206">
        <f t="shared" si="6"/>
        <v>0</v>
      </c>
      <c r="BH141" s="206">
        <f t="shared" si="7"/>
        <v>0</v>
      </c>
      <c r="BI141" s="206">
        <f t="shared" si="8"/>
        <v>0</v>
      </c>
      <c r="BJ141" s="18" t="s">
        <v>84</v>
      </c>
      <c r="BK141" s="206">
        <f t="shared" si="9"/>
        <v>0</v>
      </c>
      <c r="BL141" s="18" t="s">
        <v>328</v>
      </c>
      <c r="BM141" s="205" t="s">
        <v>533</v>
      </c>
    </row>
    <row r="142" spans="1:65" s="2" customFormat="1" ht="48.75">
      <c r="A142" s="35"/>
      <c r="B142" s="36"/>
      <c r="C142" s="37"/>
      <c r="D142" s="209" t="s">
        <v>1136</v>
      </c>
      <c r="E142" s="37"/>
      <c r="F142" s="261" t="s">
        <v>4665</v>
      </c>
      <c r="G142" s="37"/>
      <c r="H142" s="37"/>
      <c r="I142" s="262"/>
      <c r="J142" s="37"/>
      <c r="K142" s="37"/>
      <c r="L142" s="40"/>
      <c r="M142" s="263"/>
      <c r="N142" s="264"/>
      <c r="O142" s="72"/>
      <c r="P142" s="72"/>
      <c r="Q142" s="72"/>
      <c r="R142" s="72"/>
      <c r="S142" s="72"/>
      <c r="T142" s="73"/>
      <c r="U142" s="35"/>
      <c r="V142" s="35"/>
      <c r="W142" s="35"/>
      <c r="X142" s="35"/>
      <c r="Y142" s="35"/>
      <c r="Z142" s="35"/>
      <c r="AA142" s="35"/>
      <c r="AB142" s="35"/>
      <c r="AC142" s="35"/>
      <c r="AD142" s="35"/>
      <c r="AE142" s="35"/>
      <c r="AT142" s="18" t="s">
        <v>1136</v>
      </c>
      <c r="AU142" s="18" t="s">
        <v>86</v>
      </c>
    </row>
    <row r="143" spans="1:65" s="2" customFormat="1" ht="24.2" customHeight="1">
      <c r="A143" s="35"/>
      <c r="B143" s="36"/>
      <c r="C143" s="194" t="s">
        <v>443</v>
      </c>
      <c r="D143" s="194" t="s">
        <v>323</v>
      </c>
      <c r="E143" s="195" t="s">
        <v>4456</v>
      </c>
      <c r="F143" s="196" t="s">
        <v>4666</v>
      </c>
      <c r="G143" s="197" t="s">
        <v>4288</v>
      </c>
      <c r="H143" s="198">
        <v>1</v>
      </c>
      <c r="I143" s="199"/>
      <c r="J143" s="200">
        <f>ROUND(I143*H143,2)</f>
        <v>0</v>
      </c>
      <c r="K143" s="196" t="s">
        <v>327</v>
      </c>
      <c r="L143" s="40"/>
      <c r="M143" s="201" t="s">
        <v>1</v>
      </c>
      <c r="N143" s="202" t="s">
        <v>42</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328</v>
      </c>
      <c r="AT143" s="205" t="s">
        <v>323</v>
      </c>
      <c r="AU143" s="205" t="s">
        <v>86</v>
      </c>
      <c r="AY143" s="18" t="s">
        <v>321</v>
      </c>
      <c r="BE143" s="206">
        <f>IF(N143="základní",J143,0)</f>
        <v>0</v>
      </c>
      <c r="BF143" s="206">
        <f>IF(N143="snížená",J143,0)</f>
        <v>0</v>
      </c>
      <c r="BG143" s="206">
        <f>IF(N143="zákl. přenesená",J143,0)</f>
        <v>0</v>
      </c>
      <c r="BH143" s="206">
        <f>IF(N143="sníž. přenesená",J143,0)</f>
        <v>0</v>
      </c>
      <c r="BI143" s="206">
        <f>IF(N143="nulová",J143,0)</f>
        <v>0</v>
      </c>
      <c r="BJ143" s="18" t="s">
        <v>84</v>
      </c>
      <c r="BK143" s="206">
        <f>ROUND(I143*H143,2)</f>
        <v>0</v>
      </c>
      <c r="BL143" s="18" t="s">
        <v>328</v>
      </c>
      <c r="BM143" s="205" t="s">
        <v>545</v>
      </c>
    </row>
    <row r="144" spans="1:65" s="2" customFormat="1" ht="16.5" customHeight="1">
      <c r="A144" s="35"/>
      <c r="B144" s="36"/>
      <c r="C144" s="194" t="s">
        <v>8</v>
      </c>
      <c r="D144" s="194" t="s">
        <v>323</v>
      </c>
      <c r="E144" s="195" t="s">
        <v>4458</v>
      </c>
      <c r="F144" s="196" t="s">
        <v>4667</v>
      </c>
      <c r="G144" s="197" t="s">
        <v>4288</v>
      </c>
      <c r="H144" s="198">
        <v>1</v>
      </c>
      <c r="I144" s="199"/>
      <c r="J144" s="200">
        <f>ROUND(I144*H144,2)</f>
        <v>0</v>
      </c>
      <c r="K144" s="196" t="s">
        <v>327</v>
      </c>
      <c r="L144" s="40"/>
      <c r="M144" s="201" t="s">
        <v>1</v>
      </c>
      <c r="N144" s="202" t="s">
        <v>42</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328</v>
      </c>
      <c r="AT144" s="205" t="s">
        <v>323</v>
      </c>
      <c r="AU144" s="205" t="s">
        <v>86</v>
      </c>
      <c r="AY144" s="18" t="s">
        <v>321</v>
      </c>
      <c r="BE144" s="206">
        <f>IF(N144="základní",J144,0)</f>
        <v>0</v>
      </c>
      <c r="BF144" s="206">
        <f>IF(N144="snížená",J144,0)</f>
        <v>0</v>
      </c>
      <c r="BG144" s="206">
        <f>IF(N144="zákl. přenesená",J144,0)</f>
        <v>0</v>
      </c>
      <c r="BH144" s="206">
        <f>IF(N144="sníž. přenesená",J144,0)</f>
        <v>0</v>
      </c>
      <c r="BI144" s="206">
        <f>IF(N144="nulová",J144,0)</f>
        <v>0</v>
      </c>
      <c r="BJ144" s="18" t="s">
        <v>84</v>
      </c>
      <c r="BK144" s="206">
        <f>ROUND(I144*H144,2)</f>
        <v>0</v>
      </c>
      <c r="BL144" s="18" t="s">
        <v>328</v>
      </c>
      <c r="BM144" s="205" t="s">
        <v>582</v>
      </c>
    </row>
    <row r="145" spans="1:65" s="2" customFormat="1" ht="16.5" customHeight="1">
      <c r="A145" s="35"/>
      <c r="B145" s="36"/>
      <c r="C145" s="194" t="s">
        <v>453</v>
      </c>
      <c r="D145" s="194" t="s">
        <v>323</v>
      </c>
      <c r="E145" s="195" t="s">
        <v>4460</v>
      </c>
      <c r="F145" s="196" t="s">
        <v>4437</v>
      </c>
      <c r="G145" s="197" t="s">
        <v>4288</v>
      </c>
      <c r="H145" s="198">
        <v>1</v>
      </c>
      <c r="I145" s="199"/>
      <c r="J145" s="200">
        <f>ROUND(I145*H145,2)</f>
        <v>0</v>
      </c>
      <c r="K145" s="196" t="s">
        <v>327</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328</v>
      </c>
      <c r="AT145" s="205" t="s">
        <v>323</v>
      </c>
      <c r="AU145" s="205" t="s">
        <v>86</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328</v>
      </c>
      <c r="BM145" s="205" t="s">
        <v>595</v>
      </c>
    </row>
    <row r="146" spans="1:65" s="12" customFormat="1" ht="22.9" customHeight="1">
      <c r="B146" s="178"/>
      <c r="C146" s="179"/>
      <c r="D146" s="180" t="s">
        <v>76</v>
      </c>
      <c r="E146" s="192" t="s">
        <v>4539</v>
      </c>
      <c r="F146" s="192" t="s">
        <v>4540</v>
      </c>
      <c r="G146" s="179"/>
      <c r="H146" s="179"/>
      <c r="I146" s="182"/>
      <c r="J146" s="193">
        <f>BK146</f>
        <v>0</v>
      </c>
      <c r="K146" s="179"/>
      <c r="L146" s="184"/>
      <c r="M146" s="185"/>
      <c r="N146" s="186"/>
      <c r="O146" s="186"/>
      <c r="P146" s="187">
        <f>SUM(P147:P148)</f>
        <v>0</v>
      </c>
      <c r="Q146" s="186"/>
      <c r="R146" s="187">
        <f>SUM(R147:R148)</f>
        <v>0</v>
      </c>
      <c r="S146" s="186"/>
      <c r="T146" s="188">
        <f>SUM(T147:T148)</f>
        <v>0</v>
      </c>
      <c r="AR146" s="189" t="s">
        <v>84</v>
      </c>
      <c r="AT146" s="190" t="s">
        <v>76</v>
      </c>
      <c r="AU146" s="190" t="s">
        <v>84</v>
      </c>
      <c r="AY146" s="189" t="s">
        <v>321</v>
      </c>
      <c r="BK146" s="191">
        <f>SUM(BK147:BK148)</f>
        <v>0</v>
      </c>
    </row>
    <row r="147" spans="1:65" s="2" customFormat="1" ht="16.5" customHeight="1">
      <c r="A147" s="35"/>
      <c r="B147" s="36"/>
      <c r="C147" s="194" t="s">
        <v>459</v>
      </c>
      <c r="D147" s="194" t="s">
        <v>323</v>
      </c>
      <c r="E147" s="195" t="s">
        <v>4541</v>
      </c>
      <c r="F147" s="196" t="s">
        <v>4668</v>
      </c>
      <c r="G147" s="197" t="s">
        <v>4288</v>
      </c>
      <c r="H147" s="198">
        <v>1</v>
      </c>
      <c r="I147" s="199"/>
      <c r="J147" s="200">
        <f>ROUND(I147*H147,2)</f>
        <v>0</v>
      </c>
      <c r="K147" s="196" t="s">
        <v>327</v>
      </c>
      <c r="L147" s="40"/>
      <c r="M147" s="201" t="s">
        <v>1</v>
      </c>
      <c r="N147" s="202" t="s">
        <v>42</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328</v>
      </c>
      <c r="AT147" s="205" t="s">
        <v>323</v>
      </c>
      <c r="AU147" s="205" t="s">
        <v>86</v>
      </c>
      <c r="AY147" s="18" t="s">
        <v>321</v>
      </c>
      <c r="BE147" s="206">
        <f>IF(N147="základní",J147,0)</f>
        <v>0</v>
      </c>
      <c r="BF147" s="206">
        <f>IF(N147="snížená",J147,0)</f>
        <v>0</v>
      </c>
      <c r="BG147" s="206">
        <f>IF(N147="zákl. přenesená",J147,0)</f>
        <v>0</v>
      </c>
      <c r="BH147" s="206">
        <f>IF(N147="sníž. přenesená",J147,0)</f>
        <v>0</v>
      </c>
      <c r="BI147" s="206">
        <f>IF(N147="nulová",J147,0)</f>
        <v>0</v>
      </c>
      <c r="BJ147" s="18" t="s">
        <v>84</v>
      </c>
      <c r="BK147" s="206">
        <f>ROUND(I147*H147,2)</f>
        <v>0</v>
      </c>
      <c r="BL147" s="18" t="s">
        <v>328</v>
      </c>
      <c r="BM147" s="205" t="s">
        <v>603</v>
      </c>
    </row>
    <row r="148" spans="1:65" s="2" customFormat="1" ht="24.2" customHeight="1">
      <c r="A148" s="35"/>
      <c r="B148" s="36"/>
      <c r="C148" s="194" t="s">
        <v>466</v>
      </c>
      <c r="D148" s="194" t="s">
        <v>323</v>
      </c>
      <c r="E148" s="195" t="s">
        <v>4544</v>
      </c>
      <c r="F148" s="196" t="s">
        <v>4669</v>
      </c>
      <c r="G148" s="197" t="s">
        <v>4288</v>
      </c>
      <c r="H148" s="198">
        <v>1</v>
      </c>
      <c r="I148" s="199"/>
      <c r="J148" s="200">
        <f>ROUND(I148*H148,2)</f>
        <v>0</v>
      </c>
      <c r="K148" s="196" t="s">
        <v>327</v>
      </c>
      <c r="L148" s="40"/>
      <c r="M148" s="201" t="s">
        <v>1</v>
      </c>
      <c r="N148" s="202" t="s">
        <v>42</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328</v>
      </c>
      <c r="AT148" s="205" t="s">
        <v>323</v>
      </c>
      <c r="AU148" s="205" t="s">
        <v>86</v>
      </c>
      <c r="AY148" s="18" t="s">
        <v>321</v>
      </c>
      <c r="BE148" s="206">
        <f>IF(N148="základní",J148,0)</f>
        <v>0</v>
      </c>
      <c r="BF148" s="206">
        <f>IF(N148="snížená",J148,0)</f>
        <v>0</v>
      </c>
      <c r="BG148" s="206">
        <f>IF(N148="zákl. přenesená",J148,0)</f>
        <v>0</v>
      </c>
      <c r="BH148" s="206">
        <f>IF(N148="sníž. přenesená",J148,0)</f>
        <v>0</v>
      </c>
      <c r="BI148" s="206">
        <f>IF(N148="nulová",J148,0)</f>
        <v>0</v>
      </c>
      <c r="BJ148" s="18" t="s">
        <v>84</v>
      </c>
      <c r="BK148" s="206">
        <f>ROUND(I148*H148,2)</f>
        <v>0</v>
      </c>
      <c r="BL148" s="18" t="s">
        <v>328</v>
      </c>
      <c r="BM148" s="205" t="s">
        <v>620</v>
      </c>
    </row>
    <row r="149" spans="1:65" s="12" customFormat="1" ht="22.9" customHeight="1">
      <c r="B149" s="178"/>
      <c r="C149" s="179"/>
      <c r="D149" s="180" t="s">
        <v>76</v>
      </c>
      <c r="E149" s="192" t="s">
        <v>4605</v>
      </c>
      <c r="F149" s="192" t="s">
        <v>4606</v>
      </c>
      <c r="G149" s="179"/>
      <c r="H149" s="179"/>
      <c r="I149" s="182"/>
      <c r="J149" s="193">
        <f>BK149</f>
        <v>0</v>
      </c>
      <c r="K149" s="179"/>
      <c r="L149" s="184"/>
      <c r="M149" s="185"/>
      <c r="N149" s="186"/>
      <c r="O149" s="186"/>
      <c r="P149" s="187">
        <f>SUM(P150:P155)</f>
        <v>0</v>
      </c>
      <c r="Q149" s="186"/>
      <c r="R149" s="187">
        <f>SUM(R150:R155)</f>
        <v>0</v>
      </c>
      <c r="S149" s="186"/>
      <c r="T149" s="188">
        <f>SUM(T150:T155)</f>
        <v>0</v>
      </c>
      <c r="AR149" s="189" t="s">
        <v>84</v>
      </c>
      <c r="AT149" s="190" t="s">
        <v>76</v>
      </c>
      <c r="AU149" s="190" t="s">
        <v>84</v>
      </c>
      <c r="AY149" s="189" t="s">
        <v>321</v>
      </c>
      <c r="BK149" s="191">
        <f>SUM(BK150:BK155)</f>
        <v>0</v>
      </c>
    </row>
    <row r="150" spans="1:65" s="2" customFormat="1" ht="16.5" customHeight="1">
      <c r="A150" s="35"/>
      <c r="B150" s="36"/>
      <c r="C150" s="194" t="s">
        <v>471</v>
      </c>
      <c r="D150" s="194" t="s">
        <v>323</v>
      </c>
      <c r="E150" s="195" t="s">
        <v>4607</v>
      </c>
      <c r="F150" s="196" t="s">
        <v>4670</v>
      </c>
      <c r="G150" s="197" t="s">
        <v>4288</v>
      </c>
      <c r="H150" s="198">
        <v>1</v>
      </c>
      <c r="I150" s="199"/>
      <c r="J150" s="200">
        <f>ROUND(I150*H150,2)</f>
        <v>0</v>
      </c>
      <c r="K150" s="196" t="s">
        <v>327</v>
      </c>
      <c r="L150" s="40"/>
      <c r="M150" s="201" t="s">
        <v>1</v>
      </c>
      <c r="N150" s="202" t="s">
        <v>42</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328</v>
      </c>
      <c r="AT150" s="205" t="s">
        <v>323</v>
      </c>
      <c r="AU150" s="205" t="s">
        <v>86</v>
      </c>
      <c r="AY150" s="18" t="s">
        <v>321</v>
      </c>
      <c r="BE150" s="206">
        <f>IF(N150="základní",J150,0)</f>
        <v>0</v>
      </c>
      <c r="BF150" s="206">
        <f>IF(N150="snížená",J150,0)</f>
        <v>0</v>
      </c>
      <c r="BG150" s="206">
        <f>IF(N150="zákl. přenesená",J150,0)</f>
        <v>0</v>
      </c>
      <c r="BH150" s="206">
        <f>IF(N150="sníž. přenesená",J150,0)</f>
        <v>0</v>
      </c>
      <c r="BI150" s="206">
        <f>IF(N150="nulová",J150,0)</f>
        <v>0</v>
      </c>
      <c r="BJ150" s="18" t="s">
        <v>84</v>
      </c>
      <c r="BK150" s="206">
        <f>ROUND(I150*H150,2)</f>
        <v>0</v>
      </c>
      <c r="BL150" s="18" t="s">
        <v>328</v>
      </c>
      <c r="BM150" s="205" t="s">
        <v>632</v>
      </c>
    </row>
    <row r="151" spans="1:65" s="2" customFormat="1" ht="29.25">
      <c r="A151" s="35"/>
      <c r="B151" s="36"/>
      <c r="C151" s="37"/>
      <c r="D151" s="209" t="s">
        <v>1136</v>
      </c>
      <c r="E151" s="37"/>
      <c r="F151" s="261" t="s">
        <v>4671</v>
      </c>
      <c r="G151" s="37"/>
      <c r="H151" s="37"/>
      <c r="I151" s="262"/>
      <c r="J151" s="37"/>
      <c r="K151" s="37"/>
      <c r="L151" s="40"/>
      <c r="M151" s="263"/>
      <c r="N151" s="264"/>
      <c r="O151" s="72"/>
      <c r="P151" s="72"/>
      <c r="Q151" s="72"/>
      <c r="R151" s="72"/>
      <c r="S151" s="72"/>
      <c r="T151" s="73"/>
      <c r="U151" s="35"/>
      <c r="V151" s="35"/>
      <c r="W151" s="35"/>
      <c r="X151" s="35"/>
      <c r="Y151" s="35"/>
      <c r="Z151" s="35"/>
      <c r="AA151" s="35"/>
      <c r="AB151" s="35"/>
      <c r="AC151" s="35"/>
      <c r="AD151" s="35"/>
      <c r="AE151" s="35"/>
      <c r="AT151" s="18" t="s">
        <v>1136</v>
      </c>
      <c r="AU151" s="18" t="s">
        <v>86</v>
      </c>
    </row>
    <row r="152" spans="1:65" s="2" customFormat="1" ht="16.5" customHeight="1">
      <c r="A152" s="35"/>
      <c r="B152" s="36"/>
      <c r="C152" s="194" t="s">
        <v>476</v>
      </c>
      <c r="D152" s="194" t="s">
        <v>323</v>
      </c>
      <c r="E152" s="195" t="s">
        <v>4611</v>
      </c>
      <c r="F152" s="196" t="s">
        <v>4672</v>
      </c>
      <c r="G152" s="197" t="s">
        <v>4288</v>
      </c>
      <c r="H152" s="198">
        <v>1</v>
      </c>
      <c r="I152" s="199"/>
      <c r="J152" s="200">
        <f>ROUND(I152*H152,2)</f>
        <v>0</v>
      </c>
      <c r="K152" s="196" t="s">
        <v>327</v>
      </c>
      <c r="L152" s="40"/>
      <c r="M152" s="201" t="s">
        <v>1</v>
      </c>
      <c r="N152" s="202" t="s">
        <v>42</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328</v>
      </c>
      <c r="AT152" s="205" t="s">
        <v>323</v>
      </c>
      <c r="AU152" s="205" t="s">
        <v>86</v>
      </c>
      <c r="AY152" s="18" t="s">
        <v>321</v>
      </c>
      <c r="BE152" s="206">
        <f>IF(N152="základní",J152,0)</f>
        <v>0</v>
      </c>
      <c r="BF152" s="206">
        <f>IF(N152="snížená",J152,0)</f>
        <v>0</v>
      </c>
      <c r="BG152" s="206">
        <f>IF(N152="zákl. přenesená",J152,0)</f>
        <v>0</v>
      </c>
      <c r="BH152" s="206">
        <f>IF(N152="sníž. přenesená",J152,0)</f>
        <v>0</v>
      </c>
      <c r="BI152" s="206">
        <f>IF(N152="nulová",J152,0)</f>
        <v>0</v>
      </c>
      <c r="BJ152" s="18" t="s">
        <v>84</v>
      </c>
      <c r="BK152" s="206">
        <f>ROUND(I152*H152,2)</f>
        <v>0</v>
      </c>
      <c r="BL152" s="18" t="s">
        <v>328</v>
      </c>
      <c r="BM152" s="205" t="s">
        <v>644</v>
      </c>
    </row>
    <row r="153" spans="1:65" s="2" customFormat="1" ht="16.5" customHeight="1">
      <c r="A153" s="35"/>
      <c r="B153" s="36"/>
      <c r="C153" s="194" t="s">
        <v>7</v>
      </c>
      <c r="D153" s="194" t="s">
        <v>323</v>
      </c>
      <c r="E153" s="195" t="s">
        <v>4673</v>
      </c>
      <c r="F153" s="196" t="s">
        <v>4674</v>
      </c>
      <c r="G153" s="197" t="s">
        <v>4288</v>
      </c>
      <c r="H153" s="198">
        <v>1</v>
      </c>
      <c r="I153" s="199"/>
      <c r="J153" s="200">
        <f>ROUND(I153*H153,2)</f>
        <v>0</v>
      </c>
      <c r="K153" s="196" t="s">
        <v>327</v>
      </c>
      <c r="L153" s="40"/>
      <c r="M153" s="201" t="s">
        <v>1</v>
      </c>
      <c r="N153" s="202" t="s">
        <v>42</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328</v>
      </c>
      <c r="AT153" s="205" t="s">
        <v>323</v>
      </c>
      <c r="AU153" s="205" t="s">
        <v>86</v>
      </c>
      <c r="AY153" s="18" t="s">
        <v>321</v>
      </c>
      <c r="BE153" s="206">
        <f>IF(N153="základní",J153,0)</f>
        <v>0</v>
      </c>
      <c r="BF153" s="206">
        <f>IF(N153="snížená",J153,0)</f>
        <v>0</v>
      </c>
      <c r="BG153" s="206">
        <f>IF(N153="zákl. přenesená",J153,0)</f>
        <v>0</v>
      </c>
      <c r="BH153" s="206">
        <f>IF(N153="sníž. přenesená",J153,0)</f>
        <v>0</v>
      </c>
      <c r="BI153" s="206">
        <f>IF(N153="nulová",J153,0)</f>
        <v>0</v>
      </c>
      <c r="BJ153" s="18" t="s">
        <v>84</v>
      </c>
      <c r="BK153" s="206">
        <f>ROUND(I153*H153,2)</f>
        <v>0</v>
      </c>
      <c r="BL153" s="18" t="s">
        <v>328</v>
      </c>
      <c r="BM153" s="205" t="s">
        <v>652</v>
      </c>
    </row>
    <row r="154" spans="1:65" s="2" customFormat="1" ht="16.5" customHeight="1">
      <c r="A154" s="35"/>
      <c r="B154" s="36"/>
      <c r="C154" s="194" t="s">
        <v>485</v>
      </c>
      <c r="D154" s="194" t="s">
        <v>323</v>
      </c>
      <c r="E154" s="195" t="s">
        <v>4675</v>
      </c>
      <c r="F154" s="196" t="s">
        <v>4676</v>
      </c>
      <c r="G154" s="197" t="s">
        <v>4288</v>
      </c>
      <c r="H154" s="198">
        <v>1</v>
      </c>
      <c r="I154" s="199"/>
      <c r="J154" s="200">
        <f>ROUND(I154*H154,2)</f>
        <v>0</v>
      </c>
      <c r="K154" s="196" t="s">
        <v>327</v>
      </c>
      <c r="L154" s="40"/>
      <c r="M154" s="201" t="s">
        <v>1</v>
      </c>
      <c r="N154" s="202" t="s">
        <v>42</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328</v>
      </c>
      <c r="AT154" s="205" t="s">
        <v>323</v>
      </c>
      <c r="AU154" s="205" t="s">
        <v>86</v>
      </c>
      <c r="AY154" s="18" t="s">
        <v>321</v>
      </c>
      <c r="BE154" s="206">
        <f>IF(N154="základní",J154,0)</f>
        <v>0</v>
      </c>
      <c r="BF154" s="206">
        <f>IF(N154="snížená",J154,0)</f>
        <v>0</v>
      </c>
      <c r="BG154" s="206">
        <f>IF(N154="zákl. přenesená",J154,0)</f>
        <v>0</v>
      </c>
      <c r="BH154" s="206">
        <f>IF(N154="sníž. přenesená",J154,0)</f>
        <v>0</v>
      </c>
      <c r="BI154" s="206">
        <f>IF(N154="nulová",J154,0)</f>
        <v>0</v>
      </c>
      <c r="BJ154" s="18" t="s">
        <v>84</v>
      </c>
      <c r="BK154" s="206">
        <f>ROUND(I154*H154,2)</f>
        <v>0</v>
      </c>
      <c r="BL154" s="18" t="s">
        <v>328</v>
      </c>
      <c r="BM154" s="205" t="s">
        <v>664</v>
      </c>
    </row>
    <row r="155" spans="1:65" s="2" customFormat="1" ht="16.5" customHeight="1">
      <c r="A155" s="35"/>
      <c r="B155" s="36"/>
      <c r="C155" s="194" t="s">
        <v>515</v>
      </c>
      <c r="D155" s="194" t="s">
        <v>323</v>
      </c>
      <c r="E155" s="195" t="s">
        <v>4677</v>
      </c>
      <c r="F155" s="196" t="s">
        <v>4678</v>
      </c>
      <c r="G155" s="197" t="s">
        <v>4288</v>
      </c>
      <c r="H155" s="198">
        <v>1</v>
      </c>
      <c r="I155" s="199"/>
      <c r="J155" s="200">
        <f>ROUND(I155*H155,2)</f>
        <v>0</v>
      </c>
      <c r="K155" s="196" t="s">
        <v>327</v>
      </c>
      <c r="L155" s="40"/>
      <c r="M155" s="266" t="s">
        <v>1</v>
      </c>
      <c r="N155" s="267" t="s">
        <v>42</v>
      </c>
      <c r="O155" s="268"/>
      <c r="P155" s="269">
        <f>O155*H155</f>
        <v>0</v>
      </c>
      <c r="Q155" s="269">
        <v>0</v>
      </c>
      <c r="R155" s="269">
        <f>Q155*H155</f>
        <v>0</v>
      </c>
      <c r="S155" s="269">
        <v>0</v>
      </c>
      <c r="T155" s="270">
        <f>S155*H155</f>
        <v>0</v>
      </c>
      <c r="U155" s="35"/>
      <c r="V155" s="35"/>
      <c r="W155" s="35"/>
      <c r="X155" s="35"/>
      <c r="Y155" s="35"/>
      <c r="Z155" s="35"/>
      <c r="AA155" s="35"/>
      <c r="AB155" s="35"/>
      <c r="AC155" s="35"/>
      <c r="AD155" s="35"/>
      <c r="AE155" s="35"/>
      <c r="AR155" s="205" t="s">
        <v>328</v>
      </c>
      <c r="AT155" s="205" t="s">
        <v>323</v>
      </c>
      <c r="AU155" s="205" t="s">
        <v>86</v>
      </c>
      <c r="AY155" s="18" t="s">
        <v>321</v>
      </c>
      <c r="BE155" s="206">
        <f>IF(N155="základní",J155,0)</f>
        <v>0</v>
      </c>
      <c r="BF155" s="206">
        <f>IF(N155="snížená",J155,0)</f>
        <v>0</v>
      </c>
      <c r="BG155" s="206">
        <f>IF(N155="zákl. přenesená",J155,0)</f>
        <v>0</v>
      </c>
      <c r="BH155" s="206">
        <f>IF(N155="sníž. přenesená",J155,0)</f>
        <v>0</v>
      </c>
      <c r="BI155" s="206">
        <f>IF(N155="nulová",J155,0)</f>
        <v>0</v>
      </c>
      <c r="BJ155" s="18" t="s">
        <v>84</v>
      </c>
      <c r="BK155" s="206">
        <f>ROUND(I155*H155,2)</f>
        <v>0</v>
      </c>
      <c r="BL155" s="18" t="s">
        <v>328</v>
      </c>
      <c r="BM155" s="205" t="s">
        <v>674</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GWuTEYYUtSvW0Yva8LXNgyvschkZd3NIurfkC3STkNjsl7WPTolFeecKlKby/tMW2/6jisRUGVV31Gytb8CdBw==" saltValue="VTMSWjKTM0aXfqg8U6F4J6UNlCtg+VwbJa2BDfLpGJXDRQ+Shhc5E6krQb7QzZUqfy/nMOA7qzEphR0IiXq3qw==" spinCount="100000" sheet="1" objects="1" scenarios="1" formatColumns="0" formatRows="0" autoFilter="0"/>
  <autoFilter ref="C121:K155"/>
  <mergeCells count="9">
    <mergeCell ref="E87:H87"/>
    <mergeCell ref="E112:H112"/>
    <mergeCell ref="E114:H114"/>
    <mergeCell ref="L2:V2"/>
    <mergeCell ref="E7:H7"/>
    <mergeCell ref="E9:H9"/>
    <mergeCell ref="E18:H18"/>
    <mergeCell ref="E27:H27"/>
    <mergeCell ref="E85:H85"/>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184</v>
      </c>
    </row>
    <row r="3" spans="1:46" s="1" customFormat="1" ht="6.95" customHeight="1">
      <c r="B3" s="117"/>
      <c r="C3" s="118"/>
      <c r="D3" s="118"/>
      <c r="E3" s="118"/>
      <c r="F3" s="118"/>
      <c r="G3" s="118"/>
      <c r="H3" s="118"/>
      <c r="I3" s="118"/>
      <c r="J3" s="118"/>
      <c r="K3" s="118"/>
      <c r="L3" s="21"/>
      <c r="AT3" s="18" t="s">
        <v>86</v>
      </c>
    </row>
    <row r="4" spans="1:46" s="1" customFormat="1" ht="24.95" customHeight="1">
      <c r="B4" s="21"/>
      <c r="D4" s="119" t="s">
        <v>189</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VODOJEM POUZDŘANY</v>
      </c>
      <c r="F7" s="323"/>
      <c r="G7" s="323"/>
      <c r="H7" s="323"/>
      <c r="L7" s="21"/>
    </row>
    <row r="8" spans="1:46" s="2" customFormat="1" ht="12" customHeight="1">
      <c r="A8" s="35"/>
      <c r="B8" s="40"/>
      <c r="C8" s="35"/>
      <c r="D8" s="121" t="s">
        <v>197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4679</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1" t="s">
        <v>18</v>
      </c>
      <c r="E11" s="35"/>
      <c r="F11" s="111" t="s">
        <v>1</v>
      </c>
      <c r="G11" s="35"/>
      <c r="H11" s="35"/>
      <c r="I11" s="121"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1" t="s">
        <v>20</v>
      </c>
      <c r="E12" s="35"/>
      <c r="F12" s="111" t="s">
        <v>21</v>
      </c>
      <c r="G12" s="35"/>
      <c r="H12" s="35"/>
      <c r="I12" s="121" t="s">
        <v>22</v>
      </c>
      <c r="J12" s="122" t="str">
        <f>'Rekapitulace stavby'!AN8</f>
        <v>6. 1. 2022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1" t="s">
        <v>24</v>
      </c>
      <c r="E14" s="35"/>
      <c r="F14" s="35"/>
      <c r="G14" s="35"/>
      <c r="H14" s="35"/>
      <c r="I14" s="121"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1"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1" t="s">
        <v>28</v>
      </c>
      <c r="E17" s="35"/>
      <c r="F17" s="35"/>
      <c r="G17" s="35"/>
      <c r="H17" s="35"/>
      <c r="I17" s="121"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6" t="str">
        <f>'Rekapitulace stavby'!E14</f>
        <v>Vyplň údaj</v>
      </c>
      <c r="F18" s="327"/>
      <c r="G18" s="327"/>
      <c r="H18" s="327"/>
      <c r="I18" s="121"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1" t="s">
        <v>30</v>
      </c>
      <c r="E20" s="35"/>
      <c r="F20" s="35"/>
      <c r="G20" s="35"/>
      <c r="H20" s="35"/>
      <c r="I20" s="121"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32</v>
      </c>
      <c r="F21" s="35"/>
      <c r="G21" s="35"/>
      <c r="H21" s="35"/>
      <c r="I21" s="121"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1" t="s">
        <v>33</v>
      </c>
      <c r="E23" s="35"/>
      <c r="F23" s="35"/>
      <c r="G23" s="35"/>
      <c r="H23" s="35"/>
      <c r="I23" s="121" t="s">
        <v>25</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236</v>
      </c>
      <c r="F24" s="35"/>
      <c r="G24" s="35"/>
      <c r="H24" s="35"/>
      <c r="I24" s="121" t="s">
        <v>27</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1"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7"/>
      <c r="J29" s="127"/>
      <c r="K29" s="127"/>
      <c r="L29" s="52"/>
      <c r="S29" s="35"/>
      <c r="T29" s="35"/>
      <c r="U29" s="35"/>
      <c r="V29" s="35"/>
      <c r="W29" s="35"/>
      <c r="X29" s="35"/>
      <c r="Y29" s="35"/>
      <c r="Z29" s="35"/>
      <c r="AA29" s="35"/>
      <c r="AB29" s="35"/>
      <c r="AC29" s="35"/>
      <c r="AD29" s="35"/>
      <c r="AE29" s="35"/>
    </row>
    <row r="30" spans="1:31" s="2" customFormat="1" ht="25.35" customHeight="1">
      <c r="A30" s="35"/>
      <c r="B30" s="40"/>
      <c r="C30" s="35"/>
      <c r="D30" s="128" t="s">
        <v>37</v>
      </c>
      <c r="E30" s="35"/>
      <c r="F30" s="35"/>
      <c r="G30" s="35"/>
      <c r="H30" s="35"/>
      <c r="I30" s="35"/>
      <c r="J30" s="129">
        <f>ROUND(J117,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7"/>
      <c r="J31" s="127"/>
      <c r="K31" s="127"/>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0" t="s">
        <v>39</v>
      </c>
      <c r="G32" s="35"/>
      <c r="H32" s="35"/>
      <c r="I32" s="130" t="s">
        <v>38</v>
      </c>
      <c r="J32" s="130" t="s">
        <v>40</v>
      </c>
      <c r="K32" s="35"/>
      <c r="L32" s="52"/>
      <c r="S32" s="35"/>
      <c r="T32" s="35"/>
      <c r="U32" s="35"/>
      <c r="V32" s="35"/>
      <c r="W32" s="35"/>
      <c r="X32" s="35"/>
      <c r="Y32" s="35"/>
      <c r="Z32" s="35"/>
      <c r="AA32" s="35"/>
      <c r="AB32" s="35"/>
      <c r="AC32" s="35"/>
      <c r="AD32" s="35"/>
      <c r="AE32" s="35"/>
    </row>
    <row r="33" spans="1:31" s="2" customFormat="1" ht="14.45" customHeight="1">
      <c r="A33" s="35"/>
      <c r="B33" s="40"/>
      <c r="C33" s="35"/>
      <c r="D33" s="131" t="s">
        <v>41</v>
      </c>
      <c r="E33" s="121" t="s">
        <v>42</v>
      </c>
      <c r="F33" s="132">
        <f>ROUND((SUM(BE117:BE151)),  2)</f>
        <v>0</v>
      </c>
      <c r="G33" s="35"/>
      <c r="H33" s="35"/>
      <c r="I33" s="133">
        <v>0.21</v>
      </c>
      <c r="J33" s="132">
        <f>ROUND(((SUM(BE117:BE151))*I33),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1" t="s">
        <v>43</v>
      </c>
      <c r="F34" s="132">
        <f>ROUND((SUM(BF117:BF151)),  2)</f>
        <v>0</v>
      </c>
      <c r="G34" s="35"/>
      <c r="H34" s="35"/>
      <c r="I34" s="133">
        <v>0.15</v>
      </c>
      <c r="J34" s="132">
        <f>ROUND(((SUM(BF117:BF151))*I34),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1" t="s">
        <v>44</v>
      </c>
      <c r="F35" s="132">
        <f>ROUND((SUM(BG117:BG151)),  2)</f>
        <v>0</v>
      </c>
      <c r="G35" s="35"/>
      <c r="H35" s="35"/>
      <c r="I35" s="133">
        <v>0.21</v>
      </c>
      <c r="J35" s="132">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1" t="s">
        <v>45</v>
      </c>
      <c r="F36" s="132">
        <f>ROUND((SUM(BH117:BH151)),  2)</f>
        <v>0</v>
      </c>
      <c r="G36" s="35"/>
      <c r="H36" s="35"/>
      <c r="I36" s="133">
        <v>0.15</v>
      </c>
      <c r="J36" s="132">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46</v>
      </c>
      <c r="F37" s="132">
        <f>ROUND((SUM(BI117:BI151)),  2)</f>
        <v>0</v>
      </c>
      <c r="G37" s="35"/>
      <c r="H37" s="35"/>
      <c r="I37" s="133">
        <v>0</v>
      </c>
      <c r="J37" s="132">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4"/>
      <c r="D39" s="135" t="s">
        <v>47</v>
      </c>
      <c r="E39" s="136"/>
      <c r="F39" s="136"/>
      <c r="G39" s="137" t="s">
        <v>48</v>
      </c>
      <c r="H39" s="138" t="s">
        <v>49</v>
      </c>
      <c r="I39" s="136"/>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50</v>
      </c>
      <c r="E50" s="142"/>
      <c r="F50" s="142"/>
      <c r="G50" s="141" t="s">
        <v>51</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52</v>
      </c>
      <c r="E61" s="144"/>
      <c r="F61" s="145" t="s">
        <v>53</v>
      </c>
      <c r="G61" s="143" t="s">
        <v>52</v>
      </c>
      <c r="H61" s="144"/>
      <c r="I61" s="144"/>
      <c r="J61" s="146" t="s">
        <v>53</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54</v>
      </c>
      <c r="E65" s="147"/>
      <c r="F65" s="147"/>
      <c r="G65" s="141" t="s">
        <v>55</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52</v>
      </c>
      <c r="E76" s="144"/>
      <c r="F76" s="145" t="s">
        <v>53</v>
      </c>
      <c r="G76" s="143" t="s">
        <v>52</v>
      </c>
      <c r="H76" s="144"/>
      <c r="I76" s="144"/>
      <c r="J76" s="146" t="s">
        <v>53</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47"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47" s="2" customFormat="1" ht="24.95" customHeight="1">
      <c r="A82" s="35"/>
      <c r="B82" s="36"/>
      <c r="C82" s="24" t="s">
        <v>283</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9" t="str">
        <f>E7</f>
        <v>VODOJEM POUZDŘANY</v>
      </c>
      <c r="F85" s="330"/>
      <c r="G85" s="330"/>
      <c r="H85" s="33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2" t="str">
        <f>E9</f>
        <v>90 - OSTATNÍ NÁKLADY</v>
      </c>
      <c r="F87" s="331"/>
      <c r="G87" s="331"/>
      <c r="H87" s="331"/>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Pouzdřany</v>
      </c>
      <c r="G89" s="37"/>
      <c r="H89" s="37"/>
      <c r="I89" s="30" t="s">
        <v>22</v>
      </c>
      <c r="J89" s="67" t="str">
        <f>IF(J12="","",J12)</f>
        <v>6. 1. 2022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VAK BŘECLAV a.s.</v>
      </c>
      <c r="G91" s="37"/>
      <c r="H91" s="37"/>
      <c r="I91" s="30" t="s">
        <v>30</v>
      </c>
      <c r="J91" s="33" t="str">
        <f>E21</f>
        <v>AQUA PROCON s.r.o.Palackého tř. 12, 612 00 Brno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Obrtel M.</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2" t="s">
        <v>284</v>
      </c>
      <c r="D94" s="153"/>
      <c r="E94" s="153"/>
      <c r="F94" s="153"/>
      <c r="G94" s="153"/>
      <c r="H94" s="153"/>
      <c r="I94" s="153"/>
      <c r="J94" s="154" t="s">
        <v>285</v>
      </c>
      <c r="K94" s="153"/>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5" t="s">
        <v>286</v>
      </c>
      <c r="D96" s="37"/>
      <c r="E96" s="37"/>
      <c r="F96" s="37"/>
      <c r="G96" s="37"/>
      <c r="H96" s="37"/>
      <c r="I96" s="37"/>
      <c r="J96" s="85">
        <f>J117</f>
        <v>0</v>
      </c>
      <c r="K96" s="37"/>
      <c r="L96" s="52"/>
      <c r="S96" s="35"/>
      <c r="T96" s="35"/>
      <c r="U96" s="35"/>
      <c r="V96" s="35"/>
      <c r="W96" s="35"/>
      <c r="X96" s="35"/>
      <c r="Y96" s="35"/>
      <c r="Z96" s="35"/>
      <c r="AA96" s="35"/>
      <c r="AB96" s="35"/>
      <c r="AC96" s="35"/>
      <c r="AD96" s="35"/>
      <c r="AE96" s="35"/>
      <c r="AU96" s="18" t="s">
        <v>287</v>
      </c>
    </row>
    <row r="97" spans="1:31" s="9" customFormat="1" ht="24.95" customHeight="1">
      <c r="B97" s="156"/>
      <c r="C97" s="157"/>
      <c r="D97" s="158" t="s">
        <v>4680</v>
      </c>
      <c r="E97" s="159"/>
      <c r="F97" s="159"/>
      <c r="G97" s="159"/>
      <c r="H97" s="159"/>
      <c r="I97" s="159"/>
      <c r="J97" s="160">
        <f>J118</f>
        <v>0</v>
      </c>
      <c r="K97" s="157"/>
      <c r="L97" s="161"/>
    </row>
    <row r="98" spans="1:31" s="2" customFormat="1" ht="21.75" customHeight="1">
      <c r="A98" s="35"/>
      <c r="B98" s="36"/>
      <c r="C98" s="37"/>
      <c r="D98" s="37"/>
      <c r="E98" s="37"/>
      <c r="F98" s="37"/>
      <c r="G98" s="37"/>
      <c r="H98" s="37"/>
      <c r="I98" s="37"/>
      <c r="J98" s="37"/>
      <c r="K98" s="37"/>
      <c r="L98" s="52"/>
      <c r="S98" s="35"/>
      <c r="T98" s="35"/>
      <c r="U98" s="35"/>
      <c r="V98" s="35"/>
      <c r="W98" s="35"/>
      <c r="X98" s="35"/>
      <c r="Y98" s="35"/>
      <c r="Z98" s="35"/>
      <c r="AA98" s="35"/>
      <c r="AB98" s="35"/>
      <c r="AC98" s="35"/>
      <c r="AD98" s="35"/>
      <c r="AE98" s="35"/>
    </row>
    <row r="99" spans="1:31" s="2" customFormat="1" ht="6.95" customHeight="1">
      <c r="A99" s="35"/>
      <c r="B99" s="55"/>
      <c r="C99" s="56"/>
      <c r="D99" s="56"/>
      <c r="E99" s="56"/>
      <c r="F99" s="56"/>
      <c r="G99" s="56"/>
      <c r="H99" s="56"/>
      <c r="I99" s="56"/>
      <c r="J99" s="56"/>
      <c r="K99" s="56"/>
      <c r="L99" s="52"/>
      <c r="S99" s="35"/>
      <c r="T99" s="35"/>
      <c r="U99" s="35"/>
      <c r="V99" s="35"/>
      <c r="W99" s="35"/>
      <c r="X99" s="35"/>
      <c r="Y99" s="35"/>
      <c r="Z99" s="35"/>
      <c r="AA99" s="35"/>
      <c r="AB99" s="35"/>
      <c r="AC99" s="35"/>
      <c r="AD99" s="35"/>
      <c r="AE99" s="35"/>
    </row>
    <row r="103" spans="1:31" s="2" customFormat="1" ht="6.95" customHeight="1">
      <c r="A103" s="35"/>
      <c r="B103" s="57"/>
      <c r="C103" s="58"/>
      <c r="D103" s="58"/>
      <c r="E103" s="58"/>
      <c r="F103" s="58"/>
      <c r="G103" s="58"/>
      <c r="H103" s="58"/>
      <c r="I103" s="58"/>
      <c r="J103" s="58"/>
      <c r="K103" s="58"/>
      <c r="L103" s="52"/>
      <c r="S103" s="35"/>
      <c r="T103" s="35"/>
      <c r="U103" s="35"/>
      <c r="V103" s="35"/>
      <c r="W103" s="35"/>
      <c r="X103" s="35"/>
      <c r="Y103" s="35"/>
      <c r="Z103" s="35"/>
      <c r="AA103" s="35"/>
      <c r="AB103" s="35"/>
      <c r="AC103" s="35"/>
      <c r="AD103" s="35"/>
      <c r="AE103" s="35"/>
    </row>
    <row r="104" spans="1:31" s="2" customFormat="1" ht="24.95" customHeight="1">
      <c r="A104" s="35"/>
      <c r="B104" s="36"/>
      <c r="C104" s="24" t="s">
        <v>306</v>
      </c>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2" customHeight="1">
      <c r="A106" s="35"/>
      <c r="B106" s="36"/>
      <c r="C106" s="30" t="s">
        <v>16</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6.5" customHeight="1">
      <c r="A107" s="35"/>
      <c r="B107" s="36"/>
      <c r="C107" s="37"/>
      <c r="D107" s="37"/>
      <c r="E107" s="329" t="str">
        <f>E7</f>
        <v>VODOJEM POUZDŘANY</v>
      </c>
      <c r="F107" s="330"/>
      <c r="G107" s="330"/>
      <c r="H107" s="330"/>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197</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02" t="str">
        <f>E9</f>
        <v>90 - OSTATNÍ NÁKLADY</v>
      </c>
      <c r="F109" s="331"/>
      <c r="G109" s="331"/>
      <c r="H109" s="331"/>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20</v>
      </c>
      <c r="D111" s="37"/>
      <c r="E111" s="37"/>
      <c r="F111" s="28" t="str">
        <f>F12</f>
        <v>Pouzdřany</v>
      </c>
      <c r="G111" s="37"/>
      <c r="H111" s="37"/>
      <c r="I111" s="30" t="s">
        <v>22</v>
      </c>
      <c r="J111" s="67" t="str">
        <f>IF(J12="","",J12)</f>
        <v>6. 1. 2022</v>
      </c>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40.15" customHeight="1">
      <c r="A113" s="35"/>
      <c r="B113" s="36"/>
      <c r="C113" s="30" t="s">
        <v>24</v>
      </c>
      <c r="D113" s="37"/>
      <c r="E113" s="37"/>
      <c r="F113" s="28" t="str">
        <f>E15</f>
        <v>VAK BŘECLAV a.s.</v>
      </c>
      <c r="G113" s="37"/>
      <c r="H113" s="37"/>
      <c r="I113" s="30" t="s">
        <v>30</v>
      </c>
      <c r="J113" s="33" t="str">
        <f>E21</f>
        <v>AQUA PROCON s.r.o.Palackého tř. 12, 612 00 Brno</v>
      </c>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28</v>
      </c>
      <c r="D114" s="37"/>
      <c r="E114" s="37"/>
      <c r="F114" s="28" t="str">
        <f>IF(E18="","",E18)</f>
        <v>Vyplň údaj</v>
      </c>
      <c r="G114" s="37"/>
      <c r="H114" s="37"/>
      <c r="I114" s="30" t="s">
        <v>33</v>
      </c>
      <c r="J114" s="33" t="str">
        <f>E24</f>
        <v>Obrtel M.</v>
      </c>
      <c r="K114" s="37"/>
      <c r="L114" s="52"/>
      <c r="S114" s="35"/>
      <c r="T114" s="35"/>
      <c r="U114" s="35"/>
      <c r="V114" s="35"/>
      <c r="W114" s="35"/>
      <c r="X114" s="35"/>
      <c r="Y114" s="35"/>
      <c r="Z114" s="35"/>
      <c r="AA114" s="35"/>
      <c r="AB114" s="35"/>
      <c r="AC114" s="35"/>
      <c r="AD114" s="35"/>
      <c r="AE114" s="35"/>
    </row>
    <row r="115" spans="1:65" s="2" customFormat="1" ht="10.3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1" customFormat="1" ht="29.25" customHeight="1">
      <c r="A116" s="167"/>
      <c r="B116" s="168"/>
      <c r="C116" s="169" t="s">
        <v>307</v>
      </c>
      <c r="D116" s="170" t="s">
        <v>62</v>
      </c>
      <c r="E116" s="170" t="s">
        <v>58</v>
      </c>
      <c r="F116" s="170" t="s">
        <v>59</v>
      </c>
      <c r="G116" s="170" t="s">
        <v>308</v>
      </c>
      <c r="H116" s="170" t="s">
        <v>309</v>
      </c>
      <c r="I116" s="170" t="s">
        <v>310</v>
      </c>
      <c r="J116" s="170" t="s">
        <v>285</v>
      </c>
      <c r="K116" s="171" t="s">
        <v>311</v>
      </c>
      <c r="L116" s="172"/>
      <c r="M116" s="76" t="s">
        <v>1</v>
      </c>
      <c r="N116" s="77" t="s">
        <v>41</v>
      </c>
      <c r="O116" s="77" t="s">
        <v>312</v>
      </c>
      <c r="P116" s="77" t="s">
        <v>313</v>
      </c>
      <c r="Q116" s="77" t="s">
        <v>314</v>
      </c>
      <c r="R116" s="77" t="s">
        <v>315</v>
      </c>
      <c r="S116" s="77" t="s">
        <v>316</v>
      </c>
      <c r="T116" s="78" t="s">
        <v>317</v>
      </c>
      <c r="U116" s="167"/>
      <c r="V116" s="167"/>
      <c r="W116" s="167"/>
      <c r="X116" s="167"/>
      <c r="Y116" s="167"/>
      <c r="Z116" s="167"/>
      <c r="AA116" s="167"/>
      <c r="AB116" s="167"/>
      <c r="AC116" s="167"/>
      <c r="AD116" s="167"/>
      <c r="AE116" s="167"/>
    </row>
    <row r="117" spans="1:65" s="2" customFormat="1" ht="22.9" customHeight="1">
      <c r="A117" s="35"/>
      <c r="B117" s="36"/>
      <c r="C117" s="83" t="s">
        <v>318</v>
      </c>
      <c r="D117" s="37"/>
      <c r="E117" s="37"/>
      <c r="F117" s="37"/>
      <c r="G117" s="37"/>
      <c r="H117" s="37"/>
      <c r="I117" s="37"/>
      <c r="J117" s="173">
        <f>BK117</f>
        <v>0</v>
      </c>
      <c r="K117" s="37"/>
      <c r="L117" s="40"/>
      <c r="M117" s="79"/>
      <c r="N117" s="174"/>
      <c r="O117" s="80"/>
      <c r="P117" s="175">
        <f>P118</f>
        <v>0</v>
      </c>
      <c r="Q117" s="80"/>
      <c r="R117" s="175">
        <f>R118</f>
        <v>0</v>
      </c>
      <c r="S117" s="80"/>
      <c r="T117" s="176">
        <f>T118</f>
        <v>0</v>
      </c>
      <c r="U117" s="35"/>
      <c r="V117" s="35"/>
      <c r="W117" s="35"/>
      <c r="X117" s="35"/>
      <c r="Y117" s="35"/>
      <c r="Z117" s="35"/>
      <c r="AA117" s="35"/>
      <c r="AB117" s="35"/>
      <c r="AC117" s="35"/>
      <c r="AD117" s="35"/>
      <c r="AE117" s="35"/>
      <c r="AT117" s="18" t="s">
        <v>76</v>
      </c>
      <c r="AU117" s="18" t="s">
        <v>287</v>
      </c>
      <c r="BK117" s="177">
        <f>BK118</f>
        <v>0</v>
      </c>
    </row>
    <row r="118" spans="1:65" s="12" customFormat="1" ht="25.9" customHeight="1">
      <c r="B118" s="178"/>
      <c r="C118" s="179"/>
      <c r="D118" s="180" t="s">
        <v>76</v>
      </c>
      <c r="E118" s="181" t="s">
        <v>407</v>
      </c>
      <c r="F118" s="181" t="s">
        <v>4681</v>
      </c>
      <c r="G118" s="179"/>
      <c r="H118" s="179"/>
      <c r="I118" s="182"/>
      <c r="J118" s="183">
        <f>BK118</f>
        <v>0</v>
      </c>
      <c r="K118" s="179"/>
      <c r="L118" s="184"/>
      <c r="M118" s="185"/>
      <c r="N118" s="186"/>
      <c r="O118" s="186"/>
      <c r="P118" s="187">
        <f>SUM(P119:P151)</f>
        <v>0</v>
      </c>
      <c r="Q118" s="186"/>
      <c r="R118" s="187">
        <f>SUM(R119:R151)</f>
        <v>0</v>
      </c>
      <c r="S118" s="186"/>
      <c r="T118" s="188">
        <f>SUM(T119:T151)</f>
        <v>0</v>
      </c>
      <c r="AR118" s="189" t="s">
        <v>84</v>
      </c>
      <c r="AT118" s="190" t="s">
        <v>76</v>
      </c>
      <c r="AU118" s="190" t="s">
        <v>77</v>
      </c>
      <c r="AY118" s="189" t="s">
        <v>321</v>
      </c>
      <c r="BK118" s="191">
        <f>SUM(BK119:BK151)</f>
        <v>0</v>
      </c>
    </row>
    <row r="119" spans="1:65" s="2" customFormat="1" ht="16.5" customHeight="1">
      <c r="A119" s="35"/>
      <c r="B119" s="36"/>
      <c r="C119" s="194" t="s">
        <v>84</v>
      </c>
      <c r="D119" s="194" t="s">
        <v>323</v>
      </c>
      <c r="E119" s="195" t="s">
        <v>4682</v>
      </c>
      <c r="F119" s="196" t="s">
        <v>4683</v>
      </c>
      <c r="G119" s="197" t="s">
        <v>4288</v>
      </c>
      <c r="H119" s="198">
        <v>1</v>
      </c>
      <c r="I119" s="199"/>
      <c r="J119" s="200">
        <f>ROUND(I119*H119,2)</f>
        <v>0</v>
      </c>
      <c r="K119" s="196" t="s">
        <v>327</v>
      </c>
      <c r="L119" s="40"/>
      <c r="M119" s="201" t="s">
        <v>1</v>
      </c>
      <c r="N119" s="202" t="s">
        <v>42</v>
      </c>
      <c r="O119" s="72"/>
      <c r="P119" s="203">
        <f>O119*H119</f>
        <v>0</v>
      </c>
      <c r="Q119" s="203">
        <v>0</v>
      </c>
      <c r="R119" s="203">
        <f>Q119*H119</f>
        <v>0</v>
      </c>
      <c r="S119" s="203">
        <v>0</v>
      </c>
      <c r="T119" s="204">
        <f>S119*H119</f>
        <v>0</v>
      </c>
      <c r="U119" s="35"/>
      <c r="V119" s="35"/>
      <c r="W119" s="35"/>
      <c r="X119" s="35"/>
      <c r="Y119" s="35"/>
      <c r="Z119" s="35"/>
      <c r="AA119" s="35"/>
      <c r="AB119" s="35"/>
      <c r="AC119" s="35"/>
      <c r="AD119" s="35"/>
      <c r="AE119" s="35"/>
      <c r="AR119" s="205" t="s">
        <v>4684</v>
      </c>
      <c r="AT119" s="205" t="s">
        <v>323</v>
      </c>
      <c r="AU119" s="205" t="s">
        <v>84</v>
      </c>
      <c r="AY119" s="18" t="s">
        <v>321</v>
      </c>
      <c r="BE119" s="206">
        <f>IF(N119="základní",J119,0)</f>
        <v>0</v>
      </c>
      <c r="BF119" s="206">
        <f>IF(N119="snížená",J119,0)</f>
        <v>0</v>
      </c>
      <c r="BG119" s="206">
        <f>IF(N119="zákl. přenesená",J119,0)</f>
        <v>0</v>
      </c>
      <c r="BH119" s="206">
        <f>IF(N119="sníž. přenesená",J119,0)</f>
        <v>0</v>
      </c>
      <c r="BI119" s="206">
        <f>IF(N119="nulová",J119,0)</f>
        <v>0</v>
      </c>
      <c r="BJ119" s="18" t="s">
        <v>84</v>
      </c>
      <c r="BK119" s="206">
        <f>ROUND(I119*H119,2)</f>
        <v>0</v>
      </c>
      <c r="BL119" s="18" t="s">
        <v>4684</v>
      </c>
      <c r="BM119" s="205" t="s">
        <v>328</v>
      </c>
    </row>
    <row r="120" spans="1:65" s="15" customFormat="1" ht="11.25">
      <c r="B120" s="230"/>
      <c r="C120" s="231"/>
      <c r="D120" s="209" t="s">
        <v>339</v>
      </c>
      <c r="E120" s="232" t="s">
        <v>1</v>
      </c>
      <c r="F120" s="233" t="s">
        <v>4685</v>
      </c>
      <c r="G120" s="231"/>
      <c r="H120" s="232" t="s">
        <v>1</v>
      </c>
      <c r="I120" s="234"/>
      <c r="J120" s="231"/>
      <c r="K120" s="231"/>
      <c r="L120" s="235"/>
      <c r="M120" s="236"/>
      <c r="N120" s="237"/>
      <c r="O120" s="237"/>
      <c r="P120" s="237"/>
      <c r="Q120" s="237"/>
      <c r="R120" s="237"/>
      <c r="S120" s="237"/>
      <c r="T120" s="238"/>
      <c r="AT120" s="239" t="s">
        <v>339</v>
      </c>
      <c r="AU120" s="239" t="s">
        <v>84</v>
      </c>
      <c r="AV120" s="15" t="s">
        <v>84</v>
      </c>
      <c r="AW120" s="15" t="s">
        <v>31</v>
      </c>
      <c r="AX120" s="15" t="s">
        <v>77</v>
      </c>
      <c r="AY120" s="239" t="s">
        <v>321</v>
      </c>
    </row>
    <row r="121" spans="1:65" s="15" customFormat="1" ht="11.25">
      <c r="B121" s="230"/>
      <c r="C121" s="231"/>
      <c r="D121" s="209" t="s">
        <v>339</v>
      </c>
      <c r="E121" s="232" t="s">
        <v>1</v>
      </c>
      <c r="F121" s="233" t="s">
        <v>4686</v>
      </c>
      <c r="G121" s="231"/>
      <c r="H121" s="232" t="s">
        <v>1</v>
      </c>
      <c r="I121" s="234"/>
      <c r="J121" s="231"/>
      <c r="K121" s="231"/>
      <c r="L121" s="235"/>
      <c r="M121" s="236"/>
      <c r="N121" s="237"/>
      <c r="O121" s="237"/>
      <c r="P121" s="237"/>
      <c r="Q121" s="237"/>
      <c r="R121" s="237"/>
      <c r="S121" s="237"/>
      <c r="T121" s="238"/>
      <c r="AT121" s="239" t="s">
        <v>339</v>
      </c>
      <c r="AU121" s="239" t="s">
        <v>84</v>
      </c>
      <c r="AV121" s="15" t="s">
        <v>84</v>
      </c>
      <c r="AW121" s="15" t="s">
        <v>31</v>
      </c>
      <c r="AX121" s="15" t="s">
        <v>77</v>
      </c>
      <c r="AY121" s="239" t="s">
        <v>321</v>
      </c>
    </row>
    <row r="122" spans="1:65" s="15" customFormat="1" ht="11.25">
      <c r="B122" s="230"/>
      <c r="C122" s="231"/>
      <c r="D122" s="209" t="s">
        <v>339</v>
      </c>
      <c r="E122" s="232" t="s">
        <v>1</v>
      </c>
      <c r="F122" s="233" t="s">
        <v>4687</v>
      </c>
      <c r="G122" s="231"/>
      <c r="H122" s="232" t="s">
        <v>1</v>
      </c>
      <c r="I122" s="234"/>
      <c r="J122" s="231"/>
      <c r="K122" s="231"/>
      <c r="L122" s="235"/>
      <c r="M122" s="236"/>
      <c r="N122" s="237"/>
      <c r="O122" s="237"/>
      <c r="P122" s="237"/>
      <c r="Q122" s="237"/>
      <c r="R122" s="237"/>
      <c r="S122" s="237"/>
      <c r="T122" s="238"/>
      <c r="AT122" s="239" t="s">
        <v>339</v>
      </c>
      <c r="AU122" s="239" t="s">
        <v>84</v>
      </c>
      <c r="AV122" s="15" t="s">
        <v>84</v>
      </c>
      <c r="AW122" s="15" t="s">
        <v>31</v>
      </c>
      <c r="AX122" s="15" t="s">
        <v>77</v>
      </c>
      <c r="AY122" s="239" t="s">
        <v>321</v>
      </c>
    </row>
    <row r="123" spans="1:65" s="13" customFormat="1" ht="11.25">
      <c r="B123" s="207"/>
      <c r="C123" s="208"/>
      <c r="D123" s="209" t="s">
        <v>339</v>
      </c>
      <c r="E123" s="210" t="s">
        <v>1</v>
      </c>
      <c r="F123" s="211" t="s">
        <v>84</v>
      </c>
      <c r="G123" s="208"/>
      <c r="H123" s="212">
        <v>1</v>
      </c>
      <c r="I123" s="213"/>
      <c r="J123" s="208"/>
      <c r="K123" s="208"/>
      <c r="L123" s="214"/>
      <c r="M123" s="215"/>
      <c r="N123" s="216"/>
      <c r="O123" s="216"/>
      <c r="P123" s="216"/>
      <c r="Q123" s="216"/>
      <c r="R123" s="216"/>
      <c r="S123" s="216"/>
      <c r="T123" s="217"/>
      <c r="AT123" s="218" t="s">
        <v>339</v>
      </c>
      <c r="AU123" s="218" t="s">
        <v>84</v>
      </c>
      <c r="AV123" s="13" t="s">
        <v>86</v>
      </c>
      <c r="AW123" s="13" t="s">
        <v>31</v>
      </c>
      <c r="AX123" s="13" t="s">
        <v>84</v>
      </c>
      <c r="AY123" s="218" t="s">
        <v>321</v>
      </c>
    </row>
    <row r="124" spans="1:65" s="2" customFormat="1" ht="16.5" customHeight="1">
      <c r="A124" s="35"/>
      <c r="B124" s="36"/>
      <c r="C124" s="194" t="s">
        <v>86</v>
      </c>
      <c r="D124" s="194" t="s">
        <v>323</v>
      </c>
      <c r="E124" s="195" t="s">
        <v>4688</v>
      </c>
      <c r="F124" s="196" t="s">
        <v>4689</v>
      </c>
      <c r="G124" s="197" t="s">
        <v>4288</v>
      </c>
      <c r="H124" s="198">
        <v>1</v>
      </c>
      <c r="I124" s="199"/>
      <c r="J124" s="200">
        <f>ROUND(I124*H124,2)</f>
        <v>0</v>
      </c>
      <c r="K124" s="196" t="s">
        <v>327</v>
      </c>
      <c r="L124" s="40"/>
      <c r="M124" s="201" t="s">
        <v>1</v>
      </c>
      <c r="N124" s="202" t="s">
        <v>42</v>
      </c>
      <c r="O124" s="72"/>
      <c r="P124" s="203">
        <f>O124*H124</f>
        <v>0</v>
      </c>
      <c r="Q124" s="203">
        <v>0</v>
      </c>
      <c r="R124" s="203">
        <f>Q124*H124</f>
        <v>0</v>
      </c>
      <c r="S124" s="203">
        <v>0</v>
      </c>
      <c r="T124" s="204">
        <f>S124*H124</f>
        <v>0</v>
      </c>
      <c r="U124" s="35"/>
      <c r="V124" s="35"/>
      <c r="W124" s="35"/>
      <c r="X124" s="35"/>
      <c r="Y124" s="35"/>
      <c r="Z124" s="35"/>
      <c r="AA124" s="35"/>
      <c r="AB124" s="35"/>
      <c r="AC124" s="35"/>
      <c r="AD124" s="35"/>
      <c r="AE124" s="35"/>
      <c r="AR124" s="205" t="s">
        <v>4684</v>
      </c>
      <c r="AT124" s="205" t="s">
        <v>323</v>
      </c>
      <c r="AU124" s="205" t="s">
        <v>84</v>
      </c>
      <c r="AY124" s="18" t="s">
        <v>321</v>
      </c>
      <c r="BE124" s="206">
        <f>IF(N124="základní",J124,0)</f>
        <v>0</v>
      </c>
      <c r="BF124" s="206">
        <f>IF(N124="snížená",J124,0)</f>
        <v>0</v>
      </c>
      <c r="BG124" s="206">
        <f>IF(N124="zákl. přenesená",J124,0)</f>
        <v>0</v>
      </c>
      <c r="BH124" s="206">
        <f>IF(N124="sníž. přenesená",J124,0)</f>
        <v>0</v>
      </c>
      <c r="BI124" s="206">
        <f>IF(N124="nulová",J124,0)</f>
        <v>0</v>
      </c>
      <c r="BJ124" s="18" t="s">
        <v>84</v>
      </c>
      <c r="BK124" s="206">
        <f>ROUND(I124*H124,2)</f>
        <v>0</v>
      </c>
      <c r="BL124" s="18" t="s">
        <v>4684</v>
      </c>
      <c r="BM124" s="205" t="s">
        <v>4690</v>
      </c>
    </row>
    <row r="125" spans="1:65" s="15" customFormat="1" ht="11.25">
      <c r="B125" s="230"/>
      <c r="C125" s="231"/>
      <c r="D125" s="209" t="s">
        <v>339</v>
      </c>
      <c r="E125" s="232" t="s">
        <v>1</v>
      </c>
      <c r="F125" s="233" t="s">
        <v>4691</v>
      </c>
      <c r="G125" s="231"/>
      <c r="H125" s="232" t="s">
        <v>1</v>
      </c>
      <c r="I125" s="234"/>
      <c r="J125" s="231"/>
      <c r="K125" s="231"/>
      <c r="L125" s="235"/>
      <c r="M125" s="236"/>
      <c r="N125" s="237"/>
      <c r="O125" s="237"/>
      <c r="P125" s="237"/>
      <c r="Q125" s="237"/>
      <c r="R125" s="237"/>
      <c r="S125" s="237"/>
      <c r="T125" s="238"/>
      <c r="AT125" s="239" t="s">
        <v>339</v>
      </c>
      <c r="AU125" s="239" t="s">
        <v>84</v>
      </c>
      <c r="AV125" s="15" t="s">
        <v>84</v>
      </c>
      <c r="AW125" s="15" t="s">
        <v>31</v>
      </c>
      <c r="AX125" s="15" t="s">
        <v>77</v>
      </c>
      <c r="AY125" s="239" t="s">
        <v>321</v>
      </c>
    </row>
    <row r="126" spans="1:65" s="13" customFormat="1" ht="11.25">
      <c r="B126" s="207"/>
      <c r="C126" s="208"/>
      <c r="D126" s="209" t="s">
        <v>339</v>
      </c>
      <c r="E126" s="210" t="s">
        <v>1</v>
      </c>
      <c r="F126" s="211" t="s">
        <v>84</v>
      </c>
      <c r="G126" s="208"/>
      <c r="H126" s="212">
        <v>1</v>
      </c>
      <c r="I126" s="213"/>
      <c r="J126" s="208"/>
      <c r="K126" s="208"/>
      <c r="L126" s="214"/>
      <c r="M126" s="215"/>
      <c r="N126" s="216"/>
      <c r="O126" s="216"/>
      <c r="P126" s="216"/>
      <c r="Q126" s="216"/>
      <c r="R126" s="216"/>
      <c r="S126" s="216"/>
      <c r="T126" s="217"/>
      <c r="AT126" s="218" t="s">
        <v>339</v>
      </c>
      <c r="AU126" s="218" t="s">
        <v>84</v>
      </c>
      <c r="AV126" s="13" t="s">
        <v>86</v>
      </c>
      <c r="AW126" s="13" t="s">
        <v>31</v>
      </c>
      <c r="AX126" s="13" t="s">
        <v>84</v>
      </c>
      <c r="AY126" s="218" t="s">
        <v>321</v>
      </c>
    </row>
    <row r="127" spans="1:65" s="2" customFormat="1" ht="24.2" customHeight="1">
      <c r="A127" s="35"/>
      <c r="B127" s="36"/>
      <c r="C127" s="194" t="s">
        <v>334</v>
      </c>
      <c r="D127" s="194" t="s">
        <v>323</v>
      </c>
      <c r="E127" s="195" t="s">
        <v>4692</v>
      </c>
      <c r="F127" s="196" t="s">
        <v>4693</v>
      </c>
      <c r="G127" s="197" t="s">
        <v>4288</v>
      </c>
      <c r="H127" s="198">
        <v>1</v>
      </c>
      <c r="I127" s="199"/>
      <c r="J127" s="200">
        <f>ROUND(I127*H127,2)</f>
        <v>0</v>
      </c>
      <c r="K127" s="196" t="s">
        <v>327</v>
      </c>
      <c r="L127" s="40"/>
      <c r="M127" s="201" t="s">
        <v>1</v>
      </c>
      <c r="N127" s="202" t="s">
        <v>42</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4684</v>
      </c>
      <c r="AT127" s="205" t="s">
        <v>323</v>
      </c>
      <c r="AU127" s="205" t="s">
        <v>84</v>
      </c>
      <c r="AY127" s="18" t="s">
        <v>321</v>
      </c>
      <c r="BE127" s="206">
        <f>IF(N127="základní",J127,0)</f>
        <v>0</v>
      </c>
      <c r="BF127" s="206">
        <f>IF(N127="snížená",J127,0)</f>
        <v>0</v>
      </c>
      <c r="BG127" s="206">
        <f>IF(N127="zákl. přenesená",J127,0)</f>
        <v>0</v>
      </c>
      <c r="BH127" s="206">
        <f>IF(N127="sníž. přenesená",J127,0)</f>
        <v>0</v>
      </c>
      <c r="BI127" s="206">
        <f>IF(N127="nulová",J127,0)</f>
        <v>0</v>
      </c>
      <c r="BJ127" s="18" t="s">
        <v>84</v>
      </c>
      <c r="BK127" s="206">
        <f>ROUND(I127*H127,2)</f>
        <v>0</v>
      </c>
      <c r="BL127" s="18" t="s">
        <v>4684</v>
      </c>
      <c r="BM127" s="205" t="s">
        <v>364</v>
      </c>
    </row>
    <row r="128" spans="1:65" s="15" customFormat="1" ht="22.5">
      <c r="B128" s="230"/>
      <c r="C128" s="231"/>
      <c r="D128" s="209" t="s">
        <v>339</v>
      </c>
      <c r="E128" s="232" t="s">
        <v>1</v>
      </c>
      <c r="F128" s="233" t="s">
        <v>4694</v>
      </c>
      <c r="G128" s="231"/>
      <c r="H128" s="232" t="s">
        <v>1</v>
      </c>
      <c r="I128" s="234"/>
      <c r="J128" s="231"/>
      <c r="K128" s="231"/>
      <c r="L128" s="235"/>
      <c r="M128" s="236"/>
      <c r="N128" s="237"/>
      <c r="O128" s="237"/>
      <c r="P128" s="237"/>
      <c r="Q128" s="237"/>
      <c r="R128" s="237"/>
      <c r="S128" s="237"/>
      <c r="T128" s="238"/>
      <c r="AT128" s="239" t="s">
        <v>339</v>
      </c>
      <c r="AU128" s="239" t="s">
        <v>84</v>
      </c>
      <c r="AV128" s="15" t="s">
        <v>84</v>
      </c>
      <c r="AW128" s="15" t="s">
        <v>31</v>
      </c>
      <c r="AX128" s="15" t="s">
        <v>77</v>
      </c>
      <c r="AY128" s="239" t="s">
        <v>321</v>
      </c>
    </row>
    <row r="129" spans="1:65" s="13" customFormat="1" ht="11.25">
      <c r="B129" s="207"/>
      <c r="C129" s="208"/>
      <c r="D129" s="209" t="s">
        <v>339</v>
      </c>
      <c r="E129" s="210" t="s">
        <v>1</v>
      </c>
      <c r="F129" s="211" t="s">
        <v>84</v>
      </c>
      <c r="G129" s="208"/>
      <c r="H129" s="212">
        <v>1</v>
      </c>
      <c r="I129" s="213"/>
      <c r="J129" s="208"/>
      <c r="K129" s="208"/>
      <c r="L129" s="214"/>
      <c r="M129" s="215"/>
      <c r="N129" s="216"/>
      <c r="O129" s="216"/>
      <c r="P129" s="216"/>
      <c r="Q129" s="216"/>
      <c r="R129" s="216"/>
      <c r="S129" s="216"/>
      <c r="T129" s="217"/>
      <c r="AT129" s="218" t="s">
        <v>339</v>
      </c>
      <c r="AU129" s="218" t="s">
        <v>84</v>
      </c>
      <c r="AV129" s="13" t="s">
        <v>86</v>
      </c>
      <c r="AW129" s="13" t="s">
        <v>31</v>
      </c>
      <c r="AX129" s="13" t="s">
        <v>84</v>
      </c>
      <c r="AY129" s="218" t="s">
        <v>321</v>
      </c>
    </row>
    <row r="130" spans="1:65" s="2" customFormat="1" ht="21.75" customHeight="1">
      <c r="A130" s="35"/>
      <c r="B130" s="36"/>
      <c r="C130" s="194" t="s">
        <v>328</v>
      </c>
      <c r="D130" s="194" t="s">
        <v>323</v>
      </c>
      <c r="E130" s="195" t="s">
        <v>4695</v>
      </c>
      <c r="F130" s="196" t="s">
        <v>4696</v>
      </c>
      <c r="G130" s="197" t="s">
        <v>4288</v>
      </c>
      <c r="H130" s="198">
        <v>1</v>
      </c>
      <c r="I130" s="199"/>
      <c r="J130" s="200">
        <f>ROUND(I130*H130,2)</f>
        <v>0</v>
      </c>
      <c r="K130" s="196" t="s">
        <v>327</v>
      </c>
      <c r="L130" s="40"/>
      <c r="M130" s="201" t="s">
        <v>1</v>
      </c>
      <c r="N130" s="202" t="s">
        <v>42</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4684</v>
      </c>
      <c r="AT130" s="205" t="s">
        <v>323</v>
      </c>
      <c r="AU130" s="205" t="s">
        <v>84</v>
      </c>
      <c r="AY130" s="18" t="s">
        <v>321</v>
      </c>
      <c r="BE130" s="206">
        <f>IF(N130="základní",J130,0)</f>
        <v>0</v>
      </c>
      <c r="BF130" s="206">
        <f>IF(N130="snížená",J130,0)</f>
        <v>0</v>
      </c>
      <c r="BG130" s="206">
        <f>IF(N130="zákl. přenesená",J130,0)</f>
        <v>0</v>
      </c>
      <c r="BH130" s="206">
        <f>IF(N130="sníž. přenesená",J130,0)</f>
        <v>0</v>
      </c>
      <c r="BI130" s="206">
        <f>IF(N130="nulová",J130,0)</f>
        <v>0</v>
      </c>
      <c r="BJ130" s="18" t="s">
        <v>84</v>
      </c>
      <c r="BK130" s="206">
        <f>ROUND(I130*H130,2)</f>
        <v>0</v>
      </c>
      <c r="BL130" s="18" t="s">
        <v>4684</v>
      </c>
      <c r="BM130" s="205" t="s">
        <v>4697</v>
      </c>
    </row>
    <row r="131" spans="1:65" s="2" customFormat="1" ht="16.5" customHeight="1">
      <c r="A131" s="35"/>
      <c r="B131" s="36"/>
      <c r="C131" s="194" t="s">
        <v>347</v>
      </c>
      <c r="D131" s="194" t="s">
        <v>323</v>
      </c>
      <c r="E131" s="195" t="s">
        <v>4698</v>
      </c>
      <c r="F131" s="196" t="s">
        <v>4699</v>
      </c>
      <c r="G131" s="197" t="s">
        <v>4288</v>
      </c>
      <c r="H131" s="198">
        <v>1</v>
      </c>
      <c r="I131" s="199"/>
      <c r="J131" s="200">
        <f>ROUND(I131*H131,2)</f>
        <v>0</v>
      </c>
      <c r="K131" s="196" t="s">
        <v>327</v>
      </c>
      <c r="L131" s="40"/>
      <c r="M131" s="201" t="s">
        <v>1</v>
      </c>
      <c r="N131" s="202" t="s">
        <v>42</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4684</v>
      </c>
      <c r="AT131" s="205" t="s">
        <v>323</v>
      </c>
      <c r="AU131" s="205" t="s">
        <v>84</v>
      </c>
      <c r="AY131" s="18" t="s">
        <v>321</v>
      </c>
      <c r="BE131" s="206">
        <f>IF(N131="základní",J131,0)</f>
        <v>0</v>
      </c>
      <c r="BF131" s="206">
        <f>IF(N131="snížená",J131,0)</f>
        <v>0</v>
      </c>
      <c r="BG131" s="206">
        <f>IF(N131="zákl. přenesená",J131,0)</f>
        <v>0</v>
      </c>
      <c r="BH131" s="206">
        <f>IF(N131="sníž. přenesená",J131,0)</f>
        <v>0</v>
      </c>
      <c r="BI131" s="206">
        <f>IF(N131="nulová",J131,0)</f>
        <v>0</v>
      </c>
      <c r="BJ131" s="18" t="s">
        <v>84</v>
      </c>
      <c r="BK131" s="206">
        <f>ROUND(I131*H131,2)</f>
        <v>0</v>
      </c>
      <c r="BL131" s="18" t="s">
        <v>4684</v>
      </c>
      <c r="BM131" s="205" t="s">
        <v>582</v>
      </c>
    </row>
    <row r="132" spans="1:65" s="15" customFormat="1" ht="22.5">
      <c r="B132" s="230"/>
      <c r="C132" s="231"/>
      <c r="D132" s="209" t="s">
        <v>339</v>
      </c>
      <c r="E132" s="232" t="s">
        <v>1</v>
      </c>
      <c r="F132" s="233" t="s">
        <v>4700</v>
      </c>
      <c r="G132" s="231"/>
      <c r="H132" s="232" t="s">
        <v>1</v>
      </c>
      <c r="I132" s="234"/>
      <c r="J132" s="231"/>
      <c r="K132" s="231"/>
      <c r="L132" s="235"/>
      <c r="M132" s="236"/>
      <c r="N132" s="237"/>
      <c r="O132" s="237"/>
      <c r="P132" s="237"/>
      <c r="Q132" s="237"/>
      <c r="R132" s="237"/>
      <c r="S132" s="237"/>
      <c r="T132" s="238"/>
      <c r="AT132" s="239" t="s">
        <v>339</v>
      </c>
      <c r="AU132" s="239" t="s">
        <v>84</v>
      </c>
      <c r="AV132" s="15" t="s">
        <v>84</v>
      </c>
      <c r="AW132" s="15" t="s">
        <v>31</v>
      </c>
      <c r="AX132" s="15" t="s">
        <v>77</v>
      </c>
      <c r="AY132" s="239" t="s">
        <v>321</v>
      </c>
    </row>
    <row r="133" spans="1:65" s="13" customFormat="1" ht="11.25">
      <c r="B133" s="207"/>
      <c r="C133" s="208"/>
      <c r="D133" s="209" t="s">
        <v>339</v>
      </c>
      <c r="E133" s="210" t="s">
        <v>1</v>
      </c>
      <c r="F133" s="211" t="s">
        <v>84</v>
      </c>
      <c r="G133" s="208"/>
      <c r="H133" s="212">
        <v>1</v>
      </c>
      <c r="I133" s="213"/>
      <c r="J133" s="208"/>
      <c r="K133" s="208"/>
      <c r="L133" s="214"/>
      <c r="M133" s="215"/>
      <c r="N133" s="216"/>
      <c r="O133" s="216"/>
      <c r="P133" s="216"/>
      <c r="Q133" s="216"/>
      <c r="R133" s="216"/>
      <c r="S133" s="216"/>
      <c r="T133" s="217"/>
      <c r="AT133" s="218" t="s">
        <v>339</v>
      </c>
      <c r="AU133" s="218" t="s">
        <v>84</v>
      </c>
      <c r="AV133" s="13" t="s">
        <v>86</v>
      </c>
      <c r="AW133" s="13" t="s">
        <v>31</v>
      </c>
      <c r="AX133" s="13" t="s">
        <v>84</v>
      </c>
      <c r="AY133" s="218" t="s">
        <v>321</v>
      </c>
    </row>
    <row r="134" spans="1:65" s="2" customFormat="1" ht="21.75" customHeight="1">
      <c r="A134" s="35"/>
      <c r="B134" s="36"/>
      <c r="C134" s="194" t="s">
        <v>352</v>
      </c>
      <c r="D134" s="194" t="s">
        <v>323</v>
      </c>
      <c r="E134" s="195" t="s">
        <v>4701</v>
      </c>
      <c r="F134" s="196" t="s">
        <v>4702</v>
      </c>
      <c r="G134" s="197" t="s">
        <v>4288</v>
      </c>
      <c r="H134" s="198">
        <v>1</v>
      </c>
      <c r="I134" s="199"/>
      <c r="J134" s="200">
        <f>ROUND(I134*H134,2)</f>
        <v>0</v>
      </c>
      <c r="K134" s="196" t="s">
        <v>327</v>
      </c>
      <c r="L134" s="40"/>
      <c r="M134" s="201" t="s">
        <v>1</v>
      </c>
      <c r="N134" s="202" t="s">
        <v>42</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4684</v>
      </c>
      <c r="AT134" s="205" t="s">
        <v>323</v>
      </c>
      <c r="AU134" s="205" t="s">
        <v>84</v>
      </c>
      <c r="AY134" s="18" t="s">
        <v>321</v>
      </c>
      <c r="BE134" s="206">
        <f>IF(N134="základní",J134,0)</f>
        <v>0</v>
      </c>
      <c r="BF134" s="206">
        <f>IF(N134="snížená",J134,0)</f>
        <v>0</v>
      </c>
      <c r="BG134" s="206">
        <f>IF(N134="zákl. přenesená",J134,0)</f>
        <v>0</v>
      </c>
      <c r="BH134" s="206">
        <f>IF(N134="sníž. přenesená",J134,0)</f>
        <v>0</v>
      </c>
      <c r="BI134" s="206">
        <f>IF(N134="nulová",J134,0)</f>
        <v>0</v>
      </c>
      <c r="BJ134" s="18" t="s">
        <v>84</v>
      </c>
      <c r="BK134" s="206">
        <f>ROUND(I134*H134,2)</f>
        <v>0</v>
      </c>
      <c r="BL134" s="18" t="s">
        <v>4684</v>
      </c>
      <c r="BM134" s="205" t="s">
        <v>4703</v>
      </c>
    </row>
    <row r="135" spans="1:65" s="15" customFormat="1" ht="22.5">
      <c r="B135" s="230"/>
      <c r="C135" s="231"/>
      <c r="D135" s="209" t="s">
        <v>339</v>
      </c>
      <c r="E135" s="232" t="s">
        <v>1</v>
      </c>
      <c r="F135" s="233" t="s">
        <v>4704</v>
      </c>
      <c r="G135" s="231"/>
      <c r="H135" s="232" t="s">
        <v>1</v>
      </c>
      <c r="I135" s="234"/>
      <c r="J135" s="231"/>
      <c r="K135" s="231"/>
      <c r="L135" s="235"/>
      <c r="M135" s="236"/>
      <c r="N135" s="237"/>
      <c r="O135" s="237"/>
      <c r="P135" s="237"/>
      <c r="Q135" s="237"/>
      <c r="R135" s="237"/>
      <c r="S135" s="237"/>
      <c r="T135" s="238"/>
      <c r="AT135" s="239" t="s">
        <v>339</v>
      </c>
      <c r="AU135" s="239" t="s">
        <v>84</v>
      </c>
      <c r="AV135" s="15" t="s">
        <v>84</v>
      </c>
      <c r="AW135" s="15" t="s">
        <v>31</v>
      </c>
      <c r="AX135" s="15" t="s">
        <v>77</v>
      </c>
      <c r="AY135" s="239" t="s">
        <v>321</v>
      </c>
    </row>
    <row r="136" spans="1:65" s="13" customFormat="1" ht="11.25">
      <c r="B136" s="207"/>
      <c r="C136" s="208"/>
      <c r="D136" s="209" t="s">
        <v>339</v>
      </c>
      <c r="E136" s="210" t="s">
        <v>1</v>
      </c>
      <c r="F136" s="211" t="s">
        <v>84</v>
      </c>
      <c r="G136" s="208"/>
      <c r="H136" s="212">
        <v>1</v>
      </c>
      <c r="I136" s="213"/>
      <c r="J136" s="208"/>
      <c r="K136" s="208"/>
      <c r="L136" s="214"/>
      <c r="M136" s="215"/>
      <c r="N136" s="216"/>
      <c r="O136" s="216"/>
      <c r="P136" s="216"/>
      <c r="Q136" s="216"/>
      <c r="R136" s="216"/>
      <c r="S136" s="216"/>
      <c r="T136" s="217"/>
      <c r="AT136" s="218" t="s">
        <v>339</v>
      </c>
      <c r="AU136" s="218" t="s">
        <v>84</v>
      </c>
      <c r="AV136" s="13" t="s">
        <v>86</v>
      </c>
      <c r="AW136" s="13" t="s">
        <v>31</v>
      </c>
      <c r="AX136" s="13" t="s">
        <v>84</v>
      </c>
      <c r="AY136" s="218" t="s">
        <v>321</v>
      </c>
    </row>
    <row r="137" spans="1:65" s="2" customFormat="1" ht="21.75" customHeight="1">
      <c r="A137" s="35"/>
      <c r="B137" s="36"/>
      <c r="C137" s="194" t="s">
        <v>359</v>
      </c>
      <c r="D137" s="194" t="s">
        <v>323</v>
      </c>
      <c r="E137" s="195" t="s">
        <v>4705</v>
      </c>
      <c r="F137" s="196" t="s">
        <v>4706</v>
      </c>
      <c r="G137" s="197" t="s">
        <v>4288</v>
      </c>
      <c r="H137" s="198">
        <v>1</v>
      </c>
      <c r="I137" s="199"/>
      <c r="J137" s="200">
        <f>ROUND(I137*H137,2)</f>
        <v>0</v>
      </c>
      <c r="K137" s="196" t="s">
        <v>327</v>
      </c>
      <c r="L137" s="40"/>
      <c r="M137" s="201" t="s">
        <v>1</v>
      </c>
      <c r="N137" s="202" t="s">
        <v>42</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4684</v>
      </c>
      <c r="AT137" s="205" t="s">
        <v>323</v>
      </c>
      <c r="AU137" s="205" t="s">
        <v>84</v>
      </c>
      <c r="AY137" s="18" t="s">
        <v>321</v>
      </c>
      <c r="BE137" s="206">
        <f>IF(N137="základní",J137,0)</f>
        <v>0</v>
      </c>
      <c r="BF137" s="206">
        <f>IF(N137="snížená",J137,0)</f>
        <v>0</v>
      </c>
      <c r="BG137" s="206">
        <f>IF(N137="zákl. přenesená",J137,0)</f>
        <v>0</v>
      </c>
      <c r="BH137" s="206">
        <f>IF(N137="sníž. přenesená",J137,0)</f>
        <v>0</v>
      </c>
      <c r="BI137" s="206">
        <f>IF(N137="nulová",J137,0)</f>
        <v>0</v>
      </c>
      <c r="BJ137" s="18" t="s">
        <v>84</v>
      </c>
      <c r="BK137" s="206">
        <f>ROUND(I137*H137,2)</f>
        <v>0</v>
      </c>
      <c r="BL137" s="18" t="s">
        <v>4684</v>
      </c>
      <c r="BM137" s="205" t="s">
        <v>4707</v>
      </c>
    </row>
    <row r="138" spans="1:65" s="2" customFormat="1" ht="16.5" customHeight="1">
      <c r="A138" s="35"/>
      <c r="B138" s="36"/>
      <c r="C138" s="194" t="s">
        <v>364</v>
      </c>
      <c r="D138" s="194" t="s">
        <v>323</v>
      </c>
      <c r="E138" s="195" t="s">
        <v>4708</v>
      </c>
      <c r="F138" s="196" t="s">
        <v>4709</v>
      </c>
      <c r="G138" s="197" t="s">
        <v>4288</v>
      </c>
      <c r="H138" s="198">
        <v>1</v>
      </c>
      <c r="I138" s="199"/>
      <c r="J138" s="200">
        <f>ROUND(I138*H138,2)</f>
        <v>0</v>
      </c>
      <c r="K138" s="196" t="s">
        <v>327</v>
      </c>
      <c r="L138" s="40"/>
      <c r="M138" s="201" t="s">
        <v>1</v>
      </c>
      <c r="N138" s="202" t="s">
        <v>42</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4684</v>
      </c>
      <c r="AT138" s="205" t="s">
        <v>323</v>
      </c>
      <c r="AU138" s="205" t="s">
        <v>84</v>
      </c>
      <c r="AY138" s="18" t="s">
        <v>321</v>
      </c>
      <c r="BE138" s="206">
        <f>IF(N138="základní",J138,0)</f>
        <v>0</v>
      </c>
      <c r="BF138" s="206">
        <f>IF(N138="snížená",J138,0)</f>
        <v>0</v>
      </c>
      <c r="BG138" s="206">
        <f>IF(N138="zákl. přenesená",J138,0)</f>
        <v>0</v>
      </c>
      <c r="BH138" s="206">
        <f>IF(N138="sníž. přenesená",J138,0)</f>
        <v>0</v>
      </c>
      <c r="BI138" s="206">
        <f>IF(N138="nulová",J138,0)</f>
        <v>0</v>
      </c>
      <c r="BJ138" s="18" t="s">
        <v>84</v>
      </c>
      <c r="BK138" s="206">
        <f>ROUND(I138*H138,2)</f>
        <v>0</v>
      </c>
      <c r="BL138" s="18" t="s">
        <v>4684</v>
      </c>
      <c r="BM138" s="205" t="s">
        <v>620</v>
      </c>
    </row>
    <row r="139" spans="1:65" s="15" customFormat="1" ht="22.5">
      <c r="B139" s="230"/>
      <c r="C139" s="231"/>
      <c r="D139" s="209" t="s">
        <v>339</v>
      </c>
      <c r="E139" s="232" t="s">
        <v>1</v>
      </c>
      <c r="F139" s="233" t="s">
        <v>4710</v>
      </c>
      <c r="G139" s="231"/>
      <c r="H139" s="232" t="s">
        <v>1</v>
      </c>
      <c r="I139" s="234"/>
      <c r="J139" s="231"/>
      <c r="K139" s="231"/>
      <c r="L139" s="235"/>
      <c r="M139" s="236"/>
      <c r="N139" s="237"/>
      <c r="O139" s="237"/>
      <c r="P139" s="237"/>
      <c r="Q139" s="237"/>
      <c r="R139" s="237"/>
      <c r="S139" s="237"/>
      <c r="T139" s="238"/>
      <c r="AT139" s="239" t="s">
        <v>339</v>
      </c>
      <c r="AU139" s="239" t="s">
        <v>84</v>
      </c>
      <c r="AV139" s="15" t="s">
        <v>84</v>
      </c>
      <c r="AW139" s="15" t="s">
        <v>31</v>
      </c>
      <c r="AX139" s="15" t="s">
        <v>77</v>
      </c>
      <c r="AY139" s="239" t="s">
        <v>321</v>
      </c>
    </row>
    <row r="140" spans="1:65" s="13" customFormat="1" ht="11.25">
      <c r="B140" s="207"/>
      <c r="C140" s="208"/>
      <c r="D140" s="209" t="s">
        <v>339</v>
      </c>
      <c r="E140" s="210" t="s">
        <v>1</v>
      </c>
      <c r="F140" s="211" t="s">
        <v>84</v>
      </c>
      <c r="G140" s="208"/>
      <c r="H140" s="212">
        <v>1</v>
      </c>
      <c r="I140" s="213"/>
      <c r="J140" s="208"/>
      <c r="K140" s="208"/>
      <c r="L140" s="214"/>
      <c r="M140" s="215"/>
      <c r="N140" s="216"/>
      <c r="O140" s="216"/>
      <c r="P140" s="216"/>
      <c r="Q140" s="216"/>
      <c r="R140" s="216"/>
      <c r="S140" s="216"/>
      <c r="T140" s="217"/>
      <c r="AT140" s="218" t="s">
        <v>339</v>
      </c>
      <c r="AU140" s="218" t="s">
        <v>84</v>
      </c>
      <c r="AV140" s="13" t="s">
        <v>86</v>
      </c>
      <c r="AW140" s="13" t="s">
        <v>31</v>
      </c>
      <c r="AX140" s="13" t="s">
        <v>84</v>
      </c>
      <c r="AY140" s="218" t="s">
        <v>321</v>
      </c>
    </row>
    <row r="141" spans="1:65" s="2" customFormat="1" ht="21.75" customHeight="1">
      <c r="A141" s="35"/>
      <c r="B141" s="36"/>
      <c r="C141" s="194" t="s">
        <v>407</v>
      </c>
      <c r="D141" s="194" t="s">
        <v>323</v>
      </c>
      <c r="E141" s="195" t="s">
        <v>4711</v>
      </c>
      <c r="F141" s="196" t="s">
        <v>4712</v>
      </c>
      <c r="G141" s="197" t="s">
        <v>4288</v>
      </c>
      <c r="H141" s="198">
        <v>1</v>
      </c>
      <c r="I141" s="199"/>
      <c r="J141" s="200">
        <f>ROUND(I141*H141,2)</f>
        <v>0</v>
      </c>
      <c r="K141" s="196" t="s">
        <v>327</v>
      </c>
      <c r="L141" s="40"/>
      <c r="M141" s="201" t="s">
        <v>1</v>
      </c>
      <c r="N141" s="202" t="s">
        <v>42</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4684</v>
      </c>
      <c r="AT141" s="205" t="s">
        <v>323</v>
      </c>
      <c r="AU141" s="205" t="s">
        <v>84</v>
      </c>
      <c r="AY141" s="18" t="s">
        <v>321</v>
      </c>
      <c r="BE141" s="206">
        <f>IF(N141="základní",J141,0)</f>
        <v>0</v>
      </c>
      <c r="BF141" s="206">
        <f>IF(N141="snížená",J141,0)</f>
        <v>0</v>
      </c>
      <c r="BG141" s="206">
        <f>IF(N141="zákl. přenesená",J141,0)</f>
        <v>0</v>
      </c>
      <c r="BH141" s="206">
        <f>IF(N141="sníž. přenesená",J141,0)</f>
        <v>0</v>
      </c>
      <c r="BI141" s="206">
        <f>IF(N141="nulová",J141,0)</f>
        <v>0</v>
      </c>
      <c r="BJ141" s="18" t="s">
        <v>84</v>
      </c>
      <c r="BK141" s="206">
        <f>ROUND(I141*H141,2)</f>
        <v>0</v>
      </c>
      <c r="BL141" s="18" t="s">
        <v>4684</v>
      </c>
      <c r="BM141" s="205" t="s">
        <v>664</v>
      </c>
    </row>
    <row r="142" spans="1:65" s="2" customFormat="1" ht="24.2" customHeight="1">
      <c r="A142" s="35"/>
      <c r="B142" s="36"/>
      <c r="C142" s="194" t="s">
        <v>412</v>
      </c>
      <c r="D142" s="194" t="s">
        <v>323</v>
      </c>
      <c r="E142" s="195" t="s">
        <v>4713</v>
      </c>
      <c r="F142" s="196" t="s">
        <v>4714</v>
      </c>
      <c r="G142" s="197" t="s">
        <v>4288</v>
      </c>
      <c r="H142" s="198">
        <v>1</v>
      </c>
      <c r="I142" s="199"/>
      <c r="J142" s="200">
        <f>ROUND(I142*H142,2)</f>
        <v>0</v>
      </c>
      <c r="K142" s="196" t="s">
        <v>327</v>
      </c>
      <c r="L142" s="40"/>
      <c r="M142" s="201" t="s">
        <v>1</v>
      </c>
      <c r="N142" s="202" t="s">
        <v>42</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4684</v>
      </c>
      <c r="AT142" s="205" t="s">
        <v>323</v>
      </c>
      <c r="AU142" s="205" t="s">
        <v>84</v>
      </c>
      <c r="AY142" s="18" t="s">
        <v>321</v>
      </c>
      <c r="BE142" s="206">
        <f>IF(N142="základní",J142,0)</f>
        <v>0</v>
      </c>
      <c r="BF142" s="206">
        <f>IF(N142="snížená",J142,0)</f>
        <v>0</v>
      </c>
      <c r="BG142" s="206">
        <f>IF(N142="zákl. přenesená",J142,0)</f>
        <v>0</v>
      </c>
      <c r="BH142" s="206">
        <f>IF(N142="sníž. přenesená",J142,0)</f>
        <v>0</v>
      </c>
      <c r="BI142" s="206">
        <f>IF(N142="nulová",J142,0)</f>
        <v>0</v>
      </c>
      <c r="BJ142" s="18" t="s">
        <v>84</v>
      </c>
      <c r="BK142" s="206">
        <f>ROUND(I142*H142,2)</f>
        <v>0</v>
      </c>
      <c r="BL142" s="18" t="s">
        <v>4684</v>
      </c>
      <c r="BM142" s="205" t="s">
        <v>694</v>
      </c>
    </row>
    <row r="143" spans="1:65" s="15" customFormat="1" ht="22.5">
      <c r="B143" s="230"/>
      <c r="C143" s="231"/>
      <c r="D143" s="209" t="s">
        <v>339</v>
      </c>
      <c r="E143" s="232" t="s">
        <v>1</v>
      </c>
      <c r="F143" s="233" t="s">
        <v>4715</v>
      </c>
      <c r="G143" s="231"/>
      <c r="H143" s="232" t="s">
        <v>1</v>
      </c>
      <c r="I143" s="234"/>
      <c r="J143" s="231"/>
      <c r="K143" s="231"/>
      <c r="L143" s="235"/>
      <c r="M143" s="236"/>
      <c r="N143" s="237"/>
      <c r="O143" s="237"/>
      <c r="P143" s="237"/>
      <c r="Q143" s="237"/>
      <c r="R143" s="237"/>
      <c r="S143" s="237"/>
      <c r="T143" s="238"/>
      <c r="AT143" s="239" t="s">
        <v>339</v>
      </c>
      <c r="AU143" s="239" t="s">
        <v>84</v>
      </c>
      <c r="AV143" s="15" t="s">
        <v>84</v>
      </c>
      <c r="AW143" s="15" t="s">
        <v>31</v>
      </c>
      <c r="AX143" s="15" t="s">
        <v>77</v>
      </c>
      <c r="AY143" s="239" t="s">
        <v>321</v>
      </c>
    </row>
    <row r="144" spans="1:65" s="13" customFormat="1" ht="11.25">
      <c r="B144" s="207"/>
      <c r="C144" s="208"/>
      <c r="D144" s="209" t="s">
        <v>339</v>
      </c>
      <c r="E144" s="210" t="s">
        <v>1</v>
      </c>
      <c r="F144" s="211" t="s">
        <v>84</v>
      </c>
      <c r="G144" s="208"/>
      <c r="H144" s="212">
        <v>1</v>
      </c>
      <c r="I144" s="213"/>
      <c r="J144" s="208"/>
      <c r="K144" s="208"/>
      <c r="L144" s="214"/>
      <c r="M144" s="215"/>
      <c r="N144" s="216"/>
      <c r="O144" s="216"/>
      <c r="P144" s="216"/>
      <c r="Q144" s="216"/>
      <c r="R144" s="216"/>
      <c r="S144" s="216"/>
      <c r="T144" s="217"/>
      <c r="AT144" s="218" t="s">
        <v>339</v>
      </c>
      <c r="AU144" s="218" t="s">
        <v>84</v>
      </c>
      <c r="AV144" s="13" t="s">
        <v>86</v>
      </c>
      <c r="AW144" s="13" t="s">
        <v>31</v>
      </c>
      <c r="AX144" s="13" t="s">
        <v>84</v>
      </c>
      <c r="AY144" s="218" t="s">
        <v>321</v>
      </c>
    </row>
    <row r="145" spans="1:65" s="2" customFormat="1" ht="16.5" customHeight="1">
      <c r="A145" s="35"/>
      <c r="B145" s="36"/>
      <c r="C145" s="194" t="s">
        <v>424</v>
      </c>
      <c r="D145" s="194" t="s">
        <v>323</v>
      </c>
      <c r="E145" s="195" t="s">
        <v>4716</v>
      </c>
      <c r="F145" s="196" t="s">
        <v>4717</v>
      </c>
      <c r="G145" s="197" t="s">
        <v>4288</v>
      </c>
      <c r="H145" s="198">
        <v>1</v>
      </c>
      <c r="I145" s="199"/>
      <c r="J145" s="200">
        <f>ROUND(I145*H145,2)</f>
        <v>0</v>
      </c>
      <c r="K145" s="196" t="s">
        <v>327</v>
      </c>
      <c r="L145" s="40"/>
      <c r="M145" s="201" t="s">
        <v>1</v>
      </c>
      <c r="N145" s="202" t="s">
        <v>42</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4684</v>
      </c>
      <c r="AT145" s="205" t="s">
        <v>323</v>
      </c>
      <c r="AU145" s="205" t="s">
        <v>84</v>
      </c>
      <c r="AY145" s="18" t="s">
        <v>321</v>
      </c>
      <c r="BE145" s="206">
        <f>IF(N145="základní",J145,0)</f>
        <v>0</v>
      </c>
      <c r="BF145" s="206">
        <f>IF(N145="snížená",J145,0)</f>
        <v>0</v>
      </c>
      <c r="BG145" s="206">
        <f>IF(N145="zákl. přenesená",J145,0)</f>
        <v>0</v>
      </c>
      <c r="BH145" s="206">
        <f>IF(N145="sníž. přenesená",J145,0)</f>
        <v>0</v>
      </c>
      <c r="BI145" s="206">
        <f>IF(N145="nulová",J145,0)</f>
        <v>0</v>
      </c>
      <c r="BJ145" s="18" t="s">
        <v>84</v>
      </c>
      <c r="BK145" s="206">
        <f>ROUND(I145*H145,2)</f>
        <v>0</v>
      </c>
      <c r="BL145" s="18" t="s">
        <v>4684</v>
      </c>
      <c r="BM145" s="205" t="s">
        <v>706</v>
      </c>
    </row>
    <row r="146" spans="1:65" s="2" customFormat="1" ht="21.75" customHeight="1">
      <c r="A146" s="35"/>
      <c r="B146" s="36"/>
      <c r="C146" s="194" t="s">
        <v>429</v>
      </c>
      <c r="D146" s="194" t="s">
        <v>323</v>
      </c>
      <c r="E146" s="195" t="s">
        <v>4718</v>
      </c>
      <c r="F146" s="196" t="s">
        <v>4719</v>
      </c>
      <c r="G146" s="197" t="s">
        <v>4288</v>
      </c>
      <c r="H146" s="198">
        <v>1</v>
      </c>
      <c r="I146" s="199"/>
      <c r="J146" s="200">
        <f>ROUND(I146*H146,2)</f>
        <v>0</v>
      </c>
      <c r="K146" s="196" t="s">
        <v>327</v>
      </c>
      <c r="L146" s="40"/>
      <c r="M146" s="201" t="s">
        <v>1</v>
      </c>
      <c r="N146" s="202" t="s">
        <v>42</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4684</v>
      </c>
      <c r="AT146" s="205" t="s">
        <v>323</v>
      </c>
      <c r="AU146" s="205" t="s">
        <v>84</v>
      </c>
      <c r="AY146" s="18" t="s">
        <v>321</v>
      </c>
      <c r="BE146" s="206">
        <f>IF(N146="základní",J146,0)</f>
        <v>0</v>
      </c>
      <c r="BF146" s="206">
        <f>IF(N146="snížená",J146,0)</f>
        <v>0</v>
      </c>
      <c r="BG146" s="206">
        <f>IF(N146="zákl. přenesená",J146,0)</f>
        <v>0</v>
      </c>
      <c r="BH146" s="206">
        <f>IF(N146="sníž. přenesená",J146,0)</f>
        <v>0</v>
      </c>
      <c r="BI146" s="206">
        <f>IF(N146="nulová",J146,0)</f>
        <v>0</v>
      </c>
      <c r="BJ146" s="18" t="s">
        <v>84</v>
      </c>
      <c r="BK146" s="206">
        <f>ROUND(I146*H146,2)</f>
        <v>0</v>
      </c>
      <c r="BL146" s="18" t="s">
        <v>4684</v>
      </c>
      <c r="BM146" s="205" t="s">
        <v>757</v>
      </c>
    </row>
    <row r="147" spans="1:65" s="15" customFormat="1" ht="22.5">
      <c r="B147" s="230"/>
      <c r="C147" s="231"/>
      <c r="D147" s="209" t="s">
        <v>339</v>
      </c>
      <c r="E147" s="232" t="s">
        <v>1</v>
      </c>
      <c r="F147" s="233" t="s">
        <v>4720</v>
      </c>
      <c r="G147" s="231"/>
      <c r="H147" s="232" t="s">
        <v>1</v>
      </c>
      <c r="I147" s="234"/>
      <c r="J147" s="231"/>
      <c r="K147" s="231"/>
      <c r="L147" s="235"/>
      <c r="M147" s="236"/>
      <c r="N147" s="237"/>
      <c r="O147" s="237"/>
      <c r="P147" s="237"/>
      <c r="Q147" s="237"/>
      <c r="R147" s="237"/>
      <c r="S147" s="237"/>
      <c r="T147" s="238"/>
      <c r="AT147" s="239" t="s">
        <v>339</v>
      </c>
      <c r="AU147" s="239" t="s">
        <v>84</v>
      </c>
      <c r="AV147" s="15" t="s">
        <v>84</v>
      </c>
      <c r="AW147" s="15" t="s">
        <v>31</v>
      </c>
      <c r="AX147" s="15" t="s">
        <v>77</v>
      </c>
      <c r="AY147" s="239" t="s">
        <v>321</v>
      </c>
    </row>
    <row r="148" spans="1:65" s="13" customFormat="1" ht="11.25">
      <c r="B148" s="207"/>
      <c r="C148" s="208"/>
      <c r="D148" s="209" t="s">
        <v>339</v>
      </c>
      <c r="E148" s="210" t="s">
        <v>1</v>
      </c>
      <c r="F148" s="211" t="s">
        <v>84</v>
      </c>
      <c r="G148" s="208"/>
      <c r="H148" s="212">
        <v>1</v>
      </c>
      <c r="I148" s="213"/>
      <c r="J148" s="208"/>
      <c r="K148" s="208"/>
      <c r="L148" s="214"/>
      <c r="M148" s="215"/>
      <c r="N148" s="216"/>
      <c r="O148" s="216"/>
      <c r="P148" s="216"/>
      <c r="Q148" s="216"/>
      <c r="R148" s="216"/>
      <c r="S148" s="216"/>
      <c r="T148" s="217"/>
      <c r="AT148" s="218" t="s">
        <v>339</v>
      </c>
      <c r="AU148" s="218" t="s">
        <v>84</v>
      </c>
      <c r="AV148" s="13" t="s">
        <v>86</v>
      </c>
      <c r="AW148" s="13" t="s">
        <v>31</v>
      </c>
      <c r="AX148" s="13" t="s">
        <v>84</v>
      </c>
      <c r="AY148" s="218" t="s">
        <v>321</v>
      </c>
    </row>
    <row r="149" spans="1:65" s="2" customFormat="1" ht="16.5" customHeight="1">
      <c r="A149" s="35"/>
      <c r="B149" s="36"/>
      <c r="C149" s="194" t="s">
        <v>436</v>
      </c>
      <c r="D149" s="194" t="s">
        <v>323</v>
      </c>
      <c r="E149" s="195" t="s">
        <v>4721</v>
      </c>
      <c r="F149" s="196" t="s">
        <v>4722</v>
      </c>
      <c r="G149" s="197" t="s">
        <v>4288</v>
      </c>
      <c r="H149" s="198">
        <v>1</v>
      </c>
      <c r="I149" s="199"/>
      <c r="J149" s="200">
        <f>ROUND(I149*H149,2)</f>
        <v>0</v>
      </c>
      <c r="K149" s="196" t="s">
        <v>327</v>
      </c>
      <c r="L149" s="40"/>
      <c r="M149" s="201" t="s">
        <v>1</v>
      </c>
      <c r="N149" s="202" t="s">
        <v>42</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4684</v>
      </c>
      <c r="AT149" s="205" t="s">
        <v>323</v>
      </c>
      <c r="AU149" s="205" t="s">
        <v>84</v>
      </c>
      <c r="AY149" s="18" t="s">
        <v>321</v>
      </c>
      <c r="BE149" s="206">
        <f>IF(N149="základní",J149,0)</f>
        <v>0</v>
      </c>
      <c r="BF149" s="206">
        <f>IF(N149="snížená",J149,0)</f>
        <v>0</v>
      </c>
      <c r="BG149" s="206">
        <f>IF(N149="zákl. přenesená",J149,0)</f>
        <v>0</v>
      </c>
      <c r="BH149" s="206">
        <f>IF(N149="sníž. přenesená",J149,0)</f>
        <v>0</v>
      </c>
      <c r="BI149" s="206">
        <f>IF(N149="nulová",J149,0)</f>
        <v>0</v>
      </c>
      <c r="BJ149" s="18" t="s">
        <v>84</v>
      </c>
      <c r="BK149" s="206">
        <f>ROUND(I149*H149,2)</f>
        <v>0</v>
      </c>
      <c r="BL149" s="18" t="s">
        <v>4684</v>
      </c>
      <c r="BM149" s="205" t="s">
        <v>791</v>
      </c>
    </row>
    <row r="150" spans="1:65" s="15" customFormat="1" ht="22.5">
      <c r="B150" s="230"/>
      <c r="C150" s="231"/>
      <c r="D150" s="209" t="s">
        <v>339</v>
      </c>
      <c r="E150" s="232" t="s">
        <v>1</v>
      </c>
      <c r="F150" s="233" t="s">
        <v>4723</v>
      </c>
      <c r="G150" s="231"/>
      <c r="H150" s="232" t="s">
        <v>1</v>
      </c>
      <c r="I150" s="234"/>
      <c r="J150" s="231"/>
      <c r="K150" s="231"/>
      <c r="L150" s="235"/>
      <c r="M150" s="236"/>
      <c r="N150" s="237"/>
      <c r="O150" s="237"/>
      <c r="P150" s="237"/>
      <c r="Q150" s="237"/>
      <c r="R150" s="237"/>
      <c r="S150" s="237"/>
      <c r="T150" s="238"/>
      <c r="AT150" s="239" t="s">
        <v>339</v>
      </c>
      <c r="AU150" s="239" t="s">
        <v>84</v>
      </c>
      <c r="AV150" s="15" t="s">
        <v>84</v>
      </c>
      <c r="AW150" s="15" t="s">
        <v>31</v>
      </c>
      <c r="AX150" s="15" t="s">
        <v>77</v>
      </c>
      <c r="AY150" s="239" t="s">
        <v>321</v>
      </c>
    </row>
    <row r="151" spans="1:65" s="13" customFormat="1" ht="11.25">
      <c r="B151" s="207"/>
      <c r="C151" s="208"/>
      <c r="D151" s="209" t="s">
        <v>339</v>
      </c>
      <c r="E151" s="210" t="s">
        <v>1</v>
      </c>
      <c r="F151" s="211" t="s">
        <v>84</v>
      </c>
      <c r="G151" s="208"/>
      <c r="H151" s="212">
        <v>1</v>
      </c>
      <c r="I151" s="213"/>
      <c r="J151" s="208"/>
      <c r="K151" s="208"/>
      <c r="L151" s="214"/>
      <c r="M151" s="274"/>
      <c r="N151" s="275"/>
      <c r="O151" s="275"/>
      <c r="P151" s="275"/>
      <c r="Q151" s="275"/>
      <c r="R151" s="275"/>
      <c r="S151" s="275"/>
      <c r="T151" s="276"/>
      <c r="AT151" s="218" t="s">
        <v>339</v>
      </c>
      <c r="AU151" s="218" t="s">
        <v>84</v>
      </c>
      <c r="AV151" s="13" t="s">
        <v>86</v>
      </c>
      <c r="AW151" s="13" t="s">
        <v>31</v>
      </c>
      <c r="AX151" s="13" t="s">
        <v>84</v>
      </c>
      <c r="AY151" s="218" t="s">
        <v>321</v>
      </c>
    </row>
    <row r="152" spans="1:65" s="2" customFormat="1" ht="6.95" customHeight="1">
      <c r="A152" s="35"/>
      <c r="B152" s="55"/>
      <c r="C152" s="56"/>
      <c r="D152" s="56"/>
      <c r="E152" s="56"/>
      <c r="F152" s="56"/>
      <c r="G152" s="56"/>
      <c r="H152" s="56"/>
      <c r="I152" s="56"/>
      <c r="J152" s="56"/>
      <c r="K152" s="56"/>
      <c r="L152" s="40"/>
      <c r="M152" s="35"/>
      <c r="O152" s="35"/>
      <c r="P152" s="35"/>
      <c r="Q152" s="35"/>
      <c r="R152" s="35"/>
      <c r="S152" s="35"/>
      <c r="T152" s="35"/>
      <c r="U152" s="35"/>
      <c r="V152" s="35"/>
      <c r="W152" s="35"/>
      <c r="X152" s="35"/>
      <c r="Y152" s="35"/>
      <c r="Z152" s="35"/>
      <c r="AA152" s="35"/>
      <c r="AB152" s="35"/>
      <c r="AC152" s="35"/>
      <c r="AD152" s="35"/>
      <c r="AE152" s="35"/>
    </row>
  </sheetData>
  <sheetProtection algorithmName="SHA-512" hashValue="yLhUH7CprswkgTb2Uo9YefmiRodzBMRMC6MDEl/l3v7qRg7m4U559s5Kgg5CWCcUPnh0vXRA5q8yEcGho4kLbg==" saltValue="QnN92de+fYlcONqNlh53scwfmlsZn20VejIGULePGUrFwa03wrZXqP/OHbrp2/AlrYQuexNjK2Oj4bll3pmPMA==" spinCount="100000" sheet="1" objects="1" scenarios="1" formatColumns="0" formatRows="0" autoFilter="0"/>
  <autoFilter ref="C116:K151"/>
  <mergeCells count="9">
    <mergeCell ref="E87:H87"/>
    <mergeCell ref="E107:H107"/>
    <mergeCell ref="E109:H109"/>
    <mergeCell ref="L2:V2"/>
    <mergeCell ref="E7:H7"/>
    <mergeCell ref="E9:H9"/>
    <mergeCell ref="E18:H18"/>
    <mergeCell ref="E27:H27"/>
    <mergeCell ref="E85:H85"/>
  </mergeCells>
  <printOptions horizontalCentered="1"/>
  <pageMargins left="0.39370078740157483" right="0.39370078740157483" top="0.39370078740157483" bottom="0.39370078740157483" header="0" footer="0"/>
  <pageSetup paperSize="9" scale="78" fitToHeight="10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Rekapitulace stavby</vt:lpstr>
      <vt:lpstr>SO 03.1 - stavební část</vt:lpstr>
      <vt:lpstr>SO 03.2 - odpad z VDJ</vt:lpstr>
      <vt:lpstr>SO 03.3 - zpevněné plochy...</vt:lpstr>
      <vt:lpstr>SO 03.4 - oplocení</vt:lpstr>
      <vt:lpstr>SO 03.5 - rušení stávajíc...</vt:lpstr>
      <vt:lpstr>SO 08.3 - obchvat Pouzdřan</vt:lpstr>
      <vt:lpstr>SO 08.5 - křížení komunikací</vt:lpstr>
      <vt:lpstr>SO 08.6 - rušení stávajíc...</vt:lpstr>
      <vt:lpstr>SO 08.7 - terénní úpravy</vt:lpstr>
      <vt:lpstr>SO 09.1 - zásobovací řad ...</vt:lpstr>
      <vt:lpstr>SO 09.2 - rušení stávajíc...</vt:lpstr>
      <vt:lpstr>SO 10.1 - zásobovací řad ...</vt:lpstr>
      <vt:lpstr>SO 10.2 - rušení stávajíc...</vt:lpstr>
      <vt:lpstr>SO 11.1 - potrubí rozvodn...</vt:lpstr>
      <vt:lpstr>SO 11.2 - rušení stávajíc...</vt:lpstr>
      <vt:lpstr>SO 12.2 - propojovací pot...</vt:lpstr>
      <vt:lpstr>SO 12.4 - rušení stávajíc...</vt:lpstr>
      <vt:lpstr>SO 15.1 - přepojení vodov...</vt:lpstr>
      <vt:lpstr>SO 15.2 - rušení stávajíc...</vt:lpstr>
      <vt:lpstr>PS 01.3 - VDJ Pouzdřany</vt:lpstr>
      <vt:lpstr>PS 02.3 - VDJ Pouzdřany</vt:lpstr>
      <vt:lpstr>PS 03 - DISPEČINK A RADIO...</vt:lpstr>
      <vt:lpstr>90 - OSTATNÍ NÁKLADY</vt:lpstr>
      <vt:lpstr>'90 - OSTATNÍ NÁKLADY'!Názvy_tisku</vt:lpstr>
      <vt:lpstr>'PS 01.3 - VDJ Pouzdřany'!Názvy_tisku</vt:lpstr>
      <vt:lpstr>'PS 02.3 - VDJ Pouzdřany'!Názvy_tisku</vt:lpstr>
      <vt:lpstr>'PS 03 - DISPEČINK A RADIO...'!Názvy_tisku</vt:lpstr>
      <vt:lpstr>'Rekapitulace stavby'!Názvy_tisku</vt:lpstr>
      <vt:lpstr>'SO 03.1 - stavební část'!Názvy_tisku</vt:lpstr>
      <vt:lpstr>'SO 03.2 - odpad z VDJ'!Názvy_tisku</vt:lpstr>
      <vt:lpstr>'SO 03.3 - zpevněné plochy...'!Názvy_tisku</vt:lpstr>
      <vt:lpstr>'SO 03.4 - oplocení'!Názvy_tisku</vt:lpstr>
      <vt:lpstr>'SO 03.5 - rušení stávajíc...'!Názvy_tisku</vt:lpstr>
      <vt:lpstr>'SO 08.3 - obchvat Pouzdřan'!Názvy_tisku</vt:lpstr>
      <vt:lpstr>'SO 08.5 - křížení komunikací'!Názvy_tisku</vt:lpstr>
      <vt:lpstr>'SO 08.6 - rušení stávajíc...'!Názvy_tisku</vt:lpstr>
      <vt:lpstr>'SO 08.7 - terénní úpravy'!Názvy_tisku</vt:lpstr>
      <vt:lpstr>'SO 09.1 - zásobovací řad ...'!Názvy_tisku</vt:lpstr>
      <vt:lpstr>'SO 09.2 - rušení stávajíc...'!Názvy_tisku</vt:lpstr>
      <vt:lpstr>'SO 10.1 - zásobovací řad ...'!Názvy_tisku</vt:lpstr>
      <vt:lpstr>'SO 10.2 - rušení stávajíc...'!Názvy_tisku</vt:lpstr>
      <vt:lpstr>'SO 11.1 - potrubí rozvodn...'!Názvy_tisku</vt:lpstr>
      <vt:lpstr>'SO 11.2 - rušení stávajíc...'!Názvy_tisku</vt:lpstr>
      <vt:lpstr>'SO 12.2 - propojovací pot...'!Názvy_tisku</vt:lpstr>
      <vt:lpstr>'SO 12.4 - rušení stávajíc...'!Názvy_tisku</vt:lpstr>
      <vt:lpstr>'SO 15.1 - přepojení vodov...'!Názvy_tisku</vt:lpstr>
      <vt:lpstr>'SO 15.2 - rušení stávajíc...'!Názvy_tisku</vt:lpstr>
      <vt:lpstr>'90 - OSTATNÍ NÁKLADY'!Oblast_tisku</vt:lpstr>
      <vt:lpstr>'PS 01.3 - VDJ Pouzdřany'!Oblast_tisku</vt:lpstr>
      <vt:lpstr>'PS 02.3 - VDJ Pouzdřany'!Oblast_tisku</vt:lpstr>
      <vt:lpstr>'PS 03 - DISPEČINK A RADIO...'!Oblast_tisku</vt:lpstr>
      <vt:lpstr>'Rekapitulace stavby'!Oblast_tisku</vt:lpstr>
      <vt:lpstr>'SO 03.1 - stavební část'!Oblast_tisku</vt:lpstr>
      <vt:lpstr>'SO 03.2 - odpad z VDJ'!Oblast_tisku</vt:lpstr>
      <vt:lpstr>'SO 03.3 - zpevněné plochy...'!Oblast_tisku</vt:lpstr>
      <vt:lpstr>'SO 03.4 - oplocení'!Oblast_tisku</vt:lpstr>
      <vt:lpstr>'SO 03.5 - rušení stávajíc...'!Oblast_tisku</vt:lpstr>
      <vt:lpstr>'SO 08.3 - obchvat Pouzdřan'!Oblast_tisku</vt:lpstr>
      <vt:lpstr>'SO 08.5 - křížení komunikací'!Oblast_tisku</vt:lpstr>
      <vt:lpstr>'SO 08.6 - rušení stávajíc...'!Oblast_tisku</vt:lpstr>
      <vt:lpstr>'SO 08.7 - terénní úpravy'!Oblast_tisku</vt:lpstr>
      <vt:lpstr>'SO 09.1 - zásobovací řad ...'!Oblast_tisku</vt:lpstr>
      <vt:lpstr>'SO 09.2 - rušení stávajíc...'!Oblast_tisku</vt:lpstr>
      <vt:lpstr>'SO 10.1 - zásobovací řad ...'!Oblast_tisku</vt:lpstr>
      <vt:lpstr>'SO 10.2 - rušení stávajíc...'!Oblast_tisku</vt:lpstr>
      <vt:lpstr>'SO 11.1 - potrubí rozvodn...'!Oblast_tisku</vt:lpstr>
      <vt:lpstr>'SO 11.2 - rušení stávajíc...'!Oblast_tisku</vt:lpstr>
      <vt:lpstr>'SO 12.2 - propojovací pot...'!Oblast_tisku</vt:lpstr>
      <vt:lpstr>'SO 12.4 - rušení stávajíc...'!Oblast_tisku</vt:lpstr>
      <vt:lpstr>'SO 15.1 - přepojení vodov...'!Oblast_tisku</vt:lpstr>
      <vt:lpstr>'SO 15.2 - rušení stávajíc...'!Oblast_tisku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michalo</dc:creator>
  <cp:lastModifiedBy>michalo</cp:lastModifiedBy>
  <dcterms:created xsi:type="dcterms:W3CDTF">2022-01-30T18:14:57Z</dcterms:created>
  <dcterms:modified xsi:type="dcterms:W3CDTF">2022-01-30T18:20:49Z</dcterms:modified>
</cp:coreProperties>
</file>