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Práce\PROVO\Březí - Dobré Pole\"/>
    </mc:Choice>
  </mc:AlternateContent>
  <bookViews>
    <workbookView xWindow="0" yWindow="0" windowWidth="0" windowHeight="0"/>
  </bookViews>
  <sheets>
    <sheet name="Rekapitulace stavby" sheetId="1" r:id="rId1"/>
    <sheet name="SO 01 - Přívodné řady" sheetId="2" r:id="rId2"/>
    <sheet name="SO 90 - Vedlejší a ostatn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Přívodné řady'!$C$129:$K$679</definedName>
    <definedName name="_xlnm.Print_Area" localSheetId="1">'SO 01 - Přívodné řady'!$C$4:$J$76,'SO 01 - Přívodné řady'!$C$82:$J$111,'SO 01 - Přívodné řady'!$C$117:$K$679</definedName>
    <definedName name="_xlnm.Print_Titles" localSheetId="1">'SO 01 - Přívodné řady'!$129:$129</definedName>
    <definedName name="_xlnm._FilterDatabase" localSheetId="2" hidden="1">'SO 90 - Vedlejší a ostatn...'!$C$116:$K$136</definedName>
    <definedName name="_xlnm.Print_Area" localSheetId="2">'SO 90 - Vedlejší a ostatn...'!$C$4:$J$76,'SO 90 - Vedlejší a ostatn...'!$C$82:$J$98,'SO 90 - Vedlejší a ostatn...'!$C$104:$K$136</definedName>
    <definedName name="_xlnm.Print_Titles" localSheetId="2">'SO 90 - Vedlejší a ostatn...'!$116:$116</definedName>
    <definedName name="_xlnm.Print_Area" localSheetId="3">'Seznam figur'!$C$4:$G$42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114"/>
  <c r="J17"/>
  <c r="J12"/>
  <c r="J111"/>
  <c r="E7"/>
  <c r="E85"/>
  <c i="2" r="J37"/>
  <c r="J36"/>
  <c i="1" r="AY95"/>
  <c i="2" r="J35"/>
  <c i="1" r="AX95"/>
  <c i="2" r="BI679"/>
  <c r="BH679"/>
  <c r="BG679"/>
  <c r="BF679"/>
  <c r="T679"/>
  <c r="T678"/>
  <c r="R679"/>
  <c r="R678"/>
  <c r="P679"/>
  <c r="P678"/>
  <c r="BI677"/>
  <c r="BH677"/>
  <c r="BG677"/>
  <c r="BF677"/>
  <c r="T677"/>
  <c r="R677"/>
  <c r="P677"/>
  <c r="BI675"/>
  <c r="BH675"/>
  <c r="BG675"/>
  <c r="BF675"/>
  <c r="T675"/>
  <c r="R675"/>
  <c r="P675"/>
  <c r="BI673"/>
  <c r="BH673"/>
  <c r="BG673"/>
  <c r="BF673"/>
  <c r="T673"/>
  <c r="R673"/>
  <c r="P673"/>
  <c r="BI672"/>
  <c r="BH672"/>
  <c r="BG672"/>
  <c r="BF672"/>
  <c r="T672"/>
  <c r="R672"/>
  <c r="P672"/>
  <c r="BI670"/>
  <c r="BH670"/>
  <c r="BG670"/>
  <c r="BF670"/>
  <c r="T670"/>
  <c r="R670"/>
  <c r="P670"/>
  <c r="BI669"/>
  <c r="BH669"/>
  <c r="BG669"/>
  <c r="BF669"/>
  <c r="T669"/>
  <c r="R669"/>
  <c r="P669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55"/>
  <c r="BH655"/>
  <c r="BG655"/>
  <c r="BF655"/>
  <c r="T655"/>
  <c r="R655"/>
  <c r="P655"/>
  <c r="BI654"/>
  <c r="BH654"/>
  <c r="BG654"/>
  <c r="BF654"/>
  <c r="T654"/>
  <c r="R654"/>
  <c r="P654"/>
  <c r="BI651"/>
  <c r="BH651"/>
  <c r="BG651"/>
  <c r="BF651"/>
  <c r="T651"/>
  <c r="R651"/>
  <c r="P651"/>
  <c r="BI649"/>
  <c r="BH649"/>
  <c r="BG649"/>
  <c r="BF649"/>
  <c r="T649"/>
  <c r="R649"/>
  <c r="P649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8"/>
  <c r="BH628"/>
  <c r="BG628"/>
  <c r="BF628"/>
  <c r="T628"/>
  <c r="R628"/>
  <c r="P628"/>
  <c r="BI627"/>
  <c r="BH627"/>
  <c r="BG627"/>
  <c r="BF627"/>
  <c r="T627"/>
  <c r="R627"/>
  <c r="P627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8"/>
  <c r="BH568"/>
  <c r="BG568"/>
  <c r="BF568"/>
  <c r="T568"/>
  <c r="R568"/>
  <c r="P568"/>
  <c r="BI567"/>
  <c r="BH567"/>
  <c r="BG567"/>
  <c r="BF567"/>
  <c r="T567"/>
  <c r="R567"/>
  <c r="P567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60"/>
  <c r="BH560"/>
  <c r="BG560"/>
  <c r="BF560"/>
  <c r="T560"/>
  <c r="R560"/>
  <c r="P560"/>
  <c r="BI559"/>
  <c r="BH559"/>
  <c r="BG559"/>
  <c r="BF559"/>
  <c r="T559"/>
  <c r="R559"/>
  <c r="P559"/>
  <c r="BI558"/>
  <c r="BH558"/>
  <c r="BG558"/>
  <c r="BF558"/>
  <c r="T558"/>
  <c r="R558"/>
  <c r="P558"/>
  <c r="BI556"/>
  <c r="BH556"/>
  <c r="BG556"/>
  <c r="BF556"/>
  <c r="T556"/>
  <c r="R556"/>
  <c r="P556"/>
  <c r="BI555"/>
  <c r="BH555"/>
  <c r="BG555"/>
  <c r="BF555"/>
  <c r="T555"/>
  <c r="R555"/>
  <c r="P555"/>
  <c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8"/>
  <c r="BH528"/>
  <c r="BG528"/>
  <c r="BF528"/>
  <c r="T528"/>
  <c r="R528"/>
  <c r="P528"/>
  <c r="BI526"/>
  <c r="BH526"/>
  <c r="BG526"/>
  <c r="BF526"/>
  <c r="T526"/>
  <c r="R526"/>
  <c r="P526"/>
  <c r="BI525"/>
  <c r="BH525"/>
  <c r="BG525"/>
  <c r="BF525"/>
  <c r="T525"/>
  <c r="R525"/>
  <c r="P525"/>
  <c r="BI522"/>
  <c r="BH522"/>
  <c r="BG522"/>
  <c r="BF522"/>
  <c r="T522"/>
  <c r="R522"/>
  <c r="P522"/>
  <c r="BI521"/>
  <c r="BH521"/>
  <c r="BG521"/>
  <c r="BF521"/>
  <c r="T521"/>
  <c r="R521"/>
  <c r="P521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77"/>
  <c r="BH477"/>
  <c r="BG477"/>
  <c r="BF477"/>
  <c r="T477"/>
  <c r="R477"/>
  <c r="P477"/>
  <c r="BI428"/>
  <c r="BH428"/>
  <c r="BG428"/>
  <c r="BF428"/>
  <c r="T428"/>
  <c r="R428"/>
  <c r="P428"/>
  <c r="BI424"/>
  <c r="BH424"/>
  <c r="BG424"/>
  <c r="BF424"/>
  <c r="T424"/>
  <c r="T423"/>
  <c r="R424"/>
  <c r="R423"/>
  <c r="P424"/>
  <c r="P423"/>
  <c r="BI422"/>
  <c r="BH422"/>
  <c r="BG422"/>
  <c r="BF422"/>
  <c r="T422"/>
  <c r="T421"/>
  <c r="R422"/>
  <c r="R421"/>
  <c r="P422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0"/>
  <c r="BH410"/>
  <c r="BG410"/>
  <c r="BF410"/>
  <c r="T410"/>
  <c r="R410"/>
  <c r="P410"/>
  <c r="BI407"/>
  <c r="BH407"/>
  <c r="BG407"/>
  <c r="BF407"/>
  <c r="T407"/>
  <c r="R407"/>
  <c r="P407"/>
  <c r="BI358"/>
  <c r="BH358"/>
  <c r="BG358"/>
  <c r="BF358"/>
  <c r="T358"/>
  <c r="R358"/>
  <c r="P358"/>
  <c r="BI356"/>
  <c r="BH356"/>
  <c r="BG356"/>
  <c r="BF356"/>
  <c r="T356"/>
  <c r="R356"/>
  <c r="P356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55"/>
  <c r="BH255"/>
  <c r="BG255"/>
  <c r="BF255"/>
  <c r="T255"/>
  <c r="R255"/>
  <c r="P255"/>
  <c r="BI254"/>
  <c r="BH254"/>
  <c r="BG254"/>
  <c r="BF254"/>
  <c r="T254"/>
  <c r="R254"/>
  <c r="P254"/>
  <c r="BI224"/>
  <c r="BH224"/>
  <c r="BG224"/>
  <c r="BF224"/>
  <c r="T224"/>
  <c r="R224"/>
  <c r="P224"/>
  <c r="BI223"/>
  <c r="BH223"/>
  <c r="BG223"/>
  <c r="BF223"/>
  <c r="T223"/>
  <c r="R223"/>
  <c r="P223"/>
  <c r="BI204"/>
  <c r="BH204"/>
  <c r="BG204"/>
  <c r="BF204"/>
  <c r="T204"/>
  <c r="R204"/>
  <c r="P204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0"/>
  <c r="BH180"/>
  <c r="BG180"/>
  <c r="BF180"/>
  <c r="T180"/>
  <c r="R180"/>
  <c r="P180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2"/>
  <c r="BH142"/>
  <c r="BG142"/>
  <c r="BF142"/>
  <c r="T142"/>
  <c r="R142"/>
  <c r="P142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92"/>
  <c r="J23"/>
  <c r="J18"/>
  <c r="E18"/>
  <c r="F127"/>
  <c r="J17"/>
  <c r="J12"/>
  <c r="J89"/>
  <c r="E7"/>
  <c r="E120"/>
  <c i="1" r="L90"/>
  <c r="AM90"/>
  <c r="AM89"/>
  <c r="L89"/>
  <c r="AM87"/>
  <c r="L87"/>
  <c r="L85"/>
  <c r="L84"/>
  <c i="2" r="J679"/>
  <c r="J637"/>
  <c r="J600"/>
  <c r="BK568"/>
  <c r="J502"/>
  <c r="J418"/>
  <c r="BK293"/>
  <c r="BK135"/>
  <c r="J614"/>
  <c r="J579"/>
  <c r="BK558"/>
  <c r="J531"/>
  <c r="BK424"/>
  <c r="BK292"/>
  <c r="J164"/>
  <c r="J675"/>
  <c r="BK645"/>
  <c r="BK628"/>
  <c r="BK580"/>
  <c r="BK561"/>
  <c r="BK531"/>
  <c r="J490"/>
  <c r="BK255"/>
  <c r="BK133"/>
  <c r="J644"/>
  <c r="J631"/>
  <c r="J617"/>
  <c r="BK577"/>
  <c r="J552"/>
  <c r="BK544"/>
  <c r="J522"/>
  <c r="BK499"/>
  <c r="BK483"/>
  <c r="BK303"/>
  <c r="J662"/>
  <c r="BK631"/>
  <c r="BK620"/>
  <c r="J596"/>
  <c r="J580"/>
  <c r="BK289"/>
  <c r="J193"/>
  <c r="J134"/>
  <c r="J661"/>
  <c r="BK639"/>
  <c r="BK616"/>
  <c r="J577"/>
  <c r="J550"/>
  <c r="J535"/>
  <c r="BK515"/>
  <c r="BK414"/>
  <c r="BK286"/>
  <c r="BK134"/>
  <c i="3" r="BK119"/>
  <c r="BK125"/>
  <c r="BK126"/>
  <c i="2" r="J670"/>
  <c r="BK661"/>
  <c r="J628"/>
  <c r="J612"/>
  <c r="J582"/>
  <c r="J560"/>
  <c r="BK521"/>
  <c r="J493"/>
  <c r="J415"/>
  <c r="J285"/>
  <c r="BK649"/>
  <c r="BK615"/>
  <c r="J589"/>
  <c r="J568"/>
  <c r="J554"/>
  <c r="J517"/>
  <c r="BK302"/>
  <c r="J189"/>
  <c r="BK152"/>
  <c r="J672"/>
  <c r="BK642"/>
  <c r="J619"/>
  <c r="BK604"/>
  <c r="J572"/>
  <c r="BK566"/>
  <c r="J515"/>
  <c r="BK415"/>
  <c r="BK254"/>
  <c r="J163"/>
  <c r="J669"/>
  <c r="J636"/>
  <c r="BK614"/>
  <c r="BK579"/>
  <c r="BK555"/>
  <c r="J540"/>
  <c r="BK517"/>
  <c r="BK497"/>
  <c r="BK407"/>
  <c r="BK161"/>
  <c r="J635"/>
  <c r="BK618"/>
  <c r="BK598"/>
  <c r="J293"/>
  <c r="BK223"/>
  <c r="J180"/>
  <c r="J645"/>
  <c r="BK629"/>
  <c r="J606"/>
  <c r="BK574"/>
  <c r="J548"/>
  <c r="J528"/>
  <c r="J483"/>
  <c r="BK410"/>
  <c r="BK295"/>
  <c r="J152"/>
  <c i="3" r="BK129"/>
  <c r="BK127"/>
  <c r="J119"/>
  <c r="J126"/>
  <c i="2" r="J673"/>
  <c r="J640"/>
  <c r="J624"/>
  <c r="J598"/>
  <c r="BK570"/>
  <c r="J537"/>
  <c r="J495"/>
  <c r="J422"/>
  <c r="J302"/>
  <c r="BK198"/>
  <c r="BK633"/>
  <c r="BK593"/>
  <c r="BK562"/>
  <c r="J544"/>
  <c r="J521"/>
  <c r="J487"/>
  <c r="BK418"/>
  <c r="J191"/>
  <c r="BK146"/>
  <c r="BK670"/>
  <c r="J641"/>
  <c r="J618"/>
  <c r="BK587"/>
  <c r="J562"/>
  <c r="J526"/>
  <c r="J477"/>
  <c r="J289"/>
  <c r="J142"/>
  <c r="BK640"/>
  <c r="BK624"/>
  <c r="BK596"/>
  <c r="BK564"/>
  <c r="BK548"/>
  <c r="J538"/>
  <c r="BK487"/>
  <c r="BK416"/>
  <c r="BK187"/>
  <c r="BK644"/>
  <c r="J622"/>
  <c r="BK612"/>
  <c r="J585"/>
  <c r="J570"/>
  <c r="BK224"/>
  <c r="BK189"/>
  <c r="BK662"/>
  <c r="BK635"/>
  <c r="BK619"/>
  <c r="J591"/>
  <c r="J566"/>
  <c r="BK537"/>
  <c r="BK526"/>
  <c r="BK477"/>
  <c r="J358"/>
  <c r="J255"/>
  <c r="J161"/>
  <c i="3" r="J128"/>
  <c r="J129"/>
  <c r="J130"/>
  <c i="2" r="BK672"/>
  <c r="BK655"/>
  <c r="J620"/>
  <c r="BK584"/>
  <c r="BK567"/>
  <c r="J512"/>
  <c r="J485"/>
  <c r="J356"/>
  <c r="J254"/>
  <c r="J187"/>
  <c r="BK626"/>
  <c r="BK608"/>
  <c r="J571"/>
  <c r="BK540"/>
  <c r="J510"/>
  <c r="BK419"/>
  <c r="BK358"/>
  <c r="BK180"/>
  <c r="BK679"/>
  <c r="J663"/>
  <c r="J639"/>
  <c r="J613"/>
  <c r="BK589"/>
  <c r="J555"/>
  <c r="BK529"/>
  <c r="BK502"/>
  <c r="J428"/>
  <c r="BK191"/>
  <c r="BK646"/>
  <c r="BK622"/>
  <c r="J593"/>
  <c r="J567"/>
  <c r="BK553"/>
  <c r="BK542"/>
  <c r="BK512"/>
  <c r="J424"/>
  <c r="J196"/>
  <c r="BK636"/>
  <c r="BK627"/>
  <c r="BK602"/>
  <c r="J575"/>
  <c r="J286"/>
  <c r="BK195"/>
  <c r="J135"/>
  <c r="J642"/>
  <c r="J626"/>
  <c r="BK600"/>
  <c r="BK552"/>
  <c r="BK538"/>
  <c r="BK525"/>
  <c r="BK428"/>
  <c r="BK356"/>
  <c r="J198"/>
  <c r="J133"/>
  <c i="3" r="J124"/>
  <c r="J125"/>
  <c r="BK124"/>
  <c i="2" r="BK675"/>
  <c r="BK663"/>
  <c r="J633"/>
  <c r="J616"/>
  <c r="BK572"/>
  <c r="J564"/>
  <c r="BK533"/>
  <c r="BK490"/>
  <c r="J420"/>
  <c r="BK300"/>
  <c r="BK196"/>
  <c r="BK641"/>
  <c r="J574"/>
  <c r="BK560"/>
  <c r="J533"/>
  <c r="BK508"/>
  <c r="J416"/>
  <c r="J224"/>
  <c r="J155"/>
  <c r="BK677"/>
  <c r="J649"/>
  <c r="J615"/>
  <c r="BK595"/>
  <c r="BK575"/>
  <c r="BK554"/>
  <c r="J525"/>
  <c r="BK493"/>
  <c r="J295"/>
  <c r="BK164"/>
  <c r="BK638"/>
  <c r="J611"/>
  <c r="J556"/>
  <c r="BK550"/>
  <c r="BK528"/>
  <c r="J508"/>
  <c r="BK488"/>
  <c r="J292"/>
  <c r="J654"/>
  <c r="BK634"/>
  <c r="BK613"/>
  <c r="BK591"/>
  <c r="J407"/>
  <c r="BK285"/>
  <c r="BK669"/>
  <c r="J655"/>
  <c r="J638"/>
  <c r="BK617"/>
  <c r="J584"/>
  <c r="J558"/>
  <c r="BK546"/>
  <c r="J529"/>
  <c r="J497"/>
  <c r="J419"/>
  <c r="J300"/>
  <c r="BK193"/>
  <c i="3" r="BK120"/>
  <c r="J120"/>
  <c r="BK128"/>
  <c i="2" r="J677"/>
  <c r="J651"/>
  <c r="J629"/>
  <c r="J604"/>
  <c r="BK569"/>
  <c r="BK559"/>
  <c r="J499"/>
  <c r="J488"/>
  <c r="J410"/>
  <c r="J204"/>
  <c r="J646"/>
  <c r="BK611"/>
  <c r="BK582"/>
  <c r="J561"/>
  <c r="BK535"/>
  <c r="BK485"/>
  <c r="J414"/>
  <c r="BK204"/>
  <c r="BK163"/>
  <c r="BK673"/>
  <c r="BK637"/>
  <c r="BK606"/>
  <c r="BK585"/>
  <c r="J569"/>
  <c r="J553"/>
  <c r="BK495"/>
  <c r="BK298"/>
  <c r="J195"/>
  <c r="BK155"/>
  <c r="BK651"/>
  <c r="J627"/>
  <c r="J602"/>
  <c r="J559"/>
  <c r="J546"/>
  <c r="BK510"/>
  <c r="BK420"/>
  <c r="J298"/>
  <c i="1" r="AS94"/>
  <c i="2" r="J595"/>
  <c r="BK571"/>
  <c r="J223"/>
  <c r="BK142"/>
  <c r="BK654"/>
  <c r="J634"/>
  <c r="J608"/>
  <c r="J587"/>
  <c r="BK556"/>
  <c r="J542"/>
  <c r="BK522"/>
  <c r="BK422"/>
  <c r="J303"/>
  <c r="J146"/>
  <c i="3" r="J127"/>
  <c r="BK130"/>
  <c i="2" l="1" r="BK132"/>
  <c r="R427"/>
  <c r="BK524"/>
  <c r="T573"/>
  <c r="R653"/>
  <c r="P427"/>
  <c r="T486"/>
  <c r="P573"/>
  <c r="P610"/>
  <c r="BK668"/>
  <c r="J668"/>
  <c r="J109"/>
  <c r="P132"/>
  <c r="T427"/>
  <c r="R524"/>
  <c r="R520"/>
  <c r="BK610"/>
  <c r="J610"/>
  <c r="J106"/>
  <c r="P653"/>
  <c r="T668"/>
  <c i="3" r="R118"/>
  <c r="R117"/>
  <c i="2" r="T132"/>
  <c r="BK486"/>
  <c r="J486"/>
  <c r="J102"/>
  <c r="T524"/>
  <c r="R610"/>
  <c r="T653"/>
  <c r="T652"/>
  <c i="3" r="BK118"/>
  <c r="J118"/>
  <c r="J97"/>
  <c i="2" r="BK427"/>
  <c r="J427"/>
  <c r="J101"/>
  <c r="R486"/>
  <c r="BK573"/>
  <c r="J573"/>
  <c r="J105"/>
  <c r="T610"/>
  <c r="P668"/>
  <c i="3" r="P118"/>
  <c r="P117"/>
  <c i="1" r="AU96"/>
  <c i="2" r="R132"/>
  <c r="P486"/>
  <c r="P524"/>
  <c r="P520"/>
  <c r="R573"/>
  <c r="BK653"/>
  <c r="J653"/>
  <c r="J108"/>
  <c r="R668"/>
  <c i="3" r="T118"/>
  <c r="T117"/>
  <c i="2" r="BK423"/>
  <c r="J423"/>
  <c r="J100"/>
  <c r="BK678"/>
  <c r="J678"/>
  <c r="J110"/>
  <c r="BK421"/>
  <c r="J421"/>
  <c r="J99"/>
  <c r="J132"/>
  <c r="J98"/>
  <c i="3" r="J92"/>
  <c r="BE119"/>
  <c r="BE125"/>
  <c r="BE129"/>
  <c i="2" r="J524"/>
  <c r="J104"/>
  <c i="3" r="J89"/>
  <c r="BE126"/>
  <c r="BE128"/>
  <c r="E107"/>
  <c r="BE124"/>
  <c r="BE127"/>
  <c r="BE130"/>
  <c i="2" r="BK652"/>
  <c r="J652"/>
  <c r="J107"/>
  <c i="3" r="F92"/>
  <c r="BE120"/>
  <c i="2" r="J124"/>
  <c r="BE191"/>
  <c r="BE223"/>
  <c r="BE254"/>
  <c r="BE289"/>
  <c r="BE298"/>
  <c r="BE415"/>
  <c r="BE418"/>
  <c r="BE424"/>
  <c r="BE483"/>
  <c r="BE487"/>
  <c r="BE490"/>
  <c r="BE495"/>
  <c r="BE502"/>
  <c r="BE508"/>
  <c r="BE512"/>
  <c r="BE517"/>
  <c r="BE542"/>
  <c r="BE553"/>
  <c r="BE554"/>
  <c r="BE555"/>
  <c r="BE559"/>
  <c r="BE561"/>
  <c r="BE564"/>
  <c r="BE567"/>
  <c r="BE575"/>
  <c r="BE579"/>
  <c r="BE589"/>
  <c r="BE604"/>
  <c r="BE618"/>
  <c r="BE620"/>
  <c r="BE628"/>
  <c r="BE641"/>
  <c r="BE662"/>
  <c r="BE663"/>
  <c r="BE672"/>
  <c r="F92"/>
  <c r="BE187"/>
  <c r="BE255"/>
  <c r="BE292"/>
  <c r="BE356"/>
  <c r="BE582"/>
  <c r="BE584"/>
  <c r="BE591"/>
  <c r="BE593"/>
  <c r="BE596"/>
  <c r="BE608"/>
  <c r="BE616"/>
  <c r="BE627"/>
  <c r="BE633"/>
  <c r="BE638"/>
  <c r="BE645"/>
  <c r="BE651"/>
  <c r="J127"/>
  <c r="BE133"/>
  <c r="BE142"/>
  <c r="BE146"/>
  <c r="BE152"/>
  <c r="BE155"/>
  <c r="BE164"/>
  <c r="BE193"/>
  <c r="BE204"/>
  <c r="BE293"/>
  <c r="BE295"/>
  <c r="BE300"/>
  <c r="BE302"/>
  <c r="BE420"/>
  <c r="BE422"/>
  <c r="BE477"/>
  <c r="BE493"/>
  <c r="BE521"/>
  <c r="BE526"/>
  <c r="BE529"/>
  <c r="BE531"/>
  <c r="BE538"/>
  <c r="BE548"/>
  <c r="BE558"/>
  <c r="BE566"/>
  <c r="BE568"/>
  <c r="BE572"/>
  <c r="BE580"/>
  <c r="BE585"/>
  <c r="BE587"/>
  <c r="BE595"/>
  <c r="BE600"/>
  <c r="BE613"/>
  <c r="BE626"/>
  <c r="BE637"/>
  <c r="BE642"/>
  <c r="BE649"/>
  <c r="BE654"/>
  <c r="BE661"/>
  <c r="E85"/>
  <c r="BE135"/>
  <c r="BE161"/>
  <c r="BE189"/>
  <c r="BE198"/>
  <c r="BE224"/>
  <c r="BE285"/>
  <c r="BE286"/>
  <c r="BE358"/>
  <c r="BE410"/>
  <c r="BE416"/>
  <c r="BE419"/>
  <c r="BE428"/>
  <c r="BE485"/>
  <c r="BE488"/>
  <c r="BE510"/>
  <c r="BE528"/>
  <c r="BE533"/>
  <c r="BE535"/>
  <c r="BE540"/>
  <c r="BE544"/>
  <c r="BE552"/>
  <c r="BE556"/>
  <c r="BE560"/>
  <c r="BE571"/>
  <c r="BE574"/>
  <c r="BE612"/>
  <c r="BE617"/>
  <c r="BE622"/>
  <c r="BE629"/>
  <c r="BE636"/>
  <c r="BE640"/>
  <c r="BE669"/>
  <c r="BE673"/>
  <c r="BE195"/>
  <c r="BE196"/>
  <c r="BE499"/>
  <c r="BE515"/>
  <c r="BE522"/>
  <c r="BE537"/>
  <c r="BE550"/>
  <c r="BE569"/>
  <c r="BE570"/>
  <c r="BE577"/>
  <c r="BE598"/>
  <c r="BE606"/>
  <c r="BE624"/>
  <c r="BE634"/>
  <c r="BE635"/>
  <c r="BE655"/>
  <c r="BE134"/>
  <c r="BE163"/>
  <c r="BE180"/>
  <c r="BE303"/>
  <c r="BE407"/>
  <c r="BE414"/>
  <c r="BE497"/>
  <c r="BE525"/>
  <c r="BE546"/>
  <c r="BE562"/>
  <c r="BE602"/>
  <c r="BE611"/>
  <c r="BE614"/>
  <c r="BE615"/>
  <c r="BE619"/>
  <c r="BE631"/>
  <c r="BE639"/>
  <c r="BE644"/>
  <c r="BE646"/>
  <c r="BE670"/>
  <c r="BE675"/>
  <c r="BE677"/>
  <c r="BE679"/>
  <c r="J34"/>
  <c i="1" r="AW95"/>
  <c i="2" r="F37"/>
  <c i="1" r="BD95"/>
  <c i="2" r="F35"/>
  <c i="1" r="BB95"/>
  <c i="3" r="J34"/>
  <c i="1" r="AW96"/>
  <c i="3" r="F34"/>
  <c i="1" r="BA96"/>
  <c i="3" r="F35"/>
  <c i="1" r="BB96"/>
  <c i="3" r="F36"/>
  <c i="1" r="BC96"/>
  <c i="3" r="F37"/>
  <c i="1" r="BD96"/>
  <c i="2" r="F36"/>
  <c i="1" r="BC95"/>
  <c i="2" r="F34"/>
  <c i="1" r="BA95"/>
  <c i="2" l="1" r="T520"/>
  <c r="T131"/>
  <c r="T130"/>
  <c r="P652"/>
  <c r="R652"/>
  <c r="P131"/>
  <c r="P130"/>
  <c i="1" r="AU95"/>
  <c i="2" r="BK520"/>
  <c r="J520"/>
  <c r="J103"/>
  <c r="R131"/>
  <c r="R130"/>
  <c i="3" r="BK117"/>
  <c r="J117"/>
  <c i="2" r="BK131"/>
  <c r="BK130"/>
  <c r="J130"/>
  <c r="J96"/>
  <c i="1" r="AU94"/>
  <c i="3" r="J30"/>
  <c i="1" r="AG96"/>
  <c i="2" r="J33"/>
  <c i="1" r="AV95"/>
  <c r="AT95"/>
  <c r="BB94"/>
  <c r="W31"/>
  <c i="3" r="J33"/>
  <c i="1" r="AV96"/>
  <c r="AT96"/>
  <c r="AN96"/>
  <c i="2" r="F33"/>
  <c i="1" r="AZ95"/>
  <c r="BC94"/>
  <c r="W32"/>
  <c r="BD94"/>
  <c r="W33"/>
  <c r="BA94"/>
  <c r="W30"/>
  <c i="3" r="F33"/>
  <c i="1" r="AZ96"/>
  <c i="3" l="1" r="J96"/>
  <c i="2" r="J131"/>
  <c r="J97"/>
  <c i="3" r="J39"/>
  <c i="1" r="AZ94"/>
  <c r="W29"/>
  <c r="AX94"/>
  <c r="AW94"/>
  <c r="AK30"/>
  <c i="2" r="J30"/>
  <c i="1" r="AG95"/>
  <c r="AG94"/>
  <c r="AK26"/>
  <c r="AY94"/>
  <c i="2" l="1" r="J39"/>
  <c i="1" r="AN95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<sst xmlns="http://schemas.openxmlformats.org/spreadsheetml/2006/main">
  <si>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</si>
  <si>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</si>
  <si>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</si>
  <si>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</si>
  <si>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</si>
  <si>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{8a36ddac-27a6-48c4-82c3-5dba793537d1}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</si>
  <si>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</si>
  <si>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</si>
  <si>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</si>
  <si>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</si>
  <si>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</si>
  <si>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</si>
  <si>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</si>
  <si>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</si>
  <si>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</si>
  <si>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</si>
  <si>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</si>
  <si>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Přívodný řad Březí - Dobré Pole, rekonstrukce</t>
  </si>
  <si>
    <t>KSO:</t>
  </si>
  <si>
    <t>CC-CZ:</t>
  </si>
  <si>
    <t>Místo:</t>
  </si>
  <si>
    <t xml:space="preserve"> </t>
  </si>
  <si>
    <t>Datum:</t>
  </si>
  <si>
    <t>29. 12. 2025</t>
  </si>
  <si>
    <t>Zadavatel:</t>
  </si>
  <si>
    <t>IČ:</t>
  </si>
  <si>
    <t>49455168</t>
  </si>
  <si>
    <t>Vodovody a kanalizace Břeclav, a.s.</t>
  </si>
  <si>
    <t>DIČ:</t>
  </si>
  <si>
    <t>CZ49455168</t>
  </si>
  <si>
    <t>Uchazeč:</t>
  </si>
  <si>
    <t>Vyplň údaj</t>
  </si>
  <si>
    <t>Projektant:</t>
  </si>
  <si>
    <t>44012900</t>
  </si>
  <si>
    <t>PROVO, spol. s r.o.</t>
  </si>
  <si>
    <t>CZ44012900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</si>
  <si>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</si>
  <si>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</si>
  <si>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</si>
  <si>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</si>
  <si>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</si>
  <si>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</si>
  <si>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</si>
  <si>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</si>
  <si>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</si>
  <si>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</si>
  <si>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</si>
  <si>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</si>
  <si>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</si>
  <si>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</si>
  <si>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</si>
  <si>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</si>
  <si>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</si>
  <si>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</si>
  <si>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</si>
  <si>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</si>
  <si>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</si>
  <si>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</si>
  <si>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</si>
  <si>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</si>
  <si>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</si>
  <si>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</si>
  <si>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</si>
  <si>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</si>
  <si>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</si>
  <si>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</si>
  <si>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</si>
  <si>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</si>
  <si>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</si>
  <si>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</si>
  <si>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</si>
  <si>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</si>
  <si>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</si>
  <si>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</si>
  <si>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</si>
  <si>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</si>
  <si>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</si>
  <si>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</si>
  <si>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</si>
  <si>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</si>
  <si>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</si>
  <si>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</si>
  <si>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</si>
  <si>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</si>
  <si>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</si>
  <si>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Přívodné řady</t>
  </si>
  <si>
    <t>STA</t>
  </si>
  <si>
    <t>1</t>
  </si>
  <si>
    <t>{b29e9aa2-eed9-4122-8e29-f7c1eac1ce15}</t>
  </si>
  <si>
    <t>2</t>
  </si>
  <si>
    <t>SO 90</t>
  </si>
  <si>
    <t>Vedlejší a ostatní náklady</t>
  </si>
  <si>
    <t>{7c24dc33-e737-4fc2-8a43-f2920287ce35}</t>
  </si>
  <si>
    <t>Asfalt1</t>
  </si>
  <si>
    <t>Asfaltová Křižovatka</t>
  </si>
  <si>
    <t>m2</t>
  </si>
  <si>
    <t>18,26</t>
  </si>
  <si>
    <t>3</t>
  </si>
  <si>
    <t>Asfalt2</t>
  </si>
  <si>
    <t>Stavba polní cesty Březí u Mikulova</t>
  </si>
  <si>
    <t>15</t>
  </si>
  <si>
    <t>KRYCÍ LIST SOUPISU PRACÍ</t>
  </si>
  <si>
    <t>Štěrk</t>
  </si>
  <si>
    <t>Štěrková nezpevněná cesta - tl. 0,45m</t>
  </si>
  <si>
    <t>141,75</t>
  </si>
  <si>
    <t>Objekt:</t>
  </si>
  <si>
    <t>SO 01 - Přívodné řady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</si>
  <si>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</si>
  <si>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</si>
  <si>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</si>
  <si>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</si>
  <si>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</si>
  <si>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</si>
  <si>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</si>
  <si>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</si>
  <si>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</si>
  <si>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</si>
  <si>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  </t>
  </si>
  <si>
    <t xml:space="preserve">    8 - Trubní vedení</t>
  </si>
  <si>
    <t xml:space="preserve">      85 - Potrubí z trub litinových</t>
  </si>
  <si>
    <t xml:space="preserve">      87 - Potrubí z trub plastických a skleněných</t>
  </si>
  <si>
    <t xml:space="preserve">      89 - Ostatní konstrukce</t>
  </si>
  <si>
    <t xml:space="preserve">    9 - Ostatní konstrukce a práce</t>
  </si>
  <si>
    <t xml:space="preserve">      96 - Bourání konstrukcí</t>
  </si>
  <si>
    <t xml:space="preserve">      997 - Doprava suti a vybouraných hmot</t>
  </si>
  <si>
    <t xml:space="preserve">  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</si>
  <si>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</si>
  <si>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</si>
  <si>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</si>
  <si>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</si>
  <si>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</si>
  <si>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</si>
  <si>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</si>
  <si>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</si>
  <si>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</si>
  <si>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</si>
  <si>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</si>
  <si>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</si>
  <si>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</si>
  <si>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</si>
  <si>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</si>
  <si>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</si>
  <si>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</si>
  <si>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</si>
  <si>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111201121</t>
  </si>
  <si>
    <t>Odstranění starých vinic vrcholové části keře a kmínků řezem, jednotlivě</t>
  </si>
  <si>
    <t>kus</t>
  </si>
  <si>
    <t>CS ÚRS 2025 02</t>
  </si>
  <si>
    <t>4</t>
  </si>
  <si>
    <t>-157650596</t>
  </si>
  <si>
    <t>111201132vl</t>
  </si>
  <si>
    <t xml:space="preserve">Odstranění vinic - vyorání kořenů  </t>
  </si>
  <si>
    <t>ks</t>
  </si>
  <si>
    <t>1770966864</t>
  </si>
  <si>
    <t>113107161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</si>
  <si>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</si>
  <si>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-1089816557</t>
  </si>
  <si>
    <t>VV</t>
  </si>
  <si>
    <t>"Štěrková nezpevněná cesta</t>
  </si>
  <si>
    <t>"betonové panely</t>
  </si>
  <si>
    <t>2,5*1,5*2</t>
  </si>
  <si>
    <t>"asfaltová vozovka 1" 1,1*(10,6+6,0)</t>
  </si>
  <si>
    <t>Součet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</si>
  <si>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</si>
  <si>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</si>
  <si>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-1959002998</t>
  </si>
  <si>
    <t>Štěrk*2</t>
  </si>
  <si>
    <t>asfalt2</t>
  </si>
  <si>
    <t>5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</si>
  <si>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</si>
  <si>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</si>
  <si>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1266299561</t>
  </si>
  <si>
    <t>"Křižovatka ul. Školní x ul. Polní x ul. Nová</t>
  </si>
  <si>
    <t xml:space="preserve"> 1,1*(10,6+6,0)</t>
  </si>
  <si>
    <t>"Stavba polní cesty Březí u Mikulova</t>
  </si>
  <si>
    <t>6</t>
  </si>
  <si>
    <t>113107336</t>
  </si>
  <si>
    <t>Odstranění podkladů nebo krytů strojně plochy jednotlivě do 50 m2 s přemístěním hmot na skládku na vzdálenost do 3 m nebo s naložením na dopravní prostředek z betonu vyztuženého sítěmi, o tl. vrstvy přes 100 do 150 mm</t>
  </si>
  <si>
    <t>-1238584123</t>
  </si>
  <si>
    <t>2,5*1,5</t>
  </si>
  <si>
    <t>7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</si>
  <si>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</si>
  <si>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</si>
  <si>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978111130</t>
  </si>
  <si>
    <t>asfalt1</t>
  </si>
  <si>
    <t>8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</si>
  <si>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</si>
  <si>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</si>
  <si>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911221973</t>
  </si>
  <si>
    <t>9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</si>
  <si>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</si>
  <si>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</si>
  <si>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-23268721</t>
  </si>
  <si>
    <t>10</t>
  </si>
  <si>
    <t>121112003</t>
  </si>
  <si>
    <t>Sejmutí ornice ručně při souvislé ploše, tl. vrstvy do 200 mm</t>
  </si>
  <si>
    <t>-950673403</t>
  </si>
  <si>
    <t>"montážní jámy</t>
  </si>
  <si>
    <t>"podchod pod silnicí</t>
  </si>
  <si>
    <t>1,4*1,0</t>
  </si>
  <si>
    <t>4,0*2</t>
  </si>
  <si>
    <t>"odpojení rušeného převaděče</t>
  </si>
  <si>
    <t>1,2*2,0</t>
  </si>
  <si>
    <t>"VDJ Březí-Dobré Pole</t>
  </si>
  <si>
    <t>1,3*(18,3+11,6)</t>
  </si>
  <si>
    <t>2,0*2,2*9</t>
  </si>
  <si>
    <t>2,0*5,0*8</t>
  </si>
  <si>
    <t xml:space="preserve">"rýha </t>
  </si>
  <si>
    <t>2,5*7,5</t>
  </si>
  <si>
    <t xml:space="preserve">"Přívodní řad VDJ Březí  a VDJ Dolní Dunajovice</t>
  </si>
  <si>
    <t>2,0*2,2*1</t>
  </si>
  <si>
    <t>11</t>
  </si>
  <si>
    <t>121151125</t>
  </si>
  <si>
    <t>Sejmutí ornice strojně při souvislé ploše přes 500 m2, tl. vrstvy přes 250 do 300 mm</t>
  </si>
  <si>
    <t>-77234322</t>
  </si>
  <si>
    <t xml:space="preserve">"manipulační pruh </t>
  </si>
  <si>
    <t>7,0*310</t>
  </si>
  <si>
    <t>"Jámy</t>
  </si>
  <si>
    <t>2*2,2*2</t>
  </si>
  <si>
    <t>2*2,5*2</t>
  </si>
  <si>
    <t>131151204</t>
  </si>
  <si>
    <t>Hloubení zapažených jam a zářezů strojně s urovnáním dna do předepsaného profilu a spádu v hornině třídy těžitelnosti I skupiny 1 a 2 přes 100 do 500 m3</t>
  </si>
  <si>
    <t>m3</t>
  </si>
  <si>
    <t>-1281222616</t>
  </si>
  <si>
    <t xml:space="preserve">"20+5 %"   546,405 *0,25</t>
  </si>
  <si>
    <t>13</t>
  </si>
  <si>
    <t>131251204</t>
  </si>
  <si>
    <t>Hloubení zapažených jam a zářezů strojně s urovnáním dna do předepsaného profilu a spádu v hornině třídy těžitelnosti I skupiny 3 přes 100 do 500 m3</t>
  </si>
  <si>
    <t>-1495148530</t>
  </si>
  <si>
    <t xml:space="preserve">"75 %"   546,405 *0,75</t>
  </si>
  <si>
    <t>14</t>
  </si>
  <si>
    <t>132154202</t>
  </si>
  <si>
    <t>Hloubení zapažených rýh šířky přes 800 do 2 000 mm strojně s urovnáním dna do předepsaného profilu a spádu v hornině třídy těžitelnosti I skupiny 1 a 2 přes 20 do 50 m3</t>
  </si>
  <si>
    <t>-1418745583</t>
  </si>
  <si>
    <t xml:space="preserve">"20+5 %"   170,1733*0,25</t>
  </si>
  <si>
    <t>132254204</t>
  </si>
  <si>
    <t>Hloubení zapažených rýh šířky přes 800 do 2 000 mm strojně s urovnáním dna do předepsaného profilu a spádu v hornině třídy těžitelnosti I skupiny 3 přes 100 do 500 m3</t>
  </si>
  <si>
    <t>-310122556</t>
  </si>
  <si>
    <t xml:space="preserve">"75 %"  170,173*0,75</t>
  </si>
  <si>
    <t>16</t>
  </si>
  <si>
    <t>141720017</t>
  </si>
  <si>
    <t>Neřízený zemní protlak v hornině třídy těžitelnosti I a II, skupiny 3 a 4 průměru protlaku přes 125 do 160 mm</t>
  </si>
  <si>
    <t>m</t>
  </si>
  <si>
    <t>1454759654</t>
  </si>
  <si>
    <t>17</t>
  </si>
  <si>
    <t>M</t>
  </si>
  <si>
    <t>28613553</t>
  </si>
  <si>
    <t>potrubí vodovodní dvouvrstvé PE100 RC SDR11 160x14,6mm</t>
  </si>
  <si>
    <t>101111338</t>
  </si>
  <si>
    <t>9,2*1,015 'Přepočtené koeficientem množství</t>
  </si>
  <si>
    <t>18</t>
  </si>
  <si>
    <t>141721258</t>
  </si>
  <si>
    <t>Řízený zemní protlak délky protlaku přes 50 do 100 m v hornině třídy těžitelnosti I a II, skupiny 1 až 4 včetně zatažení trub v hloubce do 6 m průměru vrtu přes 280 do 315 mm</t>
  </si>
  <si>
    <t>-609479607</t>
  </si>
  <si>
    <t>"ŘAD DOBRÉ POLE</t>
  </si>
  <si>
    <t>70,5+66,5+66,0+66,5*2+59,5+69,5+66,5*4+67,+65,2+57,3+70,4+48,2+56,5+57,0+56,0+60,6+35,1+56,5+62,0+38,9*2+55,1+56,0+50,0</t>
  </si>
  <si>
    <t>"ŘAD DOLNÍ DUNAJOVICE</t>
  </si>
  <si>
    <t>34,9+56,4+62,1+39,3+39,2+60,0+56,6+45,6</t>
  </si>
  <si>
    <t>19</t>
  </si>
  <si>
    <t>151101101</t>
  </si>
  <si>
    <t>Zřízení pažení a rozepření stěn rýh pro podzemní vedení příložné pro jakoukoliv mezerovitost, hloubky do 2 m</t>
  </si>
  <si>
    <t>-240400839</t>
  </si>
  <si>
    <t>"asfaltová vozovka</t>
  </si>
  <si>
    <t>2*(1,6)*(10,6+6,0)</t>
  </si>
  <si>
    <t>"VDJ Březí - Dobré pole</t>
  </si>
  <si>
    <t>"nezpevněno</t>
  </si>
  <si>
    <t>2*((1,87+1,81)/2+0,1)*18,3</t>
  </si>
  <si>
    <t>2*((2,07+1,83)/2+0,1)*11,6</t>
  </si>
  <si>
    <t>" společná rýha</t>
  </si>
  <si>
    <t>"Asfaltová vozovka</t>
  </si>
  <si>
    <t>2*((2,25+1,9)/2+0,1)*6,0</t>
  </si>
  <si>
    <t>2*((2,25+1,9)/2+0,1)*7,5</t>
  </si>
  <si>
    <t>"Přívodní řad Březí - Dolní Dunajovice</t>
  </si>
  <si>
    <t>2*(1,81+0,1)*1,5</t>
  </si>
  <si>
    <t>"štěrková cesta</t>
  </si>
  <si>
    <t>20</t>
  </si>
  <si>
    <t>151101111</t>
  </si>
  <si>
    <t>Odstranění pažení a rozepření stěn rýh pro podzemní vedení s uložením materiálu na vzdálenost do 3 m od kraje výkopu příložné, hloubky do 2 m</t>
  </si>
  <si>
    <t>223386558</t>
  </si>
  <si>
    <t>151101201</t>
  </si>
  <si>
    <t>Zřízení pažení stěn výkopu bez rozepření nebo vzepření příložné, hloubky do 4 m</t>
  </si>
  <si>
    <t>1574453289</t>
  </si>
  <si>
    <t>"Podchod pod silnicí II/414</t>
  </si>
  <si>
    <t>2*(1,4+1,0)*(2,1)</t>
  </si>
  <si>
    <t>2*(1,75+2,0)*(2,1)</t>
  </si>
  <si>
    <t>"pole</t>
  </si>
  <si>
    <t>2*(1,75+2,0)*(2,25)</t>
  </si>
  <si>
    <t>"Odpojení rušeného přivaděče</t>
  </si>
  <si>
    <t>2*(1,2+2,0)*(1,8)</t>
  </si>
  <si>
    <t>4*2,0*(2,2)*9</t>
  </si>
  <si>
    <t>2*(2,0+5,0)*(2,2)*8</t>
  </si>
  <si>
    <t>4*2,0*(2,2)*5</t>
  </si>
  <si>
    <t>2*(2,0+5,0)*(2,2)*7</t>
  </si>
  <si>
    <t>4*2,0*(2,2)*1</t>
  </si>
  <si>
    <t>2*(2,0+5,0)*(2,2)*1</t>
  </si>
  <si>
    <t>4*2,0*(2,2)*4</t>
  </si>
  <si>
    <t>2*(2,0+5,0)*(2,2)*2</t>
  </si>
  <si>
    <t>22</t>
  </si>
  <si>
    <t>151101211</t>
  </si>
  <si>
    <t>Odstranění pažení stěn výkopu bez rozepření nebo vzepření s uložením pažin na vzdálenost do 3 m od okraje výkopu příložné, hloubky do 4 m</t>
  </si>
  <si>
    <t>-1224475180</t>
  </si>
  <si>
    <t>23</t>
  </si>
  <si>
    <t>151101301</t>
  </si>
  <si>
    <t>Zřízení rozepření zapažených stěn výkopů s potřebným přepažováním při pažení příložném, hloubky do 4 m</t>
  </si>
  <si>
    <t>1788227711</t>
  </si>
  <si>
    <t>1,4*1,0*(2,1)</t>
  </si>
  <si>
    <t>1,75*2,0*(2,1)</t>
  </si>
  <si>
    <t>1,75*2,0*(2,25)</t>
  </si>
  <si>
    <t>1,2*2,0*(1,8)</t>
  </si>
  <si>
    <t>2,0*2,0*(2,2)*9</t>
  </si>
  <si>
    <t>2,0*5,0*(2,2)*8</t>
  </si>
  <si>
    <t>2,0*2,0*(2,2)*5</t>
  </si>
  <si>
    <t>2,0*5,0*(2,2)*7</t>
  </si>
  <si>
    <t>2,0*2,0*(2,2)*1</t>
  </si>
  <si>
    <t>2,0*5,0*(2,2)*1</t>
  </si>
  <si>
    <t>2,0*2,0*(2,2)*4</t>
  </si>
  <si>
    <t>2,0*5,0*(2,2)*2</t>
  </si>
  <si>
    <t>24</t>
  </si>
  <si>
    <t>151101311</t>
  </si>
  <si>
    <t>Odstranění rozepření stěn výkopů s uložením materiálu na vzdálenost do 3 m od okraje výkopu pažení příložného, hloubky do 4 m</t>
  </si>
  <si>
    <t>-929035545</t>
  </si>
  <si>
    <t>25</t>
  </si>
  <si>
    <t>1512011KP</t>
  </si>
  <si>
    <t>D+M popílkocementové směsi včetně všech souvisejích prací</t>
  </si>
  <si>
    <t>820800467</t>
  </si>
  <si>
    <t xml:space="preserve">"zalití nepouživaného potrubí"   </t>
  </si>
  <si>
    <t xml:space="preserve">"DN 150"  3,14*0,125*0,125*1337,0</t>
  </si>
  <si>
    <t>26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</si>
  <si>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</si>
  <si>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</si>
  <si>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-738986427</t>
  </si>
  <si>
    <t xml:space="preserve">"náhradní zásypový materiál </t>
  </si>
  <si>
    <t>440,279</t>
  </si>
  <si>
    <t>27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</si>
  <si>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</si>
  <si>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</si>
  <si>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-709151926</t>
  </si>
  <si>
    <t>28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</si>
  <si>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</si>
  <si>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</si>
  <si>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1948847005</t>
  </si>
  <si>
    <t>716,578*15 'Přepočtené koeficientem množství</t>
  </si>
  <si>
    <t>29</t>
  </si>
  <si>
    <t>167151111</t>
  </si>
  <si>
    <t>Nakládání, skládání a překládání neulehlého výkopku nebo sypaniny strojně nakládání, množství přes 100 m3, z hornin třídy těžitelnosti I, skupiny 1 až 3</t>
  </si>
  <si>
    <t>-867701113</t>
  </si>
  <si>
    <t>30</t>
  </si>
  <si>
    <t>171201221vl</t>
  </si>
  <si>
    <t xml:space="preserve">Poplatek za uložení na skládce (skládkovné) zeminy </t>
  </si>
  <si>
    <t>t</t>
  </si>
  <si>
    <t>1539830547</t>
  </si>
  <si>
    <t xml:space="preserve">"70%"  716,578*1,67*0,7   </t>
  </si>
  <si>
    <t>31</t>
  </si>
  <si>
    <t>171201602vl</t>
  </si>
  <si>
    <t>Poplatek za zeminu znečištěnou stavební sutí - navážka</t>
  </si>
  <si>
    <t>428129557</t>
  </si>
  <si>
    <t xml:space="preserve">"30%"  176,578*1,67*0,3</t>
  </si>
  <si>
    <t>32</t>
  </si>
  <si>
    <t>171251201</t>
  </si>
  <si>
    <t>Uložení sypaniny na skládky nebo meziskládky bez hutnění s upravením uložené sypaniny do předepsaného tvaru</t>
  </si>
  <si>
    <t>-347460692</t>
  </si>
  <si>
    <t>33</t>
  </si>
  <si>
    <t>174151101</t>
  </si>
  <si>
    <t>Zásyp sypaninou z jakékoliv horniny strojně s uložením výkopku ve vrstvách se zhutněním jam, šachet, rýh nebo kolem objektů v těchto vykopávkách</t>
  </si>
  <si>
    <t>-273959066</t>
  </si>
  <si>
    <t>"Výkopy</t>
  </si>
  <si>
    <t>1,4*1,0*(2,1-0,1)</t>
  </si>
  <si>
    <t>1,75*2,0*(2,1-0,1)</t>
  </si>
  <si>
    <t>1,75*2,0*(2,25-0,3)</t>
  </si>
  <si>
    <t>1,2*2,0*(1,8-0,1)</t>
  </si>
  <si>
    <t>2,0*2,0*(2,2-0,1)*9</t>
  </si>
  <si>
    <t>2,0*5,0*(2,2-0,1)*8</t>
  </si>
  <si>
    <t>2,0*2,0*(2,2-0,45)*5</t>
  </si>
  <si>
    <t>2,0*5,0*(2,2-0,45)*7</t>
  </si>
  <si>
    <t>2,0*2,0*(2,2-0,3)*1</t>
  </si>
  <si>
    <t>2,0*5,0*(2,2-0,3)*1</t>
  </si>
  <si>
    <t>2,0*2,0*(2,2-0,45)*4</t>
  </si>
  <si>
    <t>2,0*5,0*(2,2-0,45)*2</t>
  </si>
  <si>
    <t>2,0*2,0*(2,2-0,1)*1</t>
  </si>
  <si>
    <t>1,1*(1,6-0,45)*(10,6+6,0)</t>
  </si>
  <si>
    <t>1,3*((1,87+1,81)/2+0,1-0,1)*18,3</t>
  </si>
  <si>
    <t>1,3*((2,07+1,83)/2+0,1-0,1)*11,6</t>
  </si>
  <si>
    <t>2,5*((2,25+1,9)/2+0,1-0,47)*6,0</t>
  </si>
  <si>
    <t>2,5*((2,25+1,9)/2+0,1-0,1)*7,5</t>
  </si>
  <si>
    <t>2,5*(1,81+0,1-0,3)*1,5</t>
  </si>
  <si>
    <t>2,5*(1,81+0,1-0,45)*1,5</t>
  </si>
  <si>
    <t>"zasypání vybourané šachty</t>
  </si>
  <si>
    <t>2,6*1,3*2,2</t>
  </si>
  <si>
    <t>Mezisoučet</t>
  </si>
  <si>
    <t>"Obsyp potrubí" -245,417</t>
  </si>
  <si>
    <t>"lože pod potrubí" - 38,318</t>
  </si>
  <si>
    <t>34</t>
  </si>
  <si>
    <t>58344198V</t>
  </si>
  <si>
    <t>Náhradní zásypový materiál</t>
  </si>
  <si>
    <t>-1309054066</t>
  </si>
  <si>
    <t>440,279*1,01*1,05*1,69</t>
  </si>
  <si>
    <t>35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</si>
  <si>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</si>
  <si>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</si>
  <si>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1083060971</t>
  </si>
  <si>
    <t>1,4*1,0*0,65</t>
  </si>
  <si>
    <t>1,75*2,0*0,65</t>
  </si>
  <si>
    <t>1,2*2,0*0,65</t>
  </si>
  <si>
    <t>2,0*2,0*0,65*9</t>
  </si>
  <si>
    <t>2,0*5,0*0,65*8</t>
  </si>
  <si>
    <t>2,0*2,0*0,65*5</t>
  </si>
  <si>
    <t>2,0*5,0*0,65*7</t>
  </si>
  <si>
    <t>2,0*2,0*0,65*1</t>
  </si>
  <si>
    <t>2,0*5,0*0,65*1</t>
  </si>
  <si>
    <t>2,0*2,0*0,65*4</t>
  </si>
  <si>
    <t>2,0*5,0*0,65*2</t>
  </si>
  <si>
    <t>"rýhy</t>
  </si>
  <si>
    <t>1,1*0,45*(10,6+6,0)</t>
  </si>
  <si>
    <t>1,3*0,65*18,3</t>
  </si>
  <si>
    <t>1,3*0,65*11,6</t>
  </si>
  <si>
    <t>2,5*0,65*6,0</t>
  </si>
  <si>
    <t>2,5*0,65*7,5</t>
  </si>
  <si>
    <t>2,5*0,65*1,5</t>
  </si>
  <si>
    <t>36</t>
  </si>
  <si>
    <t>58341341</t>
  </si>
  <si>
    <t>kamenivo drcené drobné frakce 0/4</t>
  </si>
  <si>
    <t>-31609043</t>
  </si>
  <si>
    <t>245,417*1,01*1,05*1,69</t>
  </si>
  <si>
    <t>439,847*2 'Přepočtené koeficientem množství</t>
  </si>
  <si>
    <t>37</t>
  </si>
  <si>
    <t>181311103</t>
  </si>
  <si>
    <t>Rozprostření a urovnání ornice v rovině nebo ve svahu sklonu do 1:5 ručně při souvislé ploše, tl. vrstvy do 200 mm</t>
  </si>
  <si>
    <t>998082885</t>
  </si>
  <si>
    <t xml:space="preserve">"nezpevněno tl. 100mm"  193,42</t>
  </si>
  <si>
    <t>"zasypání vybourané šachty" 2,6*1,3</t>
  </si>
  <si>
    <t>38</t>
  </si>
  <si>
    <t>181351115</t>
  </si>
  <si>
    <t>Rozprostření a urovnání ornice v rovině nebo ve svahu sklonu do 1:5 strojně při souvislé ploše přes 500 m2, tl. vrstvy přes 250 do 300 mm</t>
  </si>
  <si>
    <t>-272817130</t>
  </si>
  <si>
    <t>39</t>
  </si>
  <si>
    <t>181411131</t>
  </si>
  <si>
    <t>Založení trávníku na půdě předem připravené plochy do 1000 m2 výsevem včetně utažení parkového v rovině nebo na svahu do 1:5</t>
  </si>
  <si>
    <t>1526714943</t>
  </si>
  <si>
    <t>40</t>
  </si>
  <si>
    <t>00572472</t>
  </si>
  <si>
    <t>osivo směs travní krajinná-rovinná</t>
  </si>
  <si>
    <t>kg</t>
  </si>
  <si>
    <t>-1135237102</t>
  </si>
  <si>
    <t xml:space="preserve">196,8*0,05*1,05   </t>
  </si>
  <si>
    <t>41</t>
  </si>
  <si>
    <t>184818111</t>
  </si>
  <si>
    <t>Vyvětvení a tvarový ořez dřevin s úpravou koruny při výšce stromu do 3 m</t>
  </si>
  <si>
    <t>-531181347</t>
  </si>
  <si>
    <t>42</t>
  </si>
  <si>
    <t>899911203</t>
  </si>
  <si>
    <t>Kluzné objímky (pojízdná sedla) pro zasunutí potrubí do chráničky výšky 15 mm vnějšího průměru potrubí přes 80 do 98 mm</t>
  </si>
  <si>
    <t>-533498921</t>
  </si>
  <si>
    <t>43</t>
  </si>
  <si>
    <t>899913133</t>
  </si>
  <si>
    <t>Koncové uzavírací manžety chrániček DN potrubí x DN chráničky DN 80 x 150</t>
  </si>
  <si>
    <t>-969487692</t>
  </si>
  <si>
    <t>Zakládání</t>
  </si>
  <si>
    <t>44</t>
  </si>
  <si>
    <t>21275vl</t>
  </si>
  <si>
    <t xml:space="preserve">Zpětné propojení drenáže DN 100 mm </t>
  </si>
  <si>
    <t>kpl</t>
  </si>
  <si>
    <t>1639615570</t>
  </si>
  <si>
    <t>Svislé a kompletní konstrukce</t>
  </si>
  <si>
    <t>45</t>
  </si>
  <si>
    <t>35831511vl</t>
  </si>
  <si>
    <t xml:space="preserve">Bourání betonového bloku </t>
  </si>
  <si>
    <t>484939659</t>
  </si>
  <si>
    <t>"obetonování hydrantu</t>
  </si>
  <si>
    <t>0,6*1,0*1,5</t>
  </si>
  <si>
    <t>Vodorovné konstrukce</t>
  </si>
  <si>
    <t>46</t>
  </si>
  <si>
    <t>451572111</t>
  </si>
  <si>
    <t>Lože pod potrubí, stoky a drobné objekty v otevřeném výkopu z kameniva drobného těženého 0 až 4 mm</t>
  </si>
  <si>
    <t>-870041855</t>
  </si>
  <si>
    <t>1,4*1,0*0,1</t>
  </si>
  <si>
    <t>1,75*2,0*0,1</t>
  </si>
  <si>
    <t>1,2*2,0*0,1</t>
  </si>
  <si>
    <t>2,0*2,0*0,1*9</t>
  </si>
  <si>
    <t>2,0*5,0*0,1*8</t>
  </si>
  <si>
    <t>2,0*2,0*0,1*5</t>
  </si>
  <si>
    <t>2,0*5,0*0,1*7</t>
  </si>
  <si>
    <t>2,0*2,0*0,1*1</t>
  </si>
  <si>
    <t>2,0*5,0*0,1*1</t>
  </si>
  <si>
    <t>2,0*2,0*0,1*4</t>
  </si>
  <si>
    <t>2,0*5,0*0,1*2</t>
  </si>
  <si>
    <t>1,1*0,1*(10,6+6,0)</t>
  </si>
  <si>
    <t>1,3*0,1*18,3</t>
  </si>
  <si>
    <t>1,3*0,1*11,6</t>
  </si>
  <si>
    <t>2,5*0,1*6,0</t>
  </si>
  <si>
    <t>2,5*0,1*7,5</t>
  </si>
  <si>
    <t>2,5*0,1*1,5</t>
  </si>
  <si>
    <t>47</t>
  </si>
  <si>
    <t>452313141</t>
  </si>
  <si>
    <t>Podkladní a zajišťovací konstrukce z betonu prostého v otevřeném výkopu bez zvýšených nároků na prostředí bloky pro potrubí z betonu tř. C 16/20</t>
  </si>
  <si>
    <t>-341998434</t>
  </si>
  <si>
    <t>"A1</t>
  </si>
  <si>
    <t>7*0,04</t>
  </si>
  <si>
    <t>"Bb1</t>
  </si>
  <si>
    <t>8*0,037</t>
  </si>
  <si>
    <t>48</t>
  </si>
  <si>
    <t>452353111</t>
  </si>
  <si>
    <t>Bednění podkladních a zajišťovacích konstrukcí v otevřeném výkopu bloků pro potrubí zřízení</t>
  </si>
  <si>
    <t>-2064224430</t>
  </si>
  <si>
    <t>0,576*16</t>
  </si>
  <si>
    <t>49</t>
  </si>
  <si>
    <t>452353112</t>
  </si>
  <si>
    <t>Bednění podkladních a zajišťovacích konstrukcí v otevřeném výkopu bloků pro potrubí odstranění</t>
  </si>
  <si>
    <t>2085401199</t>
  </si>
  <si>
    <t xml:space="preserve">Komunikace   </t>
  </si>
  <si>
    <t>50</t>
  </si>
  <si>
    <t>291211111</t>
  </si>
  <si>
    <t>Zřízení zpevněné plochy ze silničních panelů osazených do lože tl. 50 mm z kameniva</t>
  </si>
  <si>
    <t>-1063539248</t>
  </si>
  <si>
    <t>51</t>
  </si>
  <si>
    <t>59381003</t>
  </si>
  <si>
    <t>panel silniční 3,00x1,50x0,15m</t>
  </si>
  <si>
    <t>816315766</t>
  </si>
  <si>
    <t>3,3*1,1 'Přepočtené koeficientem množství</t>
  </si>
  <si>
    <t>52</t>
  </si>
  <si>
    <t>564722111vl</t>
  </si>
  <si>
    <t xml:space="preserve">Podklad ze zaválcovaného štěrku  tl 50 mm</t>
  </si>
  <si>
    <t>1156341957</t>
  </si>
  <si>
    <t>53</t>
  </si>
  <si>
    <t>564831011vl</t>
  </si>
  <si>
    <t xml:space="preserve">Podklad ze štěrku  plochy do 100 m2 tl 50 mm fr. 8 - 16mm</t>
  </si>
  <si>
    <t>-1489514301</t>
  </si>
  <si>
    <t>"panelová vozovka" 2,2*1,5</t>
  </si>
  <si>
    <t>54</t>
  </si>
  <si>
    <t>565185101</t>
  </si>
  <si>
    <t>Asfaltový beton vrstva podkladní ACP 16 z nemodifikovaného asfaltu s rozprostřením a zhutněním ACP 16 S v pruhu šířky do 1,5 m, po zhutnění tl. 150 mm</t>
  </si>
  <si>
    <t>-1158161733</t>
  </si>
  <si>
    <t>55</t>
  </si>
  <si>
    <t>567132115</t>
  </si>
  <si>
    <t>Podklad ze směsi stmelené cementem SC bez dilatačních spár, s rozprostřením a zhutněním SC C 8/10 (KSC I), po zhutnění tl. 200 mm</t>
  </si>
  <si>
    <t>-336630261</t>
  </si>
  <si>
    <t>56</t>
  </si>
  <si>
    <t>564851011</t>
  </si>
  <si>
    <t>Podklad ze štěrkodrti ŠD s rozprostřením a zhutněním plochy jednotlivě do 100 m2, po zhutnění tl. 150 mm</t>
  </si>
  <si>
    <t>1067130889</t>
  </si>
  <si>
    <t xml:space="preserve">"asfaltová vozovka </t>
  </si>
  <si>
    <t xml:space="preserve">Asfalt2 </t>
  </si>
  <si>
    <t>57</t>
  </si>
  <si>
    <t>564861111</t>
  </si>
  <si>
    <t>Podklad ze štěrkodrti ŠD s rozprostřením a zhutněním plochy přes 100 m2, po zhutnění tl. 200 mm</t>
  </si>
  <si>
    <t>-821890934</t>
  </si>
  <si>
    <t>Asfalt2 + Asfalt1</t>
  </si>
  <si>
    <t>58</t>
  </si>
  <si>
    <t>573111115</t>
  </si>
  <si>
    <t>Postřik infiltrační PI z asfaltu silničního s posypem kamenivem, v množství 2,50 kg/m2</t>
  </si>
  <si>
    <t>-1582578943</t>
  </si>
  <si>
    <t>59</t>
  </si>
  <si>
    <t>573211112</t>
  </si>
  <si>
    <t>Postřik spojovací PS bez posypu kamenivem z asfaltu silničního, v množství 0,70 kg/m2</t>
  </si>
  <si>
    <t>704419262</t>
  </si>
  <si>
    <t>Asfalt1+Asfalt2</t>
  </si>
  <si>
    <t>60</t>
  </si>
  <si>
    <t>577134211</t>
  </si>
  <si>
    <t>Asfaltový beton vrstva obrusná ACO 11 z nemodifikovaného asfaltu s rozprostřením a se zhutněním ACO 11 v pruhu šířky přes 1,5 do 3 m, po zhutnění tl. 40 mm</t>
  </si>
  <si>
    <t>279843861</t>
  </si>
  <si>
    <t>61</t>
  </si>
  <si>
    <t>577144011</t>
  </si>
  <si>
    <t>Asfaltový beton vrstva obrusná ACO 11 z nemodifikovaného asfaltu s rozprostřením a se zhutněním ACO 11+ v pruhu šířky do 1,5 m, po zhutnění tl. 50 mm</t>
  </si>
  <si>
    <t>1015432980</t>
  </si>
  <si>
    <t>62</t>
  </si>
  <si>
    <t>565165001</t>
  </si>
  <si>
    <t>Asfaltový beton vrstva podkladní ACP 16 z nemodifikovaného asfaltu s rozprostřením a zhutněním ACP 16 + v pruhu šířky do 1,5 m, po zhutnění tl. 80 mm</t>
  </si>
  <si>
    <t>577456325</t>
  </si>
  <si>
    <t>Trubní vedení</t>
  </si>
  <si>
    <t>63</t>
  </si>
  <si>
    <t>805132VL</t>
  </si>
  <si>
    <t>D+M výstražná folie</t>
  </si>
  <si>
    <t>-2121196929</t>
  </si>
  <si>
    <t>64</t>
  </si>
  <si>
    <t>8097212vl</t>
  </si>
  <si>
    <t xml:space="preserve">Signalizační vodič  CYY 6mm2</t>
  </si>
  <si>
    <t>1831990912</t>
  </si>
  <si>
    <t>2*(2258+6+10,5)</t>
  </si>
  <si>
    <t>85</t>
  </si>
  <si>
    <t>Potrubí z trub litinových</t>
  </si>
  <si>
    <t>65</t>
  </si>
  <si>
    <t>851241132</t>
  </si>
  <si>
    <t>Montáž potrubí z trub litinových tlakových hrdlových v otevřeném výkopu s těsnicím násuvným spojem DN 80</t>
  </si>
  <si>
    <t>-903248022</t>
  </si>
  <si>
    <t>66</t>
  </si>
  <si>
    <t>55251410</t>
  </si>
  <si>
    <t>trouba vodovodní litinová hrdlová s návarkem pozinkovaná s obalem z vyztužené cementové malty C 100 DN 80</t>
  </si>
  <si>
    <t>579810334</t>
  </si>
  <si>
    <t>10,5*1,01 'Přepočtené koeficientem množství</t>
  </si>
  <si>
    <t>67</t>
  </si>
  <si>
    <t>851311132</t>
  </si>
  <si>
    <t>Montáž potrubí z trub litinových tlakových hrdlových v otevřeném výkopu s těsnicím násuvným spojem DN 150</t>
  </si>
  <si>
    <t>724527399</t>
  </si>
  <si>
    <t>68</t>
  </si>
  <si>
    <t>55253128</t>
  </si>
  <si>
    <t>trouba kanalizační litinová hrdlová pozinkovaná s obalem z vyztužené cementové malty DN 150</t>
  </si>
  <si>
    <t>2056640213</t>
  </si>
  <si>
    <t>6*1,01 'Přepočtené koeficientem množství</t>
  </si>
  <si>
    <t>69</t>
  </si>
  <si>
    <t>852242122</t>
  </si>
  <si>
    <t>Montáž potrubí z trub litinových tlakových přírubových abnormálních délek, jednotlivě do 1 m v otevřeném výkopu, kanálu nebo v šachtě DN 80</t>
  </si>
  <si>
    <t>-160328492</t>
  </si>
  <si>
    <t>7,000+1</t>
  </si>
  <si>
    <t>70</t>
  </si>
  <si>
    <t>55252229vl</t>
  </si>
  <si>
    <t>trouba přírubová PN10/16 DN 80 dl 150mm</t>
  </si>
  <si>
    <t>-2027452937</t>
  </si>
  <si>
    <t>7*1,01 'Přepočtené koeficientem množství</t>
  </si>
  <si>
    <t>71</t>
  </si>
  <si>
    <t>55252231</t>
  </si>
  <si>
    <t>trouba přírubová PN10/16 DN 80 dl 1000mm</t>
  </si>
  <si>
    <t>143404281</t>
  </si>
  <si>
    <t>1*1,01 'Přepočtené koeficientem množství</t>
  </si>
  <si>
    <t>72</t>
  </si>
  <si>
    <t>722110937</t>
  </si>
  <si>
    <t>Opravy vodovodního potrubí litinového přírubového vsazení odbočky do potrubí DN 150</t>
  </si>
  <si>
    <t>-1837207872</t>
  </si>
  <si>
    <t>73</t>
  </si>
  <si>
    <t>55253595</t>
  </si>
  <si>
    <t>kříž přírubový litinový PN10/16 TT-kus DN 150/150</t>
  </si>
  <si>
    <t>-4501415</t>
  </si>
  <si>
    <t>74</t>
  </si>
  <si>
    <t>857372122</t>
  </si>
  <si>
    <t>Montáž litinových tvarovek na potrubí litinovém tlakovém jednoosých na potrubí z trub přírubových v otevřeném výkopu, kanálu nebo v šachtě DN 300</t>
  </si>
  <si>
    <t>894190762</t>
  </si>
  <si>
    <t>12+2+2</t>
  </si>
  <si>
    <t>75</t>
  </si>
  <si>
    <t>55259832</t>
  </si>
  <si>
    <t>přechod přírubový tvárná litina dl 300mm DN 300/150</t>
  </si>
  <si>
    <t>1758357204</t>
  </si>
  <si>
    <t>2*1,01 'Přepočtené koeficientem množství</t>
  </si>
  <si>
    <t>76</t>
  </si>
  <si>
    <t>55259833</t>
  </si>
  <si>
    <t>přechod přírubový tvárná litina dl 300mm DN 300/200</t>
  </si>
  <si>
    <t>-1561695442</t>
  </si>
  <si>
    <t>77</t>
  </si>
  <si>
    <t>55259834</t>
  </si>
  <si>
    <t>přechod přírubový tvárná litina dl 300mm DN 300/250</t>
  </si>
  <si>
    <t>-788499075</t>
  </si>
  <si>
    <t>12*1,01 'Přepočtené koeficientem množství</t>
  </si>
  <si>
    <t>78</t>
  </si>
  <si>
    <t>857242122</t>
  </si>
  <si>
    <t>Montáž litinových tvarovek na potrubí litinovém tlakovém jednoosých na potrubí z trub přírubových v otevřeném výkopu, kanálu nebo v šachtě DN 80</t>
  </si>
  <si>
    <t>-1903670707</t>
  </si>
  <si>
    <t>7+1</t>
  </si>
  <si>
    <t>79</t>
  </si>
  <si>
    <t>55254048</t>
  </si>
  <si>
    <t>koleno 90° s patkou přírubové litinové vodovodní N-kus PN10/16 DN 100</t>
  </si>
  <si>
    <t>1850045865</t>
  </si>
  <si>
    <t>80</t>
  </si>
  <si>
    <t>552709305614</t>
  </si>
  <si>
    <t xml:space="preserve">Multitoleranční spojka   DN 80</t>
  </si>
  <si>
    <t>1323820063</t>
  </si>
  <si>
    <t>81</t>
  </si>
  <si>
    <t>55251693vl</t>
  </si>
  <si>
    <t xml:space="preserve">Speciální příruba jištěná proti posunu  DN 80</t>
  </si>
  <si>
    <t>1355479091</t>
  </si>
  <si>
    <t>82</t>
  </si>
  <si>
    <t>857244122</t>
  </si>
  <si>
    <t>Montáž litinových tvarovek na potrubí litinovém tlakovém odbočných na potrubí z trub přírubových v otevřeném výkopu, kanálu nebo v šachtě DN 80</t>
  </si>
  <si>
    <t>-1848897973</t>
  </si>
  <si>
    <t>83</t>
  </si>
  <si>
    <t>55253511</t>
  </si>
  <si>
    <t>tvarovka přírubová litinová s přírubovou odbočkou,práškový epoxid tl 250µm T-kus DN 80/80</t>
  </si>
  <si>
    <t>-2129310005</t>
  </si>
  <si>
    <t>84</t>
  </si>
  <si>
    <t>857352122</t>
  </si>
  <si>
    <t>Montáž litinových tvarovek na potrubí litinovém tlakovém jednoosých na potrubí z trub přírubových v otevřeném výkopu, kanálu nebo v šachtě DN 200</t>
  </si>
  <si>
    <t>1379274332</t>
  </si>
  <si>
    <t>2+2</t>
  </si>
  <si>
    <t>55253664vl</t>
  </si>
  <si>
    <t>příruba zaslepovací X z tvárné litiny práškový epoxid tl 250µm DN 200</t>
  </si>
  <si>
    <t>864404900</t>
  </si>
  <si>
    <t>86</t>
  </si>
  <si>
    <t>55251697vl</t>
  </si>
  <si>
    <t xml:space="preserve">Speciální příruba jištěná proti posunu  DN 200</t>
  </si>
  <si>
    <t>1045462685</t>
  </si>
  <si>
    <t>87</t>
  </si>
  <si>
    <t>857364122</t>
  </si>
  <si>
    <t>Montáž litinových tvarovek na potrubí litinovém tlakovém odbočných na potrubí z trub přírubových v otevřeném výkopu, kanálu nebo v šachtě DN 250</t>
  </si>
  <si>
    <t>871751478</t>
  </si>
  <si>
    <t>88</t>
  </si>
  <si>
    <t>55253538</t>
  </si>
  <si>
    <t>tvarovka přírubová litinová s přírubovou odbočkou,práškový epoxid tl 250µm T-kus DN 250/80</t>
  </si>
  <si>
    <t>-598889254</t>
  </si>
  <si>
    <t>89</t>
  </si>
  <si>
    <t>857312122</t>
  </si>
  <si>
    <t>Montáž litinových tvarovek na potrubí litinovém tlakovém jednoosých na potrubí z trub přírubových v otevřeném výkopu, kanálu nebo v šachtě DN 150</t>
  </si>
  <si>
    <t>-1866144888</t>
  </si>
  <si>
    <t>1+1+2+5+4</t>
  </si>
  <si>
    <t>90</t>
  </si>
  <si>
    <t>55259819</t>
  </si>
  <si>
    <t>přechod přírubový tvárná litina dl 200mm DN 150/80</t>
  </si>
  <si>
    <t>-1557540525</t>
  </si>
  <si>
    <t>91</t>
  </si>
  <si>
    <t>55253492</t>
  </si>
  <si>
    <t>tvarovka přírubová litinová s hladkým koncem,práškový epoxid tl 250µm F-kus DN 150</t>
  </si>
  <si>
    <t>1949711023</t>
  </si>
  <si>
    <t>92</t>
  </si>
  <si>
    <t>55253895</t>
  </si>
  <si>
    <t>tvarovka přírubová s hrdlem z tvárné litiny,práškový epoxid tl 250µm EU-kus dl 135mm DN 150</t>
  </si>
  <si>
    <t>-1247252828</t>
  </si>
  <si>
    <t>93</t>
  </si>
  <si>
    <t>55253663</t>
  </si>
  <si>
    <t>příruba zaslepovací litinová vodovodní PN10/16 X-kus DN 150</t>
  </si>
  <si>
    <t>-591675149</t>
  </si>
  <si>
    <t>94</t>
  </si>
  <si>
    <t>55270930562vl</t>
  </si>
  <si>
    <t xml:space="preserve">Multitoleranční spojka   DN 150</t>
  </si>
  <si>
    <t>-1804689830</t>
  </si>
  <si>
    <t>95</t>
  </si>
  <si>
    <t>55251696vl</t>
  </si>
  <si>
    <t xml:space="preserve">Speciální příruba jištěná proti posunu  DN 150</t>
  </si>
  <si>
    <t>-1848753065</t>
  </si>
  <si>
    <t>96</t>
  </si>
  <si>
    <t>85755080vl</t>
  </si>
  <si>
    <t>D+M točivá příruba DN 80</t>
  </si>
  <si>
    <t>-496654807</t>
  </si>
  <si>
    <t>97</t>
  </si>
  <si>
    <t>85755300vl</t>
  </si>
  <si>
    <t>D+M točivá příruba DN 300</t>
  </si>
  <si>
    <t>1975263572</t>
  </si>
  <si>
    <t>Potrubí z trub plastických a skleněných</t>
  </si>
  <si>
    <t>98</t>
  </si>
  <si>
    <t>871241141</t>
  </si>
  <si>
    <t>Montáž vodovodního potrubí z polyetylenu PE100 RC v otevřeném výkopu svařovaných na tupo SDR 11/PN16 d 90 x 8,2 mm</t>
  </si>
  <si>
    <t>-859335586</t>
  </si>
  <si>
    <t>99</t>
  </si>
  <si>
    <t>28613556</t>
  </si>
  <si>
    <t>potrubí vodovodní dvouvrstvé PE100 RC SDR11 90x8,2mm</t>
  </si>
  <si>
    <t>975907425</t>
  </si>
  <si>
    <t>13,5*1,015 'Přepočtené koeficientem množství</t>
  </si>
  <si>
    <t>100</t>
  </si>
  <si>
    <t>28653135</t>
  </si>
  <si>
    <t>nákružek lemový PE 100 SDR11 90mm</t>
  </si>
  <si>
    <t>-2065273129</t>
  </si>
  <si>
    <t>3*1,015 'Přepočtené koeficientem množství</t>
  </si>
  <si>
    <t>101</t>
  </si>
  <si>
    <t>871371141</t>
  </si>
  <si>
    <t>Montáž vodovodního potrubí z polyetylenu PE100 RC v otevřeném výkopu svařovaných na tupo SDR 11/PN16 d 315 x 28,6 mm</t>
  </si>
  <si>
    <t>-1190359953</t>
  </si>
  <si>
    <t>102</t>
  </si>
  <si>
    <t>28613184</t>
  </si>
  <si>
    <t>potrubí vodovodní jednovrstvé PE100 RC PN 16 SDR11 315x28,6mm</t>
  </si>
  <si>
    <t>435331266</t>
  </si>
  <si>
    <t>2258*1,015 'Přepočtené koeficientem množství</t>
  </si>
  <si>
    <t>103</t>
  </si>
  <si>
    <t>28653145</t>
  </si>
  <si>
    <t>nákružek lemový PE 100 SDR11 315mm</t>
  </si>
  <si>
    <t>1287766329</t>
  </si>
  <si>
    <t>24*1,015 'Přepočtené koeficientem množství</t>
  </si>
  <si>
    <t>104</t>
  </si>
  <si>
    <t>877241101</t>
  </si>
  <si>
    <t>Montáž tvarovek na vodovodním plastovém potrubí z polyetylenu PE 100 elektrotvarovek SDR 11/PN16 spojek, oblouků nebo redukcí d 90</t>
  </si>
  <si>
    <t>846138709</t>
  </si>
  <si>
    <t>105</t>
  </si>
  <si>
    <t>28615974</t>
  </si>
  <si>
    <t>elektrospojka SDR11 PE 100 PN16 D 90mm</t>
  </si>
  <si>
    <t>-312640087</t>
  </si>
  <si>
    <t>7*1,015 'Přepočtené koeficientem množství</t>
  </si>
  <si>
    <t>106</t>
  </si>
  <si>
    <t>877351111vl</t>
  </si>
  <si>
    <t>Montáž elektrokolen 45° na vodovodním potrubí z PE trub d 300</t>
  </si>
  <si>
    <t>-698021788</t>
  </si>
  <si>
    <t>5+2+3</t>
  </si>
  <si>
    <t>107</t>
  </si>
  <si>
    <t>28614954vl</t>
  </si>
  <si>
    <t>elektrokoleno 45° PE 100 PN16 D 300mm</t>
  </si>
  <si>
    <t>563280012</t>
  </si>
  <si>
    <t>108</t>
  </si>
  <si>
    <t>28614955vl</t>
  </si>
  <si>
    <t>elektrokoleno 30° PE 100 PN16 D 300mm</t>
  </si>
  <si>
    <t>515363830</t>
  </si>
  <si>
    <t>2*1,015 'Přepočtené koeficientem množství</t>
  </si>
  <si>
    <t>109</t>
  </si>
  <si>
    <t>28614956vl</t>
  </si>
  <si>
    <t>elektrokoleno 15° PE 100 PN16 D 300mm</t>
  </si>
  <si>
    <t>980352873</t>
  </si>
  <si>
    <t>5*1,015 'Přepočtené koeficientem množství</t>
  </si>
  <si>
    <t>110</t>
  </si>
  <si>
    <t>877351113vl</t>
  </si>
  <si>
    <t>Montáž elektrokolen 90° na vodovodním potrubí z PE trub d 300</t>
  </si>
  <si>
    <t>-656641741</t>
  </si>
  <si>
    <t>111</t>
  </si>
  <si>
    <t>28614945vl</t>
  </si>
  <si>
    <t>elektrokoleno 90° PE 100 PN16 D 315mm</t>
  </si>
  <si>
    <t>1314807184</t>
  </si>
  <si>
    <t>112</t>
  </si>
  <si>
    <t>877371101</t>
  </si>
  <si>
    <t>Montáž tvarovek na vodovodním plastovém potrubí z polyetylenu PE 100 elektrotvarovek SDR 11/PN16 spojek, oblouků nebo redukcí d 315</t>
  </si>
  <si>
    <t>-1618711817</t>
  </si>
  <si>
    <t>5+1+61</t>
  </si>
  <si>
    <t>113</t>
  </si>
  <si>
    <t>28615984</t>
  </si>
  <si>
    <t>elektrospojka SDR11 PE 100 PN16 D 315mm</t>
  </si>
  <si>
    <t>-1693483048</t>
  </si>
  <si>
    <t>61*1,015 'Přepočtené koeficientem množství</t>
  </si>
  <si>
    <t>114</t>
  </si>
  <si>
    <t>28614907vl.1</t>
  </si>
  <si>
    <t>oblouk 11° SDR11 PE 100 PN16 D 315mm</t>
  </si>
  <si>
    <t>-457858337</t>
  </si>
  <si>
    <t>115</t>
  </si>
  <si>
    <t>28614907vl.2</t>
  </si>
  <si>
    <t>oblouk 22° SDR11 PE 100 PN16 D315mm</t>
  </si>
  <si>
    <t>-1824565888</t>
  </si>
  <si>
    <t>1*1,015 'Přepočtené koeficientem množství</t>
  </si>
  <si>
    <t>116</t>
  </si>
  <si>
    <t>877241110</t>
  </si>
  <si>
    <t>Montáž tvarovek na vodovodním plastovém potrubí z polyetylenu PE 100 elektrotvarovek SDR 11/PN16 kolen 45° d 90</t>
  </si>
  <si>
    <t>1130844180</t>
  </si>
  <si>
    <t>117</t>
  </si>
  <si>
    <t>28614841</t>
  </si>
  <si>
    <t>koleno 45° SDR11 PE 100 PN16 D 90mm</t>
  </si>
  <si>
    <t>-1552580982</t>
  </si>
  <si>
    <t>2,03*1,015 'Přepočtené koeficientem množství</t>
  </si>
  <si>
    <t>Ostatní konstrukce</t>
  </si>
  <si>
    <t>118</t>
  </si>
  <si>
    <t>891247112</t>
  </si>
  <si>
    <t>Montáž vodovodních armatur na potrubí hydrantů podzemních (bez osazení poklopů) DN 80</t>
  </si>
  <si>
    <t>-383121819</t>
  </si>
  <si>
    <t>119</t>
  </si>
  <si>
    <t>42273619vl</t>
  </si>
  <si>
    <t xml:space="preserve">hydrant podzemní  DN 80 PN 16, h = 1250mm</t>
  </si>
  <si>
    <t>-439624732</t>
  </si>
  <si>
    <t>120</t>
  </si>
  <si>
    <t>891241112</t>
  </si>
  <si>
    <t>Montáž vodovodních armatur na potrubí šoupátek nebo klapek uzavíracích v otevřeném výkopu nebo v šachtách s osazením zemní soupravy (bez poklopů) DN 80</t>
  </si>
  <si>
    <t>233143762</t>
  </si>
  <si>
    <t>121</t>
  </si>
  <si>
    <t>42221212</t>
  </si>
  <si>
    <t>šoupě přírubové vodovodní krátká stavební dl DN 80 PN10-16</t>
  </si>
  <si>
    <t>2117241455</t>
  </si>
  <si>
    <t>122</t>
  </si>
  <si>
    <t>42291079</t>
  </si>
  <si>
    <t xml:space="preserve">souprava zemní pro šoupátka DN  Rd =1,2-1,8m</t>
  </si>
  <si>
    <t>-143912273</t>
  </si>
  <si>
    <t>123</t>
  </si>
  <si>
    <t>891311112</t>
  </si>
  <si>
    <t>Montáž vodovodních armatur na potrubí šoupátek nebo klapek uzavíracích v otevřeném výkopu nebo v šachtách s osazením zemní soupravy (bez poklopů) DN 150</t>
  </si>
  <si>
    <t>-671263903</t>
  </si>
  <si>
    <t>124</t>
  </si>
  <si>
    <t>42221215</t>
  </si>
  <si>
    <t>šoupě přírubové vodovodní krátká stavební dl DN 150 PN10-16</t>
  </si>
  <si>
    <t>1221965312</t>
  </si>
  <si>
    <t>125</t>
  </si>
  <si>
    <t>891361112</t>
  </si>
  <si>
    <t>Montáž vodovodních armatur na potrubí šoupátek nebo klapek uzavíracích v otevřeném výkopu nebo v šachtách s osazením zemní soupravy (bez poklopů) DN 250</t>
  </si>
  <si>
    <t>106124169</t>
  </si>
  <si>
    <t>126</t>
  </si>
  <si>
    <t>42221217</t>
  </si>
  <si>
    <t>šoupě přírubové vodovodní krátká stavební dl DN 250 PN10</t>
  </si>
  <si>
    <t>1234682478</t>
  </si>
  <si>
    <t>127</t>
  </si>
  <si>
    <t>892241111</t>
  </si>
  <si>
    <t>Tlakové zkoušky vodou na potrubí DN do 80</t>
  </si>
  <si>
    <t>-651963567</t>
  </si>
  <si>
    <t>(13,5+10,5)*2</t>
  </si>
  <si>
    <t>128</t>
  </si>
  <si>
    <t>892351111</t>
  </si>
  <si>
    <t>Tlakové zkoušky vodou na potrubí DN 150 nebo 200</t>
  </si>
  <si>
    <t>-475168004</t>
  </si>
  <si>
    <t>6,0*2</t>
  </si>
  <si>
    <t>129</t>
  </si>
  <si>
    <t>892381111</t>
  </si>
  <si>
    <t>Tlakové zkoušky vodou na potrubí DN 250, 300 nebo 350</t>
  </si>
  <si>
    <t>-357501984</t>
  </si>
  <si>
    <t>2258,0*2</t>
  </si>
  <si>
    <t>130</t>
  </si>
  <si>
    <t>892273122</t>
  </si>
  <si>
    <t>Proplach a dezinfekce vodovodního potrubí DN od 80 do 125</t>
  </si>
  <si>
    <t>-2047455353</t>
  </si>
  <si>
    <t>131</t>
  </si>
  <si>
    <t>892353122</t>
  </si>
  <si>
    <t>Proplach a dezinfekce vodovodního potrubí DN 150 nebo 200</t>
  </si>
  <si>
    <t>1428530126</t>
  </si>
  <si>
    <t>132</t>
  </si>
  <si>
    <t>892383122</t>
  </si>
  <si>
    <t>Proplach a dezinfekce vodovodního potrubí DN 250, 300 nebo 350</t>
  </si>
  <si>
    <t>-368542976</t>
  </si>
  <si>
    <t>133</t>
  </si>
  <si>
    <t>892372111</t>
  </si>
  <si>
    <t>Tlakové zkoušky vodou zabezpečení konců potrubí při tlakových zkouškách DN do 300</t>
  </si>
  <si>
    <t>1031602218</t>
  </si>
  <si>
    <t>2*46</t>
  </si>
  <si>
    <t>134</t>
  </si>
  <si>
    <t>89552118vl</t>
  </si>
  <si>
    <t>D+M šrouby nerezové s mosaznými matkami</t>
  </si>
  <si>
    <t>-1436947074</t>
  </si>
  <si>
    <t>12*8+17*4+1*8+2*4+1*4+7*8+1*8+7*8+7*4+11*4+24*4+6*4+8*13</t>
  </si>
  <si>
    <t>135</t>
  </si>
  <si>
    <t>89606545vl</t>
  </si>
  <si>
    <t>D+M odvzdušňovacího a zavzdušňovajícího ventilu DN 80, včetně vypouštěcí tvarovky</t>
  </si>
  <si>
    <t>1165428916</t>
  </si>
  <si>
    <t>136</t>
  </si>
  <si>
    <t>899401111</t>
  </si>
  <si>
    <t>Osazení poklopů uličních s pevným rámem litinových ventilových</t>
  </si>
  <si>
    <t>-1301598900</t>
  </si>
  <si>
    <t>137</t>
  </si>
  <si>
    <t>42291402</t>
  </si>
  <si>
    <t>poklop litinový ventilový pro ZOS vč. nosné desky</t>
  </si>
  <si>
    <t>-1400867071</t>
  </si>
  <si>
    <t>138</t>
  </si>
  <si>
    <t>899401112</t>
  </si>
  <si>
    <t>Osazení poklopů uličních s pevným rámem litinových šoupátkových</t>
  </si>
  <si>
    <t>818727201</t>
  </si>
  <si>
    <t>139</t>
  </si>
  <si>
    <t>42291352</t>
  </si>
  <si>
    <t>poklop litinový šoupátkový pro zemní soupravy osazení do terénu a do vozovky, vč. nosné desky</t>
  </si>
  <si>
    <t>2007975230</t>
  </si>
  <si>
    <t>140</t>
  </si>
  <si>
    <t>899401113</t>
  </si>
  <si>
    <t>Osazení poklopů uličních s pevným rámem litinových hydrantových</t>
  </si>
  <si>
    <t>39545141</t>
  </si>
  <si>
    <t>141</t>
  </si>
  <si>
    <t>899713111</t>
  </si>
  <si>
    <t>Orientační tabulky na vodovodních a kanalizačních řadech na sloupku ocelovém nebo betonovém</t>
  </si>
  <si>
    <t>-1937564749</t>
  </si>
  <si>
    <t>142</t>
  </si>
  <si>
    <t>42291452</t>
  </si>
  <si>
    <t>poklop litinový hydrantový DN 80, vč. nosné desky</t>
  </si>
  <si>
    <t>-1753501317</t>
  </si>
  <si>
    <t>143</t>
  </si>
  <si>
    <t>894411311</t>
  </si>
  <si>
    <t>Osazení betonových nebo železobetonových dílců pro šachty skruží rovných</t>
  </si>
  <si>
    <t>-206543342</t>
  </si>
  <si>
    <t>144</t>
  </si>
  <si>
    <t>59224403</t>
  </si>
  <si>
    <t>skruž betonové šachty DN 800 kanalizační 80x100x12cm</t>
  </si>
  <si>
    <t>-345493905</t>
  </si>
  <si>
    <t>8*1,01 'Přepočtené koeficientem množství</t>
  </si>
  <si>
    <t>145</t>
  </si>
  <si>
    <t>891247812</t>
  </si>
  <si>
    <t>Demontáž vodovodních armatur na potrubí hydrantů podzemních DN 80</t>
  </si>
  <si>
    <t>-1712838705</t>
  </si>
  <si>
    <t>146</t>
  </si>
  <si>
    <t>899101211</t>
  </si>
  <si>
    <t>Demontáž poklopů litinových a ocelových včetně rámů, hmotnosti jednotlivě do 50 kg</t>
  </si>
  <si>
    <t>1465097286</t>
  </si>
  <si>
    <t>147</t>
  </si>
  <si>
    <t>899623151</t>
  </si>
  <si>
    <t>Obetonování potrubí nebo zdiva stok betonem prostým v otevřeném výkopu, betonem tř. C 16/20</t>
  </si>
  <si>
    <t>1844106830</t>
  </si>
  <si>
    <t>148</t>
  </si>
  <si>
    <t>899643121</t>
  </si>
  <si>
    <t>Bednění pro obetonování potrubí v otevřeném výkopu zřízení</t>
  </si>
  <si>
    <t>260371539</t>
  </si>
  <si>
    <t>(0,6+1,0)*2*1,5</t>
  </si>
  <si>
    <t>149</t>
  </si>
  <si>
    <t>899643122</t>
  </si>
  <si>
    <t>Bednění pro obetonování potrubí v otevřeném výkopu odstranění</t>
  </si>
  <si>
    <t>-568816494</t>
  </si>
  <si>
    <t>Ostatní konstrukce a práce</t>
  </si>
  <si>
    <t>Bourání konstrukcí</t>
  </si>
  <si>
    <t>150</t>
  </si>
  <si>
    <t>966049121</t>
  </si>
  <si>
    <t xml:space="preserve">Demontáž kpl  konstrukce vinic včetně odvozu a likvidace</t>
  </si>
  <si>
    <t>-492418520</t>
  </si>
  <si>
    <t>151</t>
  </si>
  <si>
    <t>358325114vl</t>
  </si>
  <si>
    <t>Bourání šachty kompletní z železobetonu</t>
  </si>
  <si>
    <t>708201882</t>
  </si>
  <si>
    <t>"šachta-kalníková</t>
  </si>
  <si>
    <t>0,2*3,2*1,9</t>
  </si>
  <si>
    <t>0,3*3,2*1,9</t>
  </si>
  <si>
    <t>0,3*2,0*(2,6*1,3)*2</t>
  </si>
  <si>
    <t>152</t>
  </si>
  <si>
    <t>960128vl</t>
  </si>
  <si>
    <t>Demontáž šoupátek a kalníku , naložení, vodorovné přemístění, složení</t>
  </si>
  <si>
    <t>-813514903</t>
  </si>
  <si>
    <t>153</t>
  </si>
  <si>
    <t>960130vl</t>
  </si>
  <si>
    <t xml:space="preserve">Demontáž orientačních tabulek, vč. odvozu </t>
  </si>
  <si>
    <t>-1860741602</t>
  </si>
  <si>
    <t>154</t>
  </si>
  <si>
    <t>960155150vl</t>
  </si>
  <si>
    <t>Demontáž potrubí a tvarovky do DN 150, naložení, vodorovné přemístění, složení</t>
  </si>
  <si>
    <t>841617279</t>
  </si>
  <si>
    <t xml:space="preserve">"vodovodní řad DN 150 AC "  5,0</t>
  </si>
  <si>
    <t xml:space="preserve">"vodovodní řad DN 150 LT "  4,0</t>
  </si>
  <si>
    <t xml:space="preserve">"vodovodní řad DN  80 LT "  12,0</t>
  </si>
  <si>
    <t>997</t>
  </si>
  <si>
    <t>Doprava suti a vybouraných hmot</t>
  </si>
  <si>
    <t>155</t>
  </si>
  <si>
    <t>997221551</t>
  </si>
  <si>
    <t>Vodorovná doprava suti bez naložení, ale se složením a s hrubým urovnáním ze sypkých materiálů, na vzdálenost do 1 km</t>
  </si>
  <si>
    <t>301766426</t>
  </si>
  <si>
    <t>156</t>
  </si>
  <si>
    <t>997221559</t>
  </si>
  <si>
    <t>Vodorovná doprava suti bez naložení, ale se složením a s hrubým urovnáním ze sypkých materiálů, na vzdálenost Příplatek k ceně za každý další započatý 1 km přes 1 km</t>
  </si>
  <si>
    <t>48273933</t>
  </si>
  <si>
    <t>168,407*25 'Přepočtené koeficientem množství</t>
  </si>
  <si>
    <t>161</t>
  </si>
  <si>
    <t>997221862</t>
  </si>
  <si>
    <t>Poplatek za uložení stavebního odpadu na recyklační skládce (skládkovné) z armovaného betonu zatříděného do Katalogu odpadů pod kódem 17 01 01</t>
  </si>
  <si>
    <t>715466934</t>
  </si>
  <si>
    <t>157</t>
  </si>
  <si>
    <t>997221875</t>
  </si>
  <si>
    <t>Poplatek za uložení stavebního odpadu na recyklační skládce (skládkovné) asfaltového bez obsahu dehtu zatříděného do Katalogu odpadů pod kódem 17 03 02</t>
  </si>
  <si>
    <t>777852961</t>
  </si>
  <si>
    <t>3,259+3,3+5,77</t>
  </si>
  <si>
    <t>158</t>
  </si>
  <si>
    <t>997221873</t>
  </si>
  <si>
    <t>Poplatek za uložení stavebního odpadu na recyklační skládce (skládkovné) zeminy a kamení zatříděného do Katalogu odpadů pod kódem 17 05 04</t>
  </si>
  <si>
    <t>-1473189785</t>
  </si>
  <si>
    <t>28,477+86,565</t>
  </si>
  <si>
    <t>159</t>
  </si>
  <si>
    <t>997221861</t>
  </si>
  <si>
    <t>Poplatek za uložení stavebního odpadu na recyklační skládce (skládkovné) z prostého betonu zatříděného do Katalogu odpadů pod kódem 17 01 01</t>
  </si>
  <si>
    <t>-1426115060</t>
  </si>
  <si>
    <t>998</t>
  </si>
  <si>
    <t>Přesun hmot</t>
  </si>
  <si>
    <t>160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</si>
  <si>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</si>
  <si>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</si>
  <si>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666923209</t>
  </si>
  <si>
    <t>SO 90 - Vedlejší a ostatní náklady</t>
  </si>
  <si>
    <t>VRN - Vedlejší rozpočtové náklady</t>
  </si>
  <si>
    <t>VRN</t>
  </si>
  <si>
    <t>Vedlejší rozpočtové náklady</t>
  </si>
  <si>
    <t>900600002</t>
  </si>
  <si>
    <t>Poplatky a náklady na zařízení staveniště</t>
  </si>
  <si>
    <t>262144</t>
  </si>
  <si>
    <t>-536561961</t>
  </si>
  <si>
    <t>900600004</t>
  </si>
  <si>
    <t>Zřízení a údržba dopr. značení po dobu výstavby, vrácení do pův. stavu</t>
  </si>
  <si>
    <t>-1568154787</t>
  </si>
  <si>
    <t xml:space="preserve">"včetně vyhotovení projektu dopravního značení"   </t>
  </si>
  <si>
    <t xml:space="preserve">"a projednání"   </t>
  </si>
  <si>
    <t xml:space="preserve">1   </t>
  </si>
  <si>
    <t>900600014</t>
  </si>
  <si>
    <t>Provedení veškerých zkoušek prokazujícíh kvalitu díla např. zkouška zhutnění</t>
  </si>
  <si>
    <t>-2062320822</t>
  </si>
  <si>
    <t>900600016</t>
  </si>
  <si>
    <t>Zpracování dokumentace skutečného provedení stavby</t>
  </si>
  <si>
    <t>632375288</t>
  </si>
  <si>
    <t>900600020</t>
  </si>
  <si>
    <t>Zpracování geodet. zaměření DSPS pro GIS a MMB OTS</t>
  </si>
  <si>
    <t>-97560597</t>
  </si>
  <si>
    <t>900600023</t>
  </si>
  <si>
    <t>Uvedení do původního stavu dotčených ploch stavbou</t>
  </si>
  <si>
    <t>-1176728712</t>
  </si>
  <si>
    <t>900600029</t>
  </si>
  <si>
    <t>Zajíštění výtýčení podzemních sítí dotčených stavbou</t>
  </si>
  <si>
    <t>-392422772</t>
  </si>
  <si>
    <t>900600032</t>
  </si>
  <si>
    <t>Vícetisky projektové dokumentace po potřeby dodavatele stavby</t>
  </si>
  <si>
    <t>912584682</t>
  </si>
  <si>
    <t>900600203</t>
  </si>
  <si>
    <t>Provedení pasportizace objektů dotčených stavbou</t>
  </si>
  <si>
    <t>1199704297</t>
  </si>
  <si>
    <t xml:space="preserve">"pred zahájením stavby a repasport stejných objektu po dokoncení stavby "   </t>
  </si>
  <si>
    <t xml:space="preserve">" opravnenou osobou (soudním znalcem)"   </t>
  </si>
  <si>
    <t xml:space="preserve">" Predání "   </t>
  </si>
  <si>
    <t xml:space="preserve">"2x....v tištěné podobě"   </t>
  </si>
  <si>
    <t xml:space="preserve">"2x....v digitální podobě"   </t>
  </si>
  <si>
    <t>SEZNAM FIGUR</t>
  </si>
  <si>
    <t>Výměra</t>
  </si>
  <si>
    <t>1,1*(10,6+6,0)</t>
  </si>
  <si>
    <t>Použití figury:</t>
  </si>
  <si>
    <t>Odstranění podkladu živičného tl 50 mm strojně pl do 50 m2</t>
  </si>
  <si>
    <t>Podklad ze štěrkodrtě ŠD plochy přes 100 m2 tl 200 mm</t>
  </si>
  <si>
    <t>Asfaltový beton vrstva podkladní ACP 16 S tl 150 mm š do 1,5 m z nemodifikovaného asfaltu</t>
  </si>
  <si>
    <t>Postřik živičný spojovací z asfaltu v množství 0,70 kg/m2</t>
  </si>
  <si>
    <t>2,5*6,0</t>
  </si>
  <si>
    <t>Odstranění podkladu z kameniva drceného tl přes 100 do 200 mm strojně pl přes 50 do 200 m2</t>
  </si>
  <si>
    <t>Odstranění podkladu z betonu prostého tl přes 150 do 300 mm strojně pl do 50 m2</t>
  </si>
  <si>
    <t>Odstranění podkladu živičného tl přes 50 do 100 mm strojně pl do 50 m2</t>
  </si>
  <si>
    <t>Podklad ze štěrkodrtě ŠD plochy do 100 m2 tl 150 mm</t>
  </si>
  <si>
    <t>Asfaltový beton vrstva podkladní ACP 16 + tl 80 mm š do 1,5 m z nemodifikovaného asfaltu</t>
  </si>
  <si>
    <t>Postřik živičný infiltrační s posypem z asfaltu množství 2,5 kg/m2</t>
  </si>
  <si>
    <t>Asfaltový beton vrstva obrusná ACO 11 tř. II tl 40 mm š do 3 m z nemodifikovaného asfaltu</t>
  </si>
  <si>
    <t>2*2*(3+2+2)</t>
  </si>
  <si>
    <t>2*5*(4+2+1+1+3)</t>
  </si>
  <si>
    <t>"rýha</t>
  </si>
  <si>
    <t>Odstranění podkladu z kameniva drceného tl do 100 mm strojně pl přes 50 do 200 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</si>
</sst>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25-008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Přívodný řad Březí - Dobré Pole, rekonstrukce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29. 12. 2025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Vodovody a kanalizace Břeclav,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PROVO, spol. s 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120" t="s">
        <v>83</v>
      </c>
      <c r="B95" s="121"/>
      <c r="C95" s="122"/>
      <c r="D95" s="123" t="s">
        <v>84</v>
      </c>
      <c r="E95" s="123"/>
      <c r="F95" s="123"/>
      <c r="G95" s="123"/>
      <c r="H95" s="123"/>
      <c r="I95" s="124"/>
      <c r="J95" s="123" t="s">
        <v>85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Přívodné řady'!J30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86</v>
      </c>
      <c r="AR95" s="127"/>
      <c r="AS95" s="128">
        <v>0</v>
      </c>
      <c r="AT95" s="129">
        <f>ROUND(SUM(AV95:AW95),2)</f>
        <v>0</v>
      </c>
      <c r="AU95" s="130">
        <f>'SO 01 - Přívodné řady'!P130</f>
        <v>0</v>
      </c>
      <c r="AV95" s="129">
        <f>'SO 01 - Přívodné řady'!J33</f>
        <v>0</v>
      </c>
      <c r="AW95" s="129">
        <f>'SO 01 - Přívodné řady'!J34</f>
        <v>0</v>
      </c>
      <c r="AX95" s="129">
        <f>'SO 01 - Přívodné řady'!J35</f>
        <v>0</v>
      </c>
      <c r="AY95" s="129">
        <f>'SO 01 - Přívodné řady'!J36</f>
        <v>0</v>
      </c>
      <c r="AZ95" s="129">
        <f>'SO 01 - Přívodné řady'!F33</f>
        <v>0</v>
      </c>
      <c r="BA95" s="129">
        <f>'SO 01 - Přívodné řady'!F34</f>
        <v>0</v>
      </c>
      <c r="BB95" s="129">
        <f>'SO 01 - Přívodné řady'!F35</f>
        <v>0</v>
      </c>
      <c r="BC95" s="129">
        <f>'SO 01 - Přívodné řady'!F36</f>
        <v>0</v>
      </c>
      <c r="BD95" s="131">
        <f>'SO 01 - Přívodné řady'!F37</f>
        <v>0</v>
      </c>
      <c r="BE95" s="7"/>
      <c r="BT95" s="132" t="s">
        <v>87</v>
      </c>
      <c r="BV95" s="132" t="s">
        <v>81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7" customFormat="1" ht="16.5" customHeight="1">
      <c r="A96" s="120" t="s">
        <v>83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90 - Vedlejší a ostatn...'!J30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86</v>
      </c>
      <c r="AR96" s="127"/>
      <c r="AS96" s="133">
        <v>0</v>
      </c>
      <c r="AT96" s="134">
        <f>ROUND(SUM(AV96:AW96),2)</f>
        <v>0</v>
      </c>
      <c r="AU96" s="135">
        <f>'SO 90 - Vedlejší a ostatn...'!P117</f>
        <v>0</v>
      </c>
      <c r="AV96" s="134">
        <f>'SO 90 - Vedlejší a ostatn...'!J33</f>
        <v>0</v>
      </c>
      <c r="AW96" s="134">
        <f>'SO 90 - Vedlejší a ostatn...'!J34</f>
        <v>0</v>
      </c>
      <c r="AX96" s="134">
        <f>'SO 90 - Vedlejší a ostatn...'!J35</f>
        <v>0</v>
      </c>
      <c r="AY96" s="134">
        <f>'SO 90 - Vedlejší a ostatn...'!J36</f>
        <v>0</v>
      </c>
      <c r="AZ96" s="134">
        <f>'SO 90 - Vedlejší a ostatn...'!F33</f>
        <v>0</v>
      </c>
      <c r="BA96" s="134">
        <f>'SO 90 - Vedlejší a ostatn...'!F34</f>
        <v>0</v>
      </c>
      <c r="BB96" s="134">
        <f>'SO 90 - Vedlejší a ostatn...'!F35</f>
        <v>0</v>
      </c>
      <c r="BC96" s="134">
        <f>'SO 90 - Vedlejší a ostatn...'!F36</f>
        <v>0</v>
      </c>
      <c r="BD96" s="136">
        <f>'SO 90 - Vedlejší a ostatn...'!F37</f>
        <v>0</v>
      </c>
      <c r="BE96" s="7"/>
      <c r="BT96" s="132" t="s">
        <v>87</v>
      </c>
      <c r="BV96" s="132" t="s">
        <v>81</v>
      </c>
      <c r="BW96" s="132" t="s">
        <v>92</v>
      </c>
      <c r="BX96" s="132" t="s">
        <v>5</v>
      </c>
      <c r="CL96" s="132" t="s">
        <v>1</v>
      </c>
      <c r="CM96" s="132" t="s">
        <v>89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jVZVeBJJkCeYzhwhBsqvw1kcWFGV/5qE9k+y0BDBz1qZHQJMs+7a2/8fpz6+yXEXaYcf+I5yzvR2wl8V+uCJvA==" hashValue="/KnOGxCLQ5MTogCWt3UIR/uoKdMu1I+U3rwxyiAy1gc75qDrkcENLJb4tHrVpVPfA9Lt4gzdBMGUxK0hilHIxA==" algorithmName="SHA-512" password="A8D3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Přívodné řady'!C2" display="/"/>
    <hyperlink ref="A96" location="'SO 90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  <c r="AZ2" s="137" t="s">
        <v>93</v>
      </c>
      <c r="BA2" s="137" t="s">
        <v>94</v>
      </c>
      <c r="BB2" s="137" t="s">
        <v>95</v>
      </c>
      <c r="BC2" s="137" t="s">
        <v>96</v>
      </c>
      <c r="BD2" s="137" t="s">
        <v>97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89</v>
      </c>
      <c r="AZ3" s="137" t="s">
        <v>98</v>
      </c>
      <c r="BA3" s="137" t="s">
        <v>99</v>
      </c>
      <c r="BB3" s="137" t="s">
        <v>95</v>
      </c>
      <c r="BC3" s="137" t="s">
        <v>100</v>
      </c>
      <c r="BD3" s="137" t="s">
        <v>97</v>
      </c>
    </row>
    <row r="4" s="1" customFormat="1" ht="24.96" customHeight="1">
      <c r="B4" s="21"/>
      <c r="D4" s="140" t="s">
        <v>101</v>
      </c>
      <c r="L4" s="21"/>
      <c r="M4" s="141" t="s">
        <v>10</v>
      </c>
      <c r="AT4" s="18" t="s">
        <v>4</v>
      </c>
      <c r="AZ4" s="137" t="s">
        <v>102</v>
      </c>
      <c r="BA4" s="137" t="s">
        <v>103</v>
      </c>
      <c r="BB4" s="137" t="s">
        <v>95</v>
      </c>
      <c r="BC4" s="137" t="s">
        <v>104</v>
      </c>
      <c r="BD4" s="137" t="s">
        <v>97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Přívodný řad Březí - Dobré Pole, rekonstrukce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ROUND((SUM(BE130:BE679)),  2)</f>
        <v>0</v>
      </c>
      <c r="G33" s="39"/>
      <c r="H33" s="39"/>
      <c r="I33" s="157">
        <v>0.20999999999999999</v>
      </c>
      <c r="J33" s="156">
        <f>ROUND(((SUM(BE130:BE679))*I33),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ROUND((SUM(BF130:BF679)),  2)</f>
        <v>0</v>
      </c>
      <c r="G34" s="39"/>
      <c r="H34" s="39"/>
      <c r="I34" s="157">
        <v>0.12</v>
      </c>
      <c r="J34" s="156">
        <f>ROUND(((SUM(BF130:BF679))*I34),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ROUND((SUM(BG130:BG679)),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ROUND((SUM(BH130:BH679)),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ROUND((SUM(BI130:BI679)),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Přívodný řad Březí - Dobré Pole, rekonstrukce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Přívodné řady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Vodovody a kanalizace Břeclav, a.s.</v>
      </c>
      <c r="G91" s="41"/>
      <c r="H91" s="41"/>
      <c r="I91" s="33" t="s">
        <v>32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108</v>
      </c>
      <c r="D94" s="178"/>
      <c r="E94" s="178"/>
      <c r="F94" s="178"/>
      <c r="G94" s="178"/>
      <c r="H94" s="178"/>
      <c r="I94" s="178"/>
      <c r="J94" s="179" t="s">
        <v>109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110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1"/>
      <c r="C97" s="182"/>
      <c r="D97" s="183" t="s">
        <v>112</v>
      </c>
      <c r="E97" s="184"/>
      <c r="F97" s="184"/>
      <c r="G97" s="184"/>
      <c r="H97" s="184"/>
      <c r="I97" s="184"/>
      <c r="J97" s="185">
        <f>J131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113</v>
      </c>
      <c r="E98" s="190"/>
      <c r="F98" s="190"/>
      <c r="G98" s="190"/>
      <c r="H98" s="190"/>
      <c r="I98" s="190"/>
      <c r="J98" s="191">
        <f>J132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114</v>
      </c>
      <c r="E99" s="190"/>
      <c r="F99" s="190"/>
      <c r="G99" s="190"/>
      <c r="H99" s="190"/>
      <c r="I99" s="190"/>
      <c r="J99" s="191">
        <f>J421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115</v>
      </c>
      <c r="E100" s="190"/>
      <c r="F100" s="190"/>
      <c r="G100" s="190"/>
      <c r="H100" s="190"/>
      <c r="I100" s="190"/>
      <c r="J100" s="191">
        <f>J423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116</v>
      </c>
      <c r="E101" s="190"/>
      <c r="F101" s="190"/>
      <c r="G101" s="190"/>
      <c r="H101" s="190"/>
      <c r="I101" s="190"/>
      <c r="J101" s="191">
        <f>J427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117</v>
      </c>
      <c r="E102" s="190"/>
      <c r="F102" s="190"/>
      <c r="G102" s="190"/>
      <c r="H102" s="190"/>
      <c r="I102" s="190"/>
      <c r="J102" s="191">
        <f>J486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118</v>
      </c>
      <c r="E103" s="190"/>
      <c r="F103" s="190"/>
      <c r="G103" s="190"/>
      <c r="H103" s="190"/>
      <c r="I103" s="190"/>
      <c r="J103" s="191">
        <f>J520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7"/>
      <c r="C104" s="188"/>
      <c r="D104" s="189" t="s">
        <v>119</v>
      </c>
      <c r="E104" s="190"/>
      <c r="F104" s="190"/>
      <c r="G104" s="190"/>
      <c r="H104" s="190"/>
      <c r="I104" s="190"/>
      <c r="J104" s="191">
        <f>J524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7"/>
      <c r="C105" s="188"/>
      <c r="D105" s="189" t="s">
        <v>120</v>
      </c>
      <c r="E105" s="190"/>
      <c r="F105" s="190"/>
      <c r="G105" s="190"/>
      <c r="H105" s="190"/>
      <c r="I105" s="190"/>
      <c r="J105" s="191">
        <f>J573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7"/>
      <c r="C106" s="188"/>
      <c r="D106" s="189" t="s">
        <v>121</v>
      </c>
      <c r="E106" s="190"/>
      <c r="F106" s="190"/>
      <c r="G106" s="190"/>
      <c r="H106" s="190"/>
      <c r="I106" s="190"/>
      <c r="J106" s="191">
        <f>J610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122</v>
      </c>
      <c r="E107" s="190"/>
      <c r="F107" s="190"/>
      <c r="G107" s="190"/>
      <c r="H107" s="190"/>
      <c r="I107" s="190"/>
      <c r="J107" s="191">
        <f>J652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7"/>
      <c r="C108" s="188"/>
      <c r="D108" s="189" t="s">
        <v>123</v>
      </c>
      <c r="E108" s="190"/>
      <c r="F108" s="190"/>
      <c r="G108" s="190"/>
      <c r="H108" s="190"/>
      <c r="I108" s="190"/>
      <c r="J108" s="191">
        <f>J653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7"/>
      <c r="C109" s="188"/>
      <c r="D109" s="189" t="s">
        <v>124</v>
      </c>
      <c r="E109" s="190"/>
      <c r="F109" s="190"/>
      <c r="G109" s="190"/>
      <c r="H109" s="190"/>
      <c r="I109" s="190"/>
      <c r="J109" s="191">
        <f>J668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87"/>
      <c r="C110" s="188"/>
      <c r="D110" s="189" t="s">
        <v>125</v>
      </c>
      <c r="E110" s="190"/>
      <c r="F110" s="190"/>
      <c r="G110" s="190"/>
      <c r="H110" s="190"/>
      <c r="I110" s="190"/>
      <c r="J110" s="191">
        <f>J678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126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6" t="str">
        <f>E7</f>
        <v>Přívodný řad Březí - Dobré Pole, rekonstrukce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105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 01 - Přívodné řady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29. 12. 2025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>Vodovody a kanalizace Břeclav, a.s.</v>
      </c>
      <c r="G126" s="41"/>
      <c r="H126" s="41"/>
      <c r="I126" s="33" t="s">
        <v>32</v>
      </c>
      <c r="J126" s="37" t="str">
        <f>E21</f>
        <v>PROVO, spol. s 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30</v>
      </c>
      <c r="D127" s="41"/>
      <c r="E127" s="41"/>
      <c r="F127" s="28" t="str">
        <f>IF(E18="","",E18)</f>
        <v>Vyplň údaj</v>
      </c>
      <c r="G127" s="41"/>
      <c r="H127" s="41"/>
      <c r="I127" s="33" t="s">
        <v>37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3"/>
      <c r="B129" s="194"/>
      <c r="C129" s="195" t="s">
        <v>127</v>
      </c>
      <c r="D129" s="196" t="s">
        <v>64</v>
      </c>
      <c r="E129" s="196" t="s">
        <v>60</v>
      </c>
      <c r="F129" s="196" t="s">
        <v>61</v>
      </c>
      <c r="G129" s="196" t="s">
        <v>128</v>
      </c>
      <c r="H129" s="196" t="s">
        <v>129</v>
      </c>
      <c r="I129" s="196" t="s">
        <v>130</v>
      </c>
      <c r="J129" s="196" t="s">
        <v>109</v>
      </c>
      <c r="K129" s="197" t="s">
        <v>131</v>
      </c>
      <c r="L129" s="198"/>
      <c r="M129" s="101" t="s">
        <v>1</v>
      </c>
      <c r="N129" s="102" t="s">
        <v>43</v>
      </c>
      <c r="O129" s="102" t="s">
        <v>132</v>
      </c>
      <c r="P129" s="102" t="s">
        <v>133</v>
      </c>
      <c r="Q129" s="102" t="s">
        <v>134</v>
      </c>
      <c r="R129" s="102" t="s">
        <v>135</v>
      </c>
      <c r="S129" s="102" t="s">
        <v>136</v>
      </c>
      <c r="T129" s="103" t="s">
        <v>137</v>
      </c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</row>
    <row r="130" s="2" customFormat="1" ht="22.8" customHeight="1">
      <c r="A130" s="39"/>
      <c r="B130" s="40"/>
      <c r="C130" s="108" t="s">
        <v>138</v>
      </c>
      <c r="D130" s="41"/>
      <c r="E130" s="41"/>
      <c r="F130" s="41"/>
      <c r="G130" s="41"/>
      <c r="H130" s="41"/>
      <c r="I130" s="41"/>
      <c r="J130" s="199">
        <f>BK130</f>
        <v>0</v>
      </c>
      <c r="K130" s="41"/>
      <c r="L130" s="45"/>
      <c r="M130" s="104"/>
      <c r="N130" s="200"/>
      <c r="O130" s="105"/>
      <c r="P130" s="201">
        <f>P131</f>
        <v>0</v>
      </c>
      <c r="Q130" s="105"/>
      <c r="R130" s="201">
        <f>R131</f>
        <v>1297.8584703359998</v>
      </c>
      <c r="S130" s="105"/>
      <c r="T130" s="202">
        <f>T131</f>
        <v>168.40674000000001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78</v>
      </c>
      <c r="AU130" s="18" t="s">
        <v>111</v>
      </c>
      <c r="BK130" s="203">
        <f>BK131</f>
        <v>0</v>
      </c>
    </row>
    <row r="131" s="12" customFormat="1" ht="25.92" customHeight="1">
      <c r="A131" s="12"/>
      <c r="B131" s="204"/>
      <c r="C131" s="205"/>
      <c r="D131" s="206" t="s">
        <v>78</v>
      </c>
      <c r="E131" s="207" t="s">
        <v>139</v>
      </c>
      <c r="F131" s="207" t="s">
        <v>140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P132+P421+P423+P427+P486+P520+P652</f>
        <v>0</v>
      </c>
      <c r="Q131" s="212"/>
      <c r="R131" s="213">
        <f>R132+R421+R423+R427+R486+R520+R652</f>
        <v>1297.8584703359998</v>
      </c>
      <c r="S131" s="212"/>
      <c r="T131" s="214">
        <f>T132+T421+T423+T427+T486+T520+T652</f>
        <v>168.40674000000001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87</v>
      </c>
      <c r="AT131" s="216" t="s">
        <v>78</v>
      </c>
      <c r="AU131" s="216" t="s">
        <v>79</v>
      </c>
      <c r="AY131" s="215" t="s">
        <v>141</v>
      </c>
      <c r="BK131" s="217">
        <f>BK132+BK421+BK423+BK427+BK486+BK520+BK652</f>
        <v>0</v>
      </c>
    </row>
    <row r="132" s="12" customFormat="1" ht="22.8" customHeight="1">
      <c r="A132" s="12"/>
      <c r="B132" s="204"/>
      <c r="C132" s="205"/>
      <c r="D132" s="206" t="s">
        <v>78</v>
      </c>
      <c r="E132" s="218" t="s">
        <v>87</v>
      </c>
      <c r="F132" s="218" t="s">
        <v>142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SUM(P133:P420)</f>
        <v>0</v>
      </c>
      <c r="Q132" s="212"/>
      <c r="R132" s="213">
        <f>SUM(R133:R420)</f>
        <v>896.38440867999986</v>
      </c>
      <c r="S132" s="212"/>
      <c r="T132" s="214">
        <f>SUM(T133:T420)</f>
        <v>149.39634000000001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87</v>
      </c>
      <c r="AT132" s="216" t="s">
        <v>78</v>
      </c>
      <c r="AU132" s="216" t="s">
        <v>87</v>
      </c>
      <c r="AY132" s="215" t="s">
        <v>141</v>
      </c>
      <c r="BK132" s="217">
        <f>SUM(BK133:BK420)</f>
        <v>0</v>
      </c>
    </row>
    <row r="133" s="2" customFormat="1" ht="24.15" customHeight="1">
      <c r="A133" s="39"/>
      <c r="B133" s="40"/>
      <c r="C133" s="220" t="s">
        <v>87</v>
      </c>
      <c r="D133" s="220" t="s">
        <v>143</v>
      </c>
      <c r="E133" s="221" t="s">
        <v>144</v>
      </c>
      <c r="F133" s="222" t="s">
        <v>145</v>
      </c>
      <c r="G133" s="223" t="s">
        <v>146</v>
      </c>
      <c r="H133" s="224">
        <v>250</v>
      </c>
      <c r="I133" s="225"/>
      <c r="J133" s="226">
        <f>ROUND(I133*H133,2)</f>
        <v>0</v>
      </c>
      <c r="K133" s="222" t="s">
        <v>147</v>
      </c>
      <c r="L133" s="45"/>
      <c r="M133" s="227" t="s">
        <v>1</v>
      </c>
      <c r="N133" s="228" t="s">
        <v>44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148</v>
      </c>
      <c r="AT133" s="231" t="s">
        <v>143</v>
      </c>
      <c r="AU133" s="231" t="s">
        <v>89</v>
      </c>
      <c r="AY133" s="18" t="s">
        <v>141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87</v>
      </c>
      <c r="BK133" s="232">
        <f>ROUND(I133*H133,2)</f>
        <v>0</v>
      </c>
      <c r="BL133" s="18" t="s">
        <v>148</v>
      </c>
      <c r="BM133" s="231" t="s">
        <v>149</v>
      </c>
    </row>
    <row r="134" s="2" customFormat="1" ht="16.5" customHeight="1">
      <c r="A134" s="39"/>
      <c r="B134" s="40"/>
      <c r="C134" s="220" t="s">
        <v>89</v>
      </c>
      <c r="D134" s="220" t="s">
        <v>143</v>
      </c>
      <c r="E134" s="221" t="s">
        <v>150</v>
      </c>
      <c r="F134" s="222" t="s">
        <v>151</v>
      </c>
      <c r="G134" s="223" t="s">
        <v>152</v>
      </c>
      <c r="H134" s="224">
        <v>250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44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148</v>
      </c>
      <c r="AT134" s="231" t="s">
        <v>143</v>
      </c>
      <c r="AU134" s="231" t="s">
        <v>89</v>
      </c>
      <c r="AY134" s="18" t="s">
        <v>141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87</v>
      </c>
      <c r="BK134" s="232">
        <f>ROUND(I134*H134,2)</f>
        <v>0</v>
      </c>
      <c r="BL134" s="18" t="s">
        <v>148</v>
      </c>
      <c r="BM134" s="231" t="s">
        <v>153</v>
      </c>
    </row>
    <row r="135" s="2" customFormat="1" ht="66.75" customHeight="1">
      <c r="A135" s="39"/>
      <c r="B135" s="40"/>
      <c r="C135" s="220" t="s">
        <v>97</v>
      </c>
      <c r="D135" s="220" t="s">
        <v>143</v>
      </c>
      <c r="E135" s="221" t="s">
        <v>154</v>
      </c>
      <c r="F135" s="222" t="s">
        <v>155</v>
      </c>
      <c r="G135" s="223" t="s">
        <v>95</v>
      </c>
      <c r="H135" s="224">
        <v>167.50999999999999</v>
      </c>
      <c r="I135" s="225"/>
      <c r="J135" s="226">
        <f>ROUND(I135*H135,2)</f>
        <v>0</v>
      </c>
      <c r="K135" s="222" t="s">
        <v>147</v>
      </c>
      <c r="L135" s="45"/>
      <c r="M135" s="227" t="s">
        <v>1</v>
      </c>
      <c r="N135" s="228" t="s">
        <v>44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0.17000000000000001</v>
      </c>
      <c r="T135" s="230">
        <f>S135*H135</f>
        <v>28.476700000000001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148</v>
      </c>
      <c r="AT135" s="231" t="s">
        <v>143</v>
      </c>
      <c r="AU135" s="231" t="s">
        <v>89</v>
      </c>
      <c r="AY135" s="18" t="s">
        <v>141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87</v>
      </c>
      <c r="BK135" s="232">
        <f>ROUND(I135*H135,2)</f>
        <v>0</v>
      </c>
      <c r="BL135" s="18" t="s">
        <v>148</v>
      </c>
      <c r="BM135" s="231" t="s">
        <v>156</v>
      </c>
    </row>
    <row r="136" s="13" customFormat="1">
      <c r="A136" s="13"/>
      <c r="B136" s="233"/>
      <c r="C136" s="234"/>
      <c r="D136" s="235" t="s">
        <v>157</v>
      </c>
      <c r="E136" s="236" t="s">
        <v>1</v>
      </c>
      <c r="F136" s="237" t="s">
        <v>158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157</v>
      </c>
      <c r="AU136" s="243" t="s">
        <v>89</v>
      </c>
      <c r="AV136" s="13" t="s">
        <v>87</v>
      </c>
      <c r="AW136" s="13" t="s">
        <v>36</v>
      </c>
      <c r="AX136" s="13" t="s">
        <v>79</v>
      </c>
      <c r="AY136" s="243" t="s">
        <v>141</v>
      </c>
    </row>
    <row r="137" s="14" customFormat="1">
      <c r="A137" s="14"/>
      <c r="B137" s="244"/>
      <c r="C137" s="245"/>
      <c r="D137" s="235" t="s">
        <v>157</v>
      </c>
      <c r="E137" s="246" t="s">
        <v>1</v>
      </c>
      <c r="F137" s="247" t="s">
        <v>102</v>
      </c>
      <c r="G137" s="245"/>
      <c r="H137" s="248">
        <v>141.75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157</v>
      </c>
      <c r="AU137" s="254" t="s">
        <v>89</v>
      </c>
      <c r="AV137" s="14" t="s">
        <v>89</v>
      </c>
      <c r="AW137" s="14" t="s">
        <v>36</v>
      </c>
      <c r="AX137" s="14" t="s">
        <v>79</v>
      </c>
      <c r="AY137" s="254" t="s">
        <v>141</v>
      </c>
    </row>
    <row r="138" s="13" customFormat="1">
      <c r="A138" s="13"/>
      <c r="B138" s="233"/>
      <c r="C138" s="234"/>
      <c r="D138" s="235" t="s">
        <v>157</v>
      </c>
      <c r="E138" s="236" t="s">
        <v>1</v>
      </c>
      <c r="F138" s="237" t="s">
        <v>159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157</v>
      </c>
      <c r="AU138" s="243" t="s">
        <v>89</v>
      </c>
      <c r="AV138" s="13" t="s">
        <v>87</v>
      </c>
      <c r="AW138" s="13" t="s">
        <v>36</v>
      </c>
      <c r="AX138" s="13" t="s">
        <v>79</v>
      </c>
      <c r="AY138" s="243" t="s">
        <v>141</v>
      </c>
    </row>
    <row r="139" s="14" customFormat="1">
      <c r="A139" s="14"/>
      <c r="B139" s="244"/>
      <c r="C139" s="245"/>
      <c r="D139" s="235" t="s">
        <v>157</v>
      </c>
      <c r="E139" s="246" t="s">
        <v>1</v>
      </c>
      <c r="F139" s="247" t="s">
        <v>160</v>
      </c>
      <c r="G139" s="245"/>
      <c r="H139" s="248">
        <v>7.5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157</v>
      </c>
      <c r="AU139" s="254" t="s">
        <v>89</v>
      </c>
      <c r="AV139" s="14" t="s">
        <v>89</v>
      </c>
      <c r="AW139" s="14" t="s">
        <v>36</v>
      </c>
      <c r="AX139" s="14" t="s">
        <v>79</v>
      </c>
      <c r="AY139" s="254" t="s">
        <v>141</v>
      </c>
    </row>
    <row r="140" s="14" customFormat="1">
      <c r="A140" s="14"/>
      <c r="B140" s="244"/>
      <c r="C140" s="245"/>
      <c r="D140" s="235" t="s">
        <v>157</v>
      </c>
      <c r="E140" s="246" t="s">
        <v>1</v>
      </c>
      <c r="F140" s="247" t="s">
        <v>161</v>
      </c>
      <c r="G140" s="245"/>
      <c r="H140" s="248">
        <v>18.260000000000002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157</v>
      </c>
      <c r="AU140" s="254" t="s">
        <v>89</v>
      </c>
      <c r="AV140" s="14" t="s">
        <v>89</v>
      </c>
      <c r="AW140" s="14" t="s">
        <v>36</v>
      </c>
      <c r="AX140" s="14" t="s">
        <v>79</v>
      </c>
      <c r="AY140" s="254" t="s">
        <v>141</v>
      </c>
    </row>
    <row r="141" s="15" customFormat="1">
      <c r="A141" s="15"/>
      <c r="B141" s="255"/>
      <c r="C141" s="256"/>
      <c r="D141" s="235" t="s">
        <v>157</v>
      </c>
      <c r="E141" s="257" t="s">
        <v>1</v>
      </c>
      <c r="F141" s="258" t="s">
        <v>162</v>
      </c>
      <c r="G141" s="256"/>
      <c r="H141" s="259">
        <v>167.50999999999999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157</v>
      </c>
      <c r="AU141" s="265" t="s">
        <v>89</v>
      </c>
      <c r="AV141" s="15" t="s">
        <v>148</v>
      </c>
      <c r="AW141" s="15" t="s">
        <v>36</v>
      </c>
      <c r="AX141" s="15" t="s">
        <v>87</v>
      </c>
      <c r="AY141" s="265" t="s">
        <v>141</v>
      </c>
    </row>
    <row r="142" s="2" customFormat="1" ht="66.75" customHeight="1">
      <c r="A142" s="39"/>
      <c r="B142" s="40"/>
      <c r="C142" s="220" t="s">
        <v>148</v>
      </c>
      <c r="D142" s="220" t="s">
        <v>143</v>
      </c>
      <c r="E142" s="221" t="s">
        <v>163</v>
      </c>
      <c r="F142" s="222" t="s">
        <v>164</v>
      </c>
      <c r="G142" s="223" t="s">
        <v>95</v>
      </c>
      <c r="H142" s="224">
        <v>298.5</v>
      </c>
      <c r="I142" s="225"/>
      <c r="J142" s="226">
        <f>ROUND(I142*H142,2)</f>
        <v>0</v>
      </c>
      <c r="K142" s="222" t="s">
        <v>147</v>
      </c>
      <c r="L142" s="45"/>
      <c r="M142" s="227" t="s">
        <v>1</v>
      </c>
      <c r="N142" s="228" t="s">
        <v>44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0.28999999999999998</v>
      </c>
      <c r="T142" s="230">
        <f>S142*H142</f>
        <v>86.564999999999998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148</v>
      </c>
      <c r="AT142" s="231" t="s">
        <v>143</v>
      </c>
      <c r="AU142" s="231" t="s">
        <v>89</v>
      </c>
      <c r="AY142" s="18" t="s">
        <v>141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87</v>
      </c>
      <c r="BK142" s="232">
        <f>ROUND(I142*H142,2)</f>
        <v>0</v>
      </c>
      <c r="BL142" s="18" t="s">
        <v>148</v>
      </c>
      <c r="BM142" s="231" t="s">
        <v>165</v>
      </c>
    </row>
    <row r="143" s="14" customFormat="1">
      <c r="A143" s="14"/>
      <c r="B143" s="244"/>
      <c r="C143" s="245"/>
      <c r="D143" s="235" t="s">
        <v>157</v>
      </c>
      <c r="E143" s="246" t="s">
        <v>1</v>
      </c>
      <c r="F143" s="247" t="s">
        <v>166</v>
      </c>
      <c r="G143" s="245"/>
      <c r="H143" s="248">
        <v>283.5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157</v>
      </c>
      <c r="AU143" s="254" t="s">
        <v>89</v>
      </c>
      <c r="AV143" s="14" t="s">
        <v>89</v>
      </c>
      <c r="AW143" s="14" t="s">
        <v>36</v>
      </c>
      <c r="AX143" s="14" t="s">
        <v>79</v>
      </c>
      <c r="AY143" s="254" t="s">
        <v>141</v>
      </c>
    </row>
    <row r="144" s="14" customFormat="1">
      <c r="A144" s="14"/>
      <c r="B144" s="244"/>
      <c r="C144" s="245"/>
      <c r="D144" s="235" t="s">
        <v>157</v>
      </c>
      <c r="E144" s="246" t="s">
        <v>1</v>
      </c>
      <c r="F144" s="247" t="s">
        <v>167</v>
      </c>
      <c r="G144" s="245"/>
      <c r="H144" s="248">
        <v>15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157</v>
      </c>
      <c r="AU144" s="254" t="s">
        <v>89</v>
      </c>
      <c r="AV144" s="14" t="s">
        <v>89</v>
      </c>
      <c r="AW144" s="14" t="s">
        <v>36</v>
      </c>
      <c r="AX144" s="14" t="s">
        <v>79</v>
      </c>
      <c r="AY144" s="254" t="s">
        <v>141</v>
      </c>
    </row>
    <row r="145" s="15" customFormat="1">
      <c r="A145" s="15"/>
      <c r="B145" s="255"/>
      <c r="C145" s="256"/>
      <c r="D145" s="235" t="s">
        <v>157</v>
      </c>
      <c r="E145" s="257" t="s">
        <v>1</v>
      </c>
      <c r="F145" s="258" t="s">
        <v>162</v>
      </c>
      <c r="G145" s="256"/>
      <c r="H145" s="259">
        <v>298.5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157</v>
      </c>
      <c r="AU145" s="265" t="s">
        <v>89</v>
      </c>
      <c r="AV145" s="15" t="s">
        <v>148</v>
      </c>
      <c r="AW145" s="15" t="s">
        <v>36</v>
      </c>
      <c r="AX145" s="15" t="s">
        <v>87</v>
      </c>
      <c r="AY145" s="265" t="s">
        <v>141</v>
      </c>
    </row>
    <row r="146" s="2" customFormat="1" ht="62.7" customHeight="1">
      <c r="A146" s="39"/>
      <c r="B146" s="40"/>
      <c r="C146" s="220" t="s">
        <v>168</v>
      </c>
      <c r="D146" s="220" t="s">
        <v>143</v>
      </c>
      <c r="E146" s="221" t="s">
        <v>169</v>
      </c>
      <c r="F146" s="222" t="s">
        <v>170</v>
      </c>
      <c r="G146" s="223" t="s">
        <v>95</v>
      </c>
      <c r="H146" s="224">
        <v>33.259999999999998</v>
      </c>
      <c r="I146" s="225"/>
      <c r="J146" s="226">
        <f>ROUND(I146*H146,2)</f>
        <v>0</v>
      </c>
      <c r="K146" s="222" t="s">
        <v>147</v>
      </c>
      <c r="L146" s="45"/>
      <c r="M146" s="227" t="s">
        <v>1</v>
      </c>
      <c r="N146" s="228" t="s">
        <v>44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0.625</v>
      </c>
      <c r="T146" s="230">
        <f>S146*H146</f>
        <v>20.787499999999998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148</v>
      </c>
      <c r="AT146" s="231" t="s">
        <v>143</v>
      </c>
      <c r="AU146" s="231" t="s">
        <v>89</v>
      </c>
      <c r="AY146" s="18" t="s">
        <v>141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87</v>
      </c>
      <c r="BK146" s="232">
        <f>ROUND(I146*H146,2)</f>
        <v>0</v>
      </c>
      <c r="BL146" s="18" t="s">
        <v>148</v>
      </c>
      <c r="BM146" s="231" t="s">
        <v>171</v>
      </c>
    </row>
    <row r="147" s="13" customFormat="1">
      <c r="A147" s="13"/>
      <c r="B147" s="233"/>
      <c r="C147" s="234"/>
      <c r="D147" s="235" t="s">
        <v>157</v>
      </c>
      <c r="E147" s="236" t="s">
        <v>1</v>
      </c>
      <c r="F147" s="237" t="s">
        <v>172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157</v>
      </c>
      <c r="AU147" s="243" t="s">
        <v>89</v>
      </c>
      <c r="AV147" s="13" t="s">
        <v>87</v>
      </c>
      <c r="AW147" s="13" t="s">
        <v>36</v>
      </c>
      <c r="AX147" s="13" t="s">
        <v>79</v>
      </c>
      <c r="AY147" s="243" t="s">
        <v>141</v>
      </c>
    </row>
    <row r="148" s="14" customFormat="1">
      <c r="A148" s="14"/>
      <c r="B148" s="244"/>
      <c r="C148" s="245"/>
      <c r="D148" s="235" t="s">
        <v>157</v>
      </c>
      <c r="E148" s="246" t="s">
        <v>1</v>
      </c>
      <c r="F148" s="247" t="s">
        <v>173</v>
      </c>
      <c r="G148" s="245"/>
      <c r="H148" s="248">
        <v>18.260000000000002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157</v>
      </c>
      <c r="AU148" s="254" t="s">
        <v>89</v>
      </c>
      <c r="AV148" s="14" t="s">
        <v>89</v>
      </c>
      <c r="AW148" s="14" t="s">
        <v>36</v>
      </c>
      <c r="AX148" s="14" t="s">
        <v>79</v>
      </c>
      <c r="AY148" s="254" t="s">
        <v>141</v>
      </c>
    </row>
    <row r="149" s="13" customFormat="1">
      <c r="A149" s="13"/>
      <c r="B149" s="233"/>
      <c r="C149" s="234"/>
      <c r="D149" s="235" t="s">
        <v>157</v>
      </c>
      <c r="E149" s="236" t="s">
        <v>1</v>
      </c>
      <c r="F149" s="237" t="s">
        <v>174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157</v>
      </c>
      <c r="AU149" s="243" t="s">
        <v>89</v>
      </c>
      <c r="AV149" s="13" t="s">
        <v>87</v>
      </c>
      <c r="AW149" s="13" t="s">
        <v>36</v>
      </c>
      <c r="AX149" s="13" t="s">
        <v>79</v>
      </c>
      <c r="AY149" s="243" t="s">
        <v>141</v>
      </c>
    </row>
    <row r="150" s="14" customFormat="1">
      <c r="A150" s="14"/>
      <c r="B150" s="244"/>
      <c r="C150" s="245"/>
      <c r="D150" s="235" t="s">
        <v>157</v>
      </c>
      <c r="E150" s="246" t="s">
        <v>1</v>
      </c>
      <c r="F150" s="247" t="s">
        <v>98</v>
      </c>
      <c r="G150" s="245"/>
      <c r="H150" s="248">
        <v>15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157</v>
      </c>
      <c r="AU150" s="254" t="s">
        <v>89</v>
      </c>
      <c r="AV150" s="14" t="s">
        <v>89</v>
      </c>
      <c r="AW150" s="14" t="s">
        <v>36</v>
      </c>
      <c r="AX150" s="14" t="s">
        <v>79</v>
      </c>
      <c r="AY150" s="254" t="s">
        <v>141</v>
      </c>
    </row>
    <row r="151" s="15" customFormat="1">
      <c r="A151" s="15"/>
      <c r="B151" s="255"/>
      <c r="C151" s="256"/>
      <c r="D151" s="235" t="s">
        <v>157</v>
      </c>
      <c r="E151" s="257" t="s">
        <v>1</v>
      </c>
      <c r="F151" s="258" t="s">
        <v>162</v>
      </c>
      <c r="G151" s="256"/>
      <c r="H151" s="259">
        <v>33.259999999999998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157</v>
      </c>
      <c r="AU151" s="265" t="s">
        <v>89</v>
      </c>
      <c r="AV151" s="15" t="s">
        <v>148</v>
      </c>
      <c r="AW151" s="15" t="s">
        <v>36</v>
      </c>
      <c r="AX151" s="15" t="s">
        <v>87</v>
      </c>
      <c r="AY151" s="265" t="s">
        <v>141</v>
      </c>
    </row>
    <row r="152" s="2" customFormat="1" ht="66.75" customHeight="1">
      <c r="A152" s="39"/>
      <c r="B152" s="40"/>
      <c r="C152" s="220" t="s">
        <v>175</v>
      </c>
      <c r="D152" s="220" t="s">
        <v>143</v>
      </c>
      <c r="E152" s="221" t="s">
        <v>176</v>
      </c>
      <c r="F152" s="222" t="s">
        <v>177</v>
      </c>
      <c r="G152" s="223" t="s">
        <v>95</v>
      </c>
      <c r="H152" s="224">
        <v>3.75</v>
      </c>
      <c r="I152" s="225"/>
      <c r="J152" s="226">
        <f>ROUND(I152*H152,2)</f>
        <v>0</v>
      </c>
      <c r="K152" s="222" t="s">
        <v>147</v>
      </c>
      <c r="L152" s="45"/>
      <c r="M152" s="227" t="s">
        <v>1</v>
      </c>
      <c r="N152" s="228" t="s">
        <v>44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0.33000000000000002</v>
      </c>
      <c r="T152" s="230">
        <f>S152*H152</f>
        <v>1.2375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148</v>
      </c>
      <c r="AT152" s="231" t="s">
        <v>143</v>
      </c>
      <c r="AU152" s="231" t="s">
        <v>89</v>
      </c>
      <c r="AY152" s="18" t="s">
        <v>141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87</v>
      </c>
      <c r="BK152" s="232">
        <f>ROUND(I152*H152,2)</f>
        <v>0</v>
      </c>
      <c r="BL152" s="18" t="s">
        <v>148</v>
      </c>
      <c r="BM152" s="231" t="s">
        <v>178</v>
      </c>
    </row>
    <row r="153" s="13" customFormat="1">
      <c r="A153" s="13"/>
      <c r="B153" s="233"/>
      <c r="C153" s="234"/>
      <c r="D153" s="235" t="s">
        <v>157</v>
      </c>
      <c r="E153" s="236" t="s">
        <v>1</v>
      </c>
      <c r="F153" s="237" t="s">
        <v>159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157</v>
      </c>
      <c r="AU153" s="243" t="s">
        <v>89</v>
      </c>
      <c r="AV153" s="13" t="s">
        <v>87</v>
      </c>
      <c r="AW153" s="13" t="s">
        <v>36</v>
      </c>
      <c r="AX153" s="13" t="s">
        <v>79</v>
      </c>
      <c r="AY153" s="243" t="s">
        <v>141</v>
      </c>
    </row>
    <row r="154" s="14" customFormat="1">
      <c r="A154" s="14"/>
      <c r="B154" s="244"/>
      <c r="C154" s="245"/>
      <c r="D154" s="235" t="s">
        <v>157</v>
      </c>
      <c r="E154" s="246" t="s">
        <v>1</v>
      </c>
      <c r="F154" s="247" t="s">
        <v>179</v>
      </c>
      <c r="G154" s="245"/>
      <c r="H154" s="248">
        <v>3.75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157</v>
      </c>
      <c r="AU154" s="254" t="s">
        <v>89</v>
      </c>
      <c r="AV154" s="14" t="s">
        <v>89</v>
      </c>
      <c r="AW154" s="14" t="s">
        <v>36</v>
      </c>
      <c r="AX154" s="14" t="s">
        <v>87</v>
      </c>
      <c r="AY154" s="254" t="s">
        <v>141</v>
      </c>
    </row>
    <row r="155" s="2" customFormat="1" ht="55.5" customHeight="1">
      <c r="A155" s="39"/>
      <c r="B155" s="40"/>
      <c r="C155" s="220" t="s">
        <v>180</v>
      </c>
      <c r="D155" s="220" t="s">
        <v>143</v>
      </c>
      <c r="E155" s="221" t="s">
        <v>181</v>
      </c>
      <c r="F155" s="222" t="s">
        <v>182</v>
      </c>
      <c r="G155" s="223" t="s">
        <v>95</v>
      </c>
      <c r="H155" s="224">
        <v>33.259999999999998</v>
      </c>
      <c r="I155" s="225"/>
      <c r="J155" s="226">
        <f>ROUND(I155*H155,2)</f>
        <v>0</v>
      </c>
      <c r="K155" s="222" t="s">
        <v>147</v>
      </c>
      <c r="L155" s="45"/>
      <c r="M155" s="227" t="s">
        <v>1</v>
      </c>
      <c r="N155" s="228" t="s">
        <v>44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0.098000000000000004</v>
      </c>
      <c r="T155" s="230">
        <f>S155*H155</f>
        <v>3.2594799999999999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148</v>
      </c>
      <c r="AT155" s="231" t="s">
        <v>143</v>
      </c>
      <c r="AU155" s="231" t="s">
        <v>89</v>
      </c>
      <c r="AY155" s="18" t="s">
        <v>141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87</v>
      </c>
      <c r="BK155" s="232">
        <f>ROUND(I155*H155,2)</f>
        <v>0</v>
      </c>
      <c r="BL155" s="18" t="s">
        <v>148</v>
      </c>
      <c r="BM155" s="231" t="s">
        <v>183</v>
      </c>
    </row>
    <row r="156" s="13" customFormat="1">
      <c r="A156" s="13"/>
      <c r="B156" s="233"/>
      <c r="C156" s="234"/>
      <c r="D156" s="235" t="s">
        <v>157</v>
      </c>
      <c r="E156" s="236" t="s">
        <v>1</v>
      </c>
      <c r="F156" s="237" t="s">
        <v>172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157</v>
      </c>
      <c r="AU156" s="243" t="s">
        <v>89</v>
      </c>
      <c r="AV156" s="13" t="s">
        <v>87</v>
      </c>
      <c r="AW156" s="13" t="s">
        <v>36</v>
      </c>
      <c r="AX156" s="13" t="s">
        <v>79</v>
      </c>
      <c r="AY156" s="243" t="s">
        <v>141</v>
      </c>
    </row>
    <row r="157" s="14" customFormat="1">
      <c r="A157" s="14"/>
      <c r="B157" s="244"/>
      <c r="C157" s="245"/>
      <c r="D157" s="235" t="s">
        <v>157</v>
      </c>
      <c r="E157" s="246" t="s">
        <v>1</v>
      </c>
      <c r="F157" s="247" t="s">
        <v>184</v>
      </c>
      <c r="G157" s="245"/>
      <c r="H157" s="248">
        <v>18.260000000000002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157</v>
      </c>
      <c r="AU157" s="254" t="s">
        <v>89</v>
      </c>
      <c r="AV157" s="14" t="s">
        <v>89</v>
      </c>
      <c r="AW157" s="14" t="s">
        <v>36</v>
      </c>
      <c r="AX157" s="14" t="s">
        <v>79</v>
      </c>
      <c r="AY157" s="254" t="s">
        <v>141</v>
      </c>
    </row>
    <row r="158" s="13" customFormat="1">
      <c r="A158" s="13"/>
      <c r="B158" s="233"/>
      <c r="C158" s="234"/>
      <c r="D158" s="235" t="s">
        <v>157</v>
      </c>
      <c r="E158" s="236" t="s">
        <v>1</v>
      </c>
      <c r="F158" s="237" t="s">
        <v>174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157</v>
      </c>
      <c r="AU158" s="243" t="s">
        <v>89</v>
      </c>
      <c r="AV158" s="13" t="s">
        <v>87</v>
      </c>
      <c r="AW158" s="13" t="s">
        <v>36</v>
      </c>
      <c r="AX158" s="13" t="s">
        <v>79</v>
      </c>
      <c r="AY158" s="243" t="s">
        <v>141</v>
      </c>
    </row>
    <row r="159" s="14" customFormat="1">
      <c r="A159" s="14"/>
      <c r="B159" s="244"/>
      <c r="C159" s="245"/>
      <c r="D159" s="235" t="s">
        <v>157</v>
      </c>
      <c r="E159" s="246" t="s">
        <v>1</v>
      </c>
      <c r="F159" s="247" t="s">
        <v>98</v>
      </c>
      <c r="G159" s="245"/>
      <c r="H159" s="248">
        <v>15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157</v>
      </c>
      <c r="AU159" s="254" t="s">
        <v>89</v>
      </c>
      <c r="AV159" s="14" t="s">
        <v>89</v>
      </c>
      <c r="AW159" s="14" t="s">
        <v>36</v>
      </c>
      <c r="AX159" s="14" t="s">
        <v>79</v>
      </c>
      <c r="AY159" s="254" t="s">
        <v>141</v>
      </c>
    </row>
    <row r="160" s="15" customFormat="1">
      <c r="A160" s="15"/>
      <c r="B160" s="255"/>
      <c r="C160" s="256"/>
      <c r="D160" s="235" t="s">
        <v>157</v>
      </c>
      <c r="E160" s="257" t="s">
        <v>1</v>
      </c>
      <c r="F160" s="258" t="s">
        <v>162</v>
      </c>
      <c r="G160" s="256"/>
      <c r="H160" s="259">
        <v>33.259999999999998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157</v>
      </c>
      <c r="AU160" s="265" t="s">
        <v>89</v>
      </c>
      <c r="AV160" s="15" t="s">
        <v>148</v>
      </c>
      <c r="AW160" s="15" t="s">
        <v>36</v>
      </c>
      <c r="AX160" s="15" t="s">
        <v>87</v>
      </c>
      <c r="AY160" s="265" t="s">
        <v>141</v>
      </c>
    </row>
    <row r="161" s="2" customFormat="1" ht="55.5" customHeight="1">
      <c r="A161" s="39"/>
      <c r="B161" s="40"/>
      <c r="C161" s="220" t="s">
        <v>185</v>
      </c>
      <c r="D161" s="220" t="s">
        <v>143</v>
      </c>
      <c r="E161" s="221" t="s">
        <v>186</v>
      </c>
      <c r="F161" s="222" t="s">
        <v>187</v>
      </c>
      <c r="G161" s="223" t="s">
        <v>95</v>
      </c>
      <c r="H161" s="224">
        <v>15</v>
      </c>
      <c r="I161" s="225"/>
      <c r="J161" s="226">
        <f>ROUND(I161*H161,2)</f>
        <v>0</v>
      </c>
      <c r="K161" s="222" t="s">
        <v>147</v>
      </c>
      <c r="L161" s="45"/>
      <c r="M161" s="227" t="s">
        <v>1</v>
      </c>
      <c r="N161" s="228" t="s">
        <v>44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0.22</v>
      </c>
      <c r="T161" s="230">
        <f>S161*H161</f>
        <v>3.2999999999999998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148</v>
      </c>
      <c r="AT161" s="231" t="s">
        <v>143</v>
      </c>
      <c r="AU161" s="231" t="s">
        <v>89</v>
      </c>
      <c r="AY161" s="18" t="s">
        <v>141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87</v>
      </c>
      <c r="BK161" s="232">
        <f>ROUND(I161*H161,2)</f>
        <v>0</v>
      </c>
      <c r="BL161" s="18" t="s">
        <v>148</v>
      </c>
      <c r="BM161" s="231" t="s">
        <v>188</v>
      </c>
    </row>
    <row r="162" s="14" customFormat="1">
      <c r="A162" s="14"/>
      <c r="B162" s="244"/>
      <c r="C162" s="245"/>
      <c r="D162" s="235" t="s">
        <v>157</v>
      </c>
      <c r="E162" s="246" t="s">
        <v>1</v>
      </c>
      <c r="F162" s="247" t="s">
        <v>98</v>
      </c>
      <c r="G162" s="245"/>
      <c r="H162" s="248">
        <v>15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157</v>
      </c>
      <c r="AU162" s="254" t="s">
        <v>89</v>
      </c>
      <c r="AV162" s="14" t="s">
        <v>89</v>
      </c>
      <c r="AW162" s="14" t="s">
        <v>36</v>
      </c>
      <c r="AX162" s="14" t="s">
        <v>87</v>
      </c>
      <c r="AY162" s="254" t="s">
        <v>141</v>
      </c>
    </row>
    <row r="163" s="2" customFormat="1" ht="55.5" customHeight="1">
      <c r="A163" s="39"/>
      <c r="B163" s="40"/>
      <c r="C163" s="220" t="s">
        <v>189</v>
      </c>
      <c r="D163" s="220" t="s">
        <v>143</v>
      </c>
      <c r="E163" s="221" t="s">
        <v>190</v>
      </c>
      <c r="F163" s="222" t="s">
        <v>191</v>
      </c>
      <c r="G163" s="223" t="s">
        <v>95</v>
      </c>
      <c r="H163" s="224">
        <v>18.260000000000002</v>
      </c>
      <c r="I163" s="225"/>
      <c r="J163" s="226">
        <f>ROUND(I163*H163,2)</f>
        <v>0</v>
      </c>
      <c r="K163" s="222" t="s">
        <v>147</v>
      </c>
      <c r="L163" s="45"/>
      <c r="M163" s="227" t="s">
        <v>1</v>
      </c>
      <c r="N163" s="228" t="s">
        <v>44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0.316</v>
      </c>
      <c r="T163" s="230">
        <f>S163*H163</f>
        <v>5.7701600000000006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148</v>
      </c>
      <c r="AT163" s="231" t="s">
        <v>143</v>
      </c>
      <c r="AU163" s="231" t="s">
        <v>89</v>
      </c>
      <c r="AY163" s="18" t="s">
        <v>141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87</v>
      </c>
      <c r="BK163" s="232">
        <f>ROUND(I163*H163,2)</f>
        <v>0</v>
      </c>
      <c r="BL163" s="18" t="s">
        <v>148</v>
      </c>
      <c r="BM163" s="231" t="s">
        <v>192</v>
      </c>
    </row>
    <row r="164" s="2" customFormat="1" ht="24.15" customHeight="1">
      <c r="A164" s="39"/>
      <c r="B164" s="40"/>
      <c r="C164" s="220" t="s">
        <v>193</v>
      </c>
      <c r="D164" s="220" t="s">
        <v>143</v>
      </c>
      <c r="E164" s="221" t="s">
        <v>194</v>
      </c>
      <c r="F164" s="222" t="s">
        <v>195</v>
      </c>
      <c r="G164" s="223" t="s">
        <v>95</v>
      </c>
      <c r="H164" s="224">
        <v>193.41999999999999</v>
      </c>
      <c r="I164" s="225"/>
      <c r="J164" s="226">
        <f>ROUND(I164*H164,2)</f>
        <v>0</v>
      </c>
      <c r="K164" s="222" t="s">
        <v>147</v>
      </c>
      <c r="L164" s="45"/>
      <c r="M164" s="227" t="s">
        <v>1</v>
      </c>
      <c r="N164" s="228" t="s">
        <v>44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148</v>
      </c>
      <c r="AT164" s="231" t="s">
        <v>143</v>
      </c>
      <c r="AU164" s="231" t="s">
        <v>89</v>
      </c>
      <c r="AY164" s="18" t="s">
        <v>141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87</v>
      </c>
      <c r="BK164" s="232">
        <f>ROUND(I164*H164,2)</f>
        <v>0</v>
      </c>
      <c r="BL164" s="18" t="s">
        <v>148</v>
      </c>
      <c r="BM164" s="231" t="s">
        <v>196</v>
      </c>
    </row>
    <row r="165" s="13" customFormat="1">
      <c r="A165" s="13"/>
      <c r="B165" s="233"/>
      <c r="C165" s="234"/>
      <c r="D165" s="235" t="s">
        <v>157</v>
      </c>
      <c r="E165" s="236" t="s">
        <v>1</v>
      </c>
      <c r="F165" s="237" t="s">
        <v>197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157</v>
      </c>
      <c r="AU165" s="243" t="s">
        <v>89</v>
      </c>
      <c r="AV165" s="13" t="s">
        <v>87</v>
      </c>
      <c r="AW165" s="13" t="s">
        <v>36</v>
      </c>
      <c r="AX165" s="13" t="s">
        <v>79</v>
      </c>
      <c r="AY165" s="243" t="s">
        <v>141</v>
      </c>
    </row>
    <row r="166" s="13" customFormat="1">
      <c r="A166" s="13"/>
      <c r="B166" s="233"/>
      <c r="C166" s="234"/>
      <c r="D166" s="235" t="s">
        <v>157</v>
      </c>
      <c r="E166" s="236" t="s">
        <v>1</v>
      </c>
      <c r="F166" s="237" t="s">
        <v>198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157</v>
      </c>
      <c r="AU166" s="243" t="s">
        <v>89</v>
      </c>
      <c r="AV166" s="13" t="s">
        <v>87</v>
      </c>
      <c r="AW166" s="13" t="s">
        <v>36</v>
      </c>
      <c r="AX166" s="13" t="s">
        <v>79</v>
      </c>
      <c r="AY166" s="243" t="s">
        <v>141</v>
      </c>
    </row>
    <row r="167" s="14" customFormat="1">
      <c r="A167" s="14"/>
      <c r="B167" s="244"/>
      <c r="C167" s="245"/>
      <c r="D167" s="235" t="s">
        <v>157</v>
      </c>
      <c r="E167" s="246" t="s">
        <v>1</v>
      </c>
      <c r="F167" s="247" t="s">
        <v>199</v>
      </c>
      <c r="G167" s="245"/>
      <c r="H167" s="248">
        <v>1.3999999999999999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157</v>
      </c>
      <c r="AU167" s="254" t="s">
        <v>89</v>
      </c>
      <c r="AV167" s="14" t="s">
        <v>89</v>
      </c>
      <c r="AW167" s="14" t="s">
        <v>36</v>
      </c>
      <c r="AX167" s="14" t="s">
        <v>79</v>
      </c>
      <c r="AY167" s="254" t="s">
        <v>141</v>
      </c>
    </row>
    <row r="168" s="14" customFormat="1">
      <c r="A168" s="14"/>
      <c r="B168" s="244"/>
      <c r="C168" s="245"/>
      <c r="D168" s="235" t="s">
        <v>157</v>
      </c>
      <c r="E168" s="246" t="s">
        <v>1</v>
      </c>
      <c r="F168" s="247" t="s">
        <v>200</v>
      </c>
      <c r="G168" s="245"/>
      <c r="H168" s="248">
        <v>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157</v>
      </c>
      <c r="AU168" s="254" t="s">
        <v>89</v>
      </c>
      <c r="AV168" s="14" t="s">
        <v>89</v>
      </c>
      <c r="AW168" s="14" t="s">
        <v>36</v>
      </c>
      <c r="AX168" s="14" t="s">
        <v>79</v>
      </c>
      <c r="AY168" s="254" t="s">
        <v>141</v>
      </c>
    </row>
    <row r="169" s="13" customFormat="1">
      <c r="A169" s="13"/>
      <c r="B169" s="233"/>
      <c r="C169" s="234"/>
      <c r="D169" s="235" t="s">
        <v>157</v>
      </c>
      <c r="E169" s="236" t="s">
        <v>1</v>
      </c>
      <c r="F169" s="237" t="s">
        <v>201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157</v>
      </c>
      <c r="AU169" s="243" t="s">
        <v>89</v>
      </c>
      <c r="AV169" s="13" t="s">
        <v>87</v>
      </c>
      <c r="AW169" s="13" t="s">
        <v>36</v>
      </c>
      <c r="AX169" s="13" t="s">
        <v>79</v>
      </c>
      <c r="AY169" s="243" t="s">
        <v>141</v>
      </c>
    </row>
    <row r="170" s="14" customFormat="1">
      <c r="A170" s="14"/>
      <c r="B170" s="244"/>
      <c r="C170" s="245"/>
      <c r="D170" s="235" t="s">
        <v>157</v>
      </c>
      <c r="E170" s="246" t="s">
        <v>1</v>
      </c>
      <c r="F170" s="247" t="s">
        <v>202</v>
      </c>
      <c r="G170" s="245"/>
      <c r="H170" s="248">
        <v>2.3999999999999999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157</v>
      </c>
      <c r="AU170" s="254" t="s">
        <v>89</v>
      </c>
      <c r="AV170" s="14" t="s">
        <v>89</v>
      </c>
      <c r="AW170" s="14" t="s">
        <v>36</v>
      </c>
      <c r="AX170" s="14" t="s">
        <v>79</v>
      </c>
      <c r="AY170" s="254" t="s">
        <v>141</v>
      </c>
    </row>
    <row r="171" s="13" customFormat="1">
      <c r="A171" s="13"/>
      <c r="B171" s="233"/>
      <c r="C171" s="234"/>
      <c r="D171" s="235" t="s">
        <v>157</v>
      </c>
      <c r="E171" s="236" t="s">
        <v>1</v>
      </c>
      <c r="F171" s="237" t="s">
        <v>203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157</v>
      </c>
      <c r="AU171" s="243" t="s">
        <v>89</v>
      </c>
      <c r="AV171" s="13" t="s">
        <v>87</v>
      </c>
      <c r="AW171" s="13" t="s">
        <v>36</v>
      </c>
      <c r="AX171" s="13" t="s">
        <v>79</v>
      </c>
      <c r="AY171" s="243" t="s">
        <v>141</v>
      </c>
    </row>
    <row r="172" s="14" customFormat="1">
      <c r="A172" s="14"/>
      <c r="B172" s="244"/>
      <c r="C172" s="245"/>
      <c r="D172" s="235" t="s">
        <v>157</v>
      </c>
      <c r="E172" s="246" t="s">
        <v>1</v>
      </c>
      <c r="F172" s="247" t="s">
        <v>204</v>
      </c>
      <c r="G172" s="245"/>
      <c r="H172" s="248">
        <v>38.869999999999997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157</v>
      </c>
      <c r="AU172" s="254" t="s">
        <v>89</v>
      </c>
      <c r="AV172" s="14" t="s">
        <v>89</v>
      </c>
      <c r="AW172" s="14" t="s">
        <v>36</v>
      </c>
      <c r="AX172" s="14" t="s">
        <v>79</v>
      </c>
      <c r="AY172" s="254" t="s">
        <v>141</v>
      </c>
    </row>
    <row r="173" s="14" customFormat="1">
      <c r="A173" s="14"/>
      <c r="B173" s="244"/>
      <c r="C173" s="245"/>
      <c r="D173" s="235" t="s">
        <v>157</v>
      </c>
      <c r="E173" s="246" t="s">
        <v>1</v>
      </c>
      <c r="F173" s="247" t="s">
        <v>205</v>
      </c>
      <c r="G173" s="245"/>
      <c r="H173" s="248">
        <v>39.600000000000001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157</v>
      </c>
      <c r="AU173" s="254" t="s">
        <v>89</v>
      </c>
      <c r="AV173" s="14" t="s">
        <v>89</v>
      </c>
      <c r="AW173" s="14" t="s">
        <v>36</v>
      </c>
      <c r="AX173" s="14" t="s">
        <v>79</v>
      </c>
      <c r="AY173" s="254" t="s">
        <v>141</v>
      </c>
    </row>
    <row r="174" s="14" customFormat="1">
      <c r="A174" s="14"/>
      <c r="B174" s="244"/>
      <c r="C174" s="245"/>
      <c r="D174" s="235" t="s">
        <v>157</v>
      </c>
      <c r="E174" s="246" t="s">
        <v>1</v>
      </c>
      <c r="F174" s="247" t="s">
        <v>206</v>
      </c>
      <c r="G174" s="245"/>
      <c r="H174" s="248">
        <v>80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157</v>
      </c>
      <c r="AU174" s="254" t="s">
        <v>89</v>
      </c>
      <c r="AV174" s="14" t="s">
        <v>89</v>
      </c>
      <c r="AW174" s="14" t="s">
        <v>36</v>
      </c>
      <c r="AX174" s="14" t="s">
        <v>79</v>
      </c>
      <c r="AY174" s="254" t="s">
        <v>141</v>
      </c>
    </row>
    <row r="175" s="13" customFormat="1">
      <c r="A175" s="13"/>
      <c r="B175" s="233"/>
      <c r="C175" s="234"/>
      <c r="D175" s="235" t="s">
        <v>157</v>
      </c>
      <c r="E175" s="236" t="s">
        <v>1</v>
      </c>
      <c r="F175" s="237" t="s">
        <v>207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157</v>
      </c>
      <c r="AU175" s="243" t="s">
        <v>89</v>
      </c>
      <c r="AV175" s="13" t="s">
        <v>87</v>
      </c>
      <c r="AW175" s="13" t="s">
        <v>36</v>
      </c>
      <c r="AX175" s="13" t="s">
        <v>79</v>
      </c>
      <c r="AY175" s="243" t="s">
        <v>141</v>
      </c>
    </row>
    <row r="176" s="14" customFormat="1">
      <c r="A176" s="14"/>
      <c r="B176" s="244"/>
      <c r="C176" s="245"/>
      <c r="D176" s="235" t="s">
        <v>157</v>
      </c>
      <c r="E176" s="246" t="s">
        <v>1</v>
      </c>
      <c r="F176" s="247" t="s">
        <v>208</v>
      </c>
      <c r="G176" s="245"/>
      <c r="H176" s="248">
        <v>18.75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157</v>
      </c>
      <c r="AU176" s="254" t="s">
        <v>89</v>
      </c>
      <c r="AV176" s="14" t="s">
        <v>89</v>
      </c>
      <c r="AW176" s="14" t="s">
        <v>36</v>
      </c>
      <c r="AX176" s="14" t="s">
        <v>79</v>
      </c>
      <c r="AY176" s="254" t="s">
        <v>141</v>
      </c>
    </row>
    <row r="177" s="13" customFormat="1">
      <c r="A177" s="13"/>
      <c r="B177" s="233"/>
      <c r="C177" s="234"/>
      <c r="D177" s="235" t="s">
        <v>157</v>
      </c>
      <c r="E177" s="236" t="s">
        <v>1</v>
      </c>
      <c r="F177" s="237" t="s">
        <v>209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157</v>
      </c>
      <c r="AU177" s="243" t="s">
        <v>89</v>
      </c>
      <c r="AV177" s="13" t="s">
        <v>87</v>
      </c>
      <c r="AW177" s="13" t="s">
        <v>36</v>
      </c>
      <c r="AX177" s="13" t="s">
        <v>79</v>
      </c>
      <c r="AY177" s="243" t="s">
        <v>141</v>
      </c>
    </row>
    <row r="178" s="14" customFormat="1">
      <c r="A178" s="14"/>
      <c r="B178" s="244"/>
      <c r="C178" s="245"/>
      <c r="D178" s="235" t="s">
        <v>157</v>
      </c>
      <c r="E178" s="246" t="s">
        <v>1</v>
      </c>
      <c r="F178" s="247" t="s">
        <v>210</v>
      </c>
      <c r="G178" s="245"/>
      <c r="H178" s="248">
        <v>4.4000000000000004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157</v>
      </c>
      <c r="AU178" s="254" t="s">
        <v>89</v>
      </c>
      <c r="AV178" s="14" t="s">
        <v>89</v>
      </c>
      <c r="AW178" s="14" t="s">
        <v>36</v>
      </c>
      <c r="AX178" s="14" t="s">
        <v>79</v>
      </c>
      <c r="AY178" s="254" t="s">
        <v>141</v>
      </c>
    </row>
    <row r="179" s="15" customFormat="1">
      <c r="A179" s="15"/>
      <c r="B179" s="255"/>
      <c r="C179" s="256"/>
      <c r="D179" s="235" t="s">
        <v>157</v>
      </c>
      <c r="E179" s="257" t="s">
        <v>1</v>
      </c>
      <c r="F179" s="258" t="s">
        <v>162</v>
      </c>
      <c r="G179" s="256"/>
      <c r="H179" s="259">
        <v>193.41999999999999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157</v>
      </c>
      <c r="AU179" s="265" t="s">
        <v>89</v>
      </c>
      <c r="AV179" s="15" t="s">
        <v>148</v>
      </c>
      <c r="AW179" s="15" t="s">
        <v>36</v>
      </c>
      <c r="AX179" s="15" t="s">
        <v>87</v>
      </c>
      <c r="AY179" s="265" t="s">
        <v>141</v>
      </c>
    </row>
    <row r="180" s="2" customFormat="1" ht="24.15" customHeight="1">
      <c r="A180" s="39"/>
      <c r="B180" s="40"/>
      <c r="C180" s="220" t="s">
        <v>211</v>
      </c>
      <c r="D180" s="220" t="s">
        <v>143</v>
      </c>
      <c r="E180" s="221" t="s">
        <v>212</v>
      </c>
      <c r="F180" s="222" t="s">
        <v>213</v>
      </c>
      <c r="G180" s="223" t="s">
        <v>95</v>
      </c>
      <c r="H180" s="224">
        <v>2188.8000000000002</v>
      </c>
      <c r="I180" s="225"/>
      <c r="J180" s="226">
        <f>ROUND(I180*H180,2)</f>
        <v>0</v>
      </c>
      <c r="K180" s="222" t="s">
        <v>147</v>
      </c>
      <c r="L180" s="45"/>
      <c r="M180" s="227" t="s">
        <v>1</v>
      </c>
      <c r="N180" s="228" t="s">
        <v>44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148</v>
      </c>
      <c r="AT180" s="231" t="s">
        <v>143</v>
      </c>
      <c r="AU180" s="231" t="s">
        <v>89</v>
      </c>
      <c r="AY180" s="18" t="s">
        <v>141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87</v>
      </c>
      <c r="BK180" s="232">
        <f>ROUND(I180*H180,2)</f>
        <v>0</v>
      </c>
      <c r="BL180" s="18" t="s">
        <v>148</v>
      </c>
      <c r="BM180" s="231" t="s">
        <v>214</v>
      </c>
    </row>
    <row r="181" s="13" customFormat="1">
      <c r="A181" s="13"/>
      <c r="B181" s="233"/>
      <c r="C181" s="234"/>
      <c r="D181" s="235" t="s">
        <v>157</v>
      </c>
      <c r="E181" s="236" t="s">
        <v>1</v>
      </c>
      <c r="F181" s="237" t="s">
        <v>215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157</v>
      </c>
      <c r="AU181" s="243" t="s">
        <v>89</v>
      </c>
      <c r="AV181" s="13" t="s">
        <v>87</v>
      </c>
      <c r="AW181" s="13" t="s">
        <v>36</v>
      </c>
      <c r="AX181" s="13" t="s">
        <v>79</v>
      </c>
      <c r="AY181" s="243" t="s">
        <v>141</v>
      </c>
    </row>
    <row r="182" s="14" customFormat="1">
      <c r="A182" s="14"/>
      <c r="B182" s="244"/>
      <c r="C182" s="245"/>
      <c r="D182" s="235" t="s">
        <v>157</v>
      </c>
      <c r="E182" s="246" t="s">
        <v>1</v>
      </c>
      <c r="F182" s="247" t="s">
        <v>216</v>
      </c>
      <c r="G182" s="245"/>
      <c r="H182" s="248">
        <v>2170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157</v>
      </c>
      <c r="AU182" s="254" t="s">
        <v>89</v>
      </c>
      <c r="AV182" s="14" t="s">
        <v>89</v>
      </c>
      <c r="AW182" s="14" t="s">
        <v>36</v>
      </c>
      <c r="AX182" s="14" t="s">
        <v>79</v>
      </c>
      <c r="AY182" s="254" t="s">
        <v>141</v>
      </c>
    </row>
    <row r="183" s="13" customFormat="1">
      <c r="A183" s="13"/>
      <c r="B183" s="233"/>
      <c r="C183" s="234"/>
      <c r="D183" s="235" t="s">
        <v>157</v>
      </c>
      <c r="E183" s="236" t="s">
        <v>1</v>
      </c>
      <c r="F183" s="237" t="s">
        <v>217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157</v>
      </c>
      <c r="AU183" s="243" t="s">
        <v>89</v>
      </c>
      <c r="AV183" s="13" t="s">
        <v>87</v>
      </c>
      <c r="AW183" s="13" t="s">
        <v>36</v>
      </c>
      <c r="AX183" s="13" t="s">
        <v>79</v>
      </c>
      <c r="AY183" s="243" t="s">
        <v>141</v>
      </c>
    </row>
    <row r="184" s="14" customFormat="1">
      <c r="A184" s="14"/>
      <c r="B184" s="244"/>
      <c r="C184" s="245"/>
      <c r="D184" s="235" t="s">
        <v>157</v>
      </c>
      <c r="E184" s="246" t="s">
        <v>1</v>
      </c>
      <c r="F184" s="247" t="s">
        <v>218</v>
      </c>
      <c r="G184" s="245"/>
      <c r="H184" s="248">
        <v>8.8000000000000007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157</v>
      </c>
      <c r="AU184" s="254" t="s">
        <v>89</v>
      </c>
      <c r="AV184" s="14" t="s">
        <v>89</v>
      </c>
      <c r="AW184" s="14" t="s">
        <v>36</v>
      </c>
      <c r="AX184" s="14" t="s">
        <v>79</v>
      </c>
      <c r="AY184" s="254" t="s">
        <v>141</v>
      </c>
    </row>
    <row r="185" s="14" customFormat="1">
      <c r="A185" s="14"/>
      <c r="B185" s="244"/>
      <c r="C185" s="245"/>
      <c r="D185" s="235" t="s">
        <v>157</v>
      </c>
      <c r="E185" s="246" t="s">
        <v>1</v>
      </c>
      <c r="F185" s="247" t="s">
        <v>219</v>
      </c>
      <c r="G185" s="245"/>
      <c r="H185" s="248">
        <v>10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157</v>
      </c>
      <c r="AU185" s="254" t="s">
        <v>89</v>
      </c>
      <c r="AV185" s="14" t="s">
        <v>89</v>
      </c>
      <c r="AW185" s="14" t="s">
        <v>36</v>
      </c>
      <c r="AX185" s="14" t="s">
        <v>79</v>
      </c>
      <c r="AY185" s="254" t="s">
        <v>141</v>
      </c>
    </row>
    <row r="186" s="15" customFormat="1">
      <c r="A186" s="15"/>
      <c r="B186" s="255"/>
      <c r="C186" s="256"/>
      <c r="D186" s="235" t="s">
        <v>157</v>
      </c>
      <c r="E186" s="257" t="s">
        <v>1</v>
      </c>
      <c r="F186" s="258" t="s">
        <v>162</v>
      </c>
      <c r="G186" s="256"/>
      <c r="H186" s="259">
        <v>2188.8000000000002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157</v>
      </c>
      <c r="AU186" s="265" t="s">
        <v>89</v>
      </c>
      <c r="AV186" s="15" t="s">
        <v>148</v>
      </c>
      <c r="AW186" s="15" t="s">
        <v>36</v>
      </c>
      <c r="AX186" s="15" t="s">
        <v>87</v>
      </c>
      <c r="AY186" s="265" t="s">
        <v>141</v>
      </c>
    </row>
    <row r="187" s="2" customFormat="1" ht="44.25" customHeight="1">
      <c r="A187" s="39"/>
      <c r="B187" s="40"/>
      <c r="C187" s="220" t="s">
        <v>8</v>
      </c>
      <c r="D187" s="220" t="s">
        <v>143</v>
      </c>
      <c r="E187" s="221" t="s">
        <v>220</v>
      </c>
      <c r="F187" s="222" t="s">
        <v>221</v>
      </c>
      <c r="G187" s="223" t="s">
        <v>222</v>
      </c>
      <c r="H187" s="224">
        <v>136.601</v>
      </c>
      <c r="I187" s="225"/>
      <c r="J187" s="226">
        <f>ROUND(I187*H187,2)</f>
        <v>0</v>
      </c>
      <c r="K187" s="222" t="s">
        <v>147</v>
      </c>
      <c r="L187" s="45"/>
      <c r="M187" s="227" t="s">
        <v>1</v>
      </c>
      <c r="N187" s="228" t="s">
        <v>44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148</v>
      </c>
      <c r="AT187" s="231" t="s">
        <v>143</v>
      </c>
      <c r="AU187" s="231" t="s">
        <v>89</v>
      </c>
      <c r="AY187" s="18" t="s">
        <v>141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87</v>
      </c>
      <c r="BK187" s="232">
        <f>ROUND(I187*H187,2)</f>
        <v>0</v>
      </c>
      <c r="BL187" s="18" t="s">
        <v>148</v>
      </c>
      <c r="BM187" s="231" t="s">
        <v>223</v>
      </c>
    </row>
    <row r="188" s="14" customFormat="1">
      <c r="A188" s="14"/>
      <c r="B188" s="244"/>
      <c r="C188" s="245"/>
      <c r="D188" s="235" t="s">
        <v>157</v>
      </c>
      <c r="E188" s="246" t="s">
        <v>1</v>
      </c>
      <c r="F188" s="247" t="s">
        <v>224</v>
      </c>
      <c r="G188" s="245"/>
      <c r="H188" s="248">
        <v>136.601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157</v>
      </c>
      <c r="AU188" s="254" t="s">
        <v>89</v>
      </c>
      <c r="AV188" s="14" t="s">
        <v>89</v>
      </c>
      <c r="AW188" s="14" t="s">
        <v>36</v>
      </c>
      <c r="AX188" s="14" t="s">
        <v>79</v>
      </c>
      <c r="AY188" s="254" t="s">
        <v>141</v>
      </c>
    </row>
    <row r="189" s="2" customFormat="1" ht="44.25" customHeight="1">
      <c r="A189" s="39"/>
      <c r="B189" s="40"/>
      <c r="C189" s="220" t="s">
        <v>225</v>
      </c>
      <c r="D189" s="220" t="s">
        <v>143</v>
      </c>
      <c r="E189" s="221" t="s">
        <v>226</v>
      </c>
      <c r="F189" s="222" t="s">
        <v>227</v>
      </c>
      <c r="G189" s="223" t="s">
        <v>222</v>
      </c>
      <c r="H189" s="224">
        <v>409.80399999999997</v>
      </c>
      <c r="I189" s="225"/>
      <c r="J189" s="226">
        <f>ROUND(I189*H189,2)</f>
        <v>0</v>
      </c>
      <c r="K189" s="222" t="s">
        <v>147</v>
      </c>
      <c r="L189" s="45"/>
      <c r="M189" s="227" t="s">
        <v>1</v>
      </c>
      <c r="N189" s="228" t="s">
        <v>44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148</v>
      </c>
      <c r="AT189" s="231" t="s">
        <v>143</v>
      </c>
      <c r="AU189" s="231" t="s">
        <v>89</v>
      </c>
      <c r="AY189" s="18" t="s">
        <v>141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87</v>
      </c>
      <c r="BK189" s="232">
        <f>ROUND(I189*H189,2)</f>
        <v>0</v>
      </c>
      <c r="BL189" s="18" t="s">
        <v>148</v>
      </c>
      <c r="BM189" s="231" t="s">
        <v>228</v>
      </c>
    </row>
    <row r="190" s="14" customFormat="1">
      <c r="A190" s="14"/>
      <c r="B190" s="244"/>
      <c r="C190" s="245"/>
      <c r="D190" s="235" t="s">
        <v>157</v>
      </c>
      <c r="E190" s="246" t="s">
        <v>1</v>
      </c>
      <c r="F190" s="247" t="s">
        <v>229</v>
      </c>
      <c r="G190" s="245"/>
      <c r="H190" s="248">
        <v>409.80399999999997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157</v>
      </c>
      <c r="AU190" s="254" t="s">
        <v>89</v>
      </c>
      <c r="AV190" s="14" t="s">
        <v>89</v>
      </c>
      <c r="AW190" s="14" t="s">
        <v>36</v>
      </c>
      <c r="AX190" s="14" t="s">
        <v>87</v>
      </c>
      <c r="AY190" s="254" t="s">
        <v>141</v>
      </c>
    </row>
    <row r="191" s="2" customFormat="1" ht="49.05" customHeight="1">
      <c r="A191" s="39"/>
      <c r="B191" s="40"/>
      <c r="C191" s="220" t="s">
        <v>230</v>
      </c>
      <c r="D191" s="220" t="s">
        <v>143</v>
      </c>
      <c r="E191" s="221" t="s">
        <v>231</v>
      </c>
      <c r="F191" s="222" t="s">
        <v>232</v>
      </c>
      <c r="G191" s="223" t="s">
        <v>222</v>
      </c>
      <c r="H191" s="224">
        <v>42.542999999999999</v>
      </c>
      <c r="I191" s="225"/>
      <c r="J191" s="226">
        <f>ROUND(I191*H191,2)</f>
        <v>0</v>
      </c>
      <c r="K191" s="222" t="s">
        <v>147</v>
      </c>
      <c r="L191" s="45"/>
      <c r="M191" s="227" t="s">
        <v>1</v>
      </c>
      <c r="N191" s="228" t="s">
        <v>44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148</v>
      </c>
      <c r="AT191" s="231" t="s">
        <v>143</v>
      </c>
      <c r="AU191" s="231" t="s">
        <v>89</v>
      </c>
      <c r="AY191" s="18" t="s">
        <v>141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87</v>
      </c>
      <c r="BK191" s="232">
        <f>ROUND(I191*H191,2)</f>
        <v>0</v>
      </c>
      <c r="BL191" s="18" t="s">
        <v>148</v>
      </c>
      <c r="BM191" s="231" t="s">
        <v>233</v>
      </c>
    </row>
    <row r="192" s="14" customFormat="1">
      <c r="A192" s="14"/>
      <c r="B192" s="244"/>
      <c r="C192" s="245"/>
      <c r="D192" s="235" t="s">
        <v>157</v>
      </c>
      <c r="E192" s="246" t="s">
        <v>1</v>
      </c>
      <c r="F192" s="247" t="s">
        <v>234</v>
      </c>
      <c r="G192" s="245"/>
      <c r="H192" s="248">
        <v>42.542999999999999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157</v>
      </c>
      <c r="AU192" s="254" t="s">
        <v>89</v>
      </c>
      <c r="AV192" s="14" t="s">
        <v>89</v>
      </c>
      <c r="AW192" s="14" t="s">
        <v>36</v>
      </c>
      <c r="AX192" s="14" t="s">
        <v>79</v>
      </c>
      <c r="AY192" s="254" t="s">
        <v>141</v>
      </c>
    </row>
    <row r="193" s="2" customFormat="1" ht="49.05" customHeight="1">
      <c r="A193" s="39"/>
      <c r="B193" s="40"/>
      <c r="C193" s="220" t="s">
        <v>100</v>
      </c>
      <c r="D193" s="220" t="s">
        <v>143</v>
      </c>
      <c r="E193" s="221" t="s">
        <v>235</v>
      </c>
      <c r="F193" s="222" t="s">
        <v>236</v>
      </c>
      <c r="G193" s="223" t="s">
        <v>222</v>
      </c>
      <c r="H193" s="224">
        <v>127.63</v>
      </c>
      <c r="I193" s="225"/>
      <c r="J193" s="226">
        <f>ROUND(I193*H193,2)</f>
        <v>0</v>
      </c>
      <c r="K193" s="222" t="s">
        <v>147</v>
      </c>
      <c r="L193" s="45"/>
      <c r="M193" s="227" t="s">
        <v>1</v>
      </c>
      <c r="N193" s="228" t="s">
        <v>44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148</v>
      </c>
      <c r="AT193" s="231" t="s">
        <v>143</v>
      </c>
      <c r="AU193" s="231" t="s">
        <v>89</v>
      </c>
      <c r="AY193" s="18" t="s">
        <v>141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87</v>
      </c>
      <c r="BK193" s="232">
        <f>ROUND(I193*H193,2)</f>
        <v>0</v>
      </c>
      <c r="BL193" s="18" t="s">
        <v>148</v>
      </c>
      <c r="BM193" s="231" t="s">
        <v>237</v>
      </c>
    </row>
    <row r="194" s="14" customFormat="1">
      <c r="A194" s="14"/>
      <c r="B194" s="244"/>
      <c r="C194" s="245"/>
      <c r="D194" s="235" t="s">
        <v>157</v>
      </c>
      <c r="E194" s="246" t="s">
        <v>1</v>
      </c>
      <c r="F194" s="247" t="s">
        <v>238</v>
      </c>
      <c r="G194" s="245"/>
      <c r="H194" s="248">
        <v>127.63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157</v>
      </c>
      <c r="AU194" s="254" t="s">
        <v>89</v>
      </c>
      <c r="AV194" s="14" t="s">
        <v>89</v>
      </c>
      <c r="AW194" s="14" t="s">
        <v>36</v>
      </c>
      <c r="AX194" s="14" t="s">
        <v>87</v>
      </c>
      <c r="AY194" s="254" t="s">
        <v>141</v>
      </c>
    </row>
    <row r="195" s="2" customFormat="1" ht="33" customHeight="1">
      <c r="A195" s="39"/>
      <c r="B195" s="40"/>
      <c r="C195" s="220" t="s">
        <v>239</v>
      </c>
      <c r="D195" s="220" t="s">
        <v>143</v>
      </c>
      <c r="E195" s="221" t="s">
        <v>240</v>
      </c>
      <c r="F195" s="222" t="s">
        <v>241</v>
      </c>
      <c r="G195" s="223" t="s">
        <v>242</v>
      </c>
      <c r="H195" s="224">
        <v>9.1999999999999993</v>
      </c>
      <c r="I195" s="225"/>
      <c r="J195" s="226">
        <f>ROUND(I195*H195,2)</f>
        <v>0</v>
      </c>
      <c r="K195" s="222" t="s">
        <v>147</v>
      </c>
      <c r="L195" s="45"/>
      <c r="M195" s="227" t="s">
        <v>1</v>
      </c>
      <c r="N195" s="228" t="s">
        <v>44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148</v>
      </c>
      <c r="AT195" s="231" t="s">
        <v>143</v>
      </c>
      <c r="AU195" s="231" t="s">
        <v>89</v>
      </c>
      <c r="AY195" s="18" t="s">
        <v>141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87</v>
      </c>
      <c r="BK195" s="232">
        <f>ROUND(I195*H195,2)</f>
        <v>0</v>
      </c>
      <c r="BL195" s="18" t="s">
        <v>148</v>
      </c>
      <c r="BM195" s="231" t="s">
        <v>243</v>
      </c>
    </row>
    <row r="196" s="2" customFormat="1" ht="24.15" customHeight="1">
      <c r="A196" s="39"/>
      <c r="B196" s="40"/>
      <c r="C196" s="266" t="s">
        <v>244</v>
      </c>
      <c r="D196" s="266" t="s">
        <v>245</v>
      </c>
      <c r="E196" s="267" t="s">
        <v>246</v>
      </c>
      <c r="F196" s="268" t="s">
        <v>247</v>
      </c>
      <c r="G196" s="269" t="s">
        <v>242</v>
      </c>
      <c r="H196" s="270">
        <v>9.3379999999999992</v>
      </c>
      <c r="I196" s="271"/>
      <c r="J196" s="272">
        <f>ROUND(I196*H196,2)</f>
        <v>0</v>
      </c>
      <c r="K196" s="268" t="s">
        <v>147</v>
      </c>
      <c r="L196" s="273"/>
      <c r="M196" s="274" t="s">
        <v>1</v>
      </c>
      <c r="N196" s="275" t="s">
        <v>44</v>
      </c>
      <c r="O196" s="92"/>
      <c r="P196" s="229">
        <f>O196*H196</f>
        <v>0</v>
      </c>
      <c r="Q196" s="229">
        <v>0.0067400000000000003</v>
      </c>
      <c r="R196" s="229">
        <f>Q196*H196</f>
        <v>0.06293812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185</v>
      </c>
      <c r="AT196" s="231" t="s">
        <v>245</v>
      </c>
      <c r="AU196" s="231" t="s">
        <v>89</v>
      </c>
      <c r="AY196" s="18" t="s">
        <v>141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87</v>
      </c>
      <c r="BK196" s="232">
        <f>ROUND(I196*H196,2)</f>
        <v>0</v>
      </c>
      <c r="BL196" s="18" t="s">
        <v>148</v>
      </c>
      <c r="BM196" s="231" t="s">
        <v>248</v>
      </c>
    </row>
    <row r="197" s="14" customFormat="1">
      <c r="A197" s="14"/>
      <c r="B197" s="244"/>
      <c r="C197" s="245"/>
      <c r="D197" s="235" t="s">
        <v>157</v>
      </c>
      <c r="E197" s="245"/>
      <c r="F197" s="247" t="s">
        <v>249</v>
      </c>
      <c r="G197" s="245"/>
      <c r="H197" s="248">
        <v>9.3379999999999992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157</v>
      </c>
      <c r="AU197" s="254" t="s">
        <v>89</v>
      </c>
      <c r="AV197" s="14" t="s">
        <v>89</v>
      </c>
      <c r="AW197" s="14" t="s">
        <v>4</v>
      </c>
      <c r="AX197" s="14" t="s">
        <v>87</v>
      </c>
      <c r="AY197" s="254" t="s">
        <v>141</v>
      </c>
    </row>
    <row r="198" s="2" customFormat="1" ht="49.05" customHeight="1">
      <c r="A198" s="39"/>
      <c r="B198" s="40"/>
      <c r="C198" s="220" t="s">
        <v>250</v>
      </c>
      <c r="D198" s="220" t="s">
        <v>143</v>
      </c>
      <c r="E198" s="221" t="s">
        <v>251</v>
      </c>
      <c r="F198" s="222" t="s">
        <v>252</v>
      </c>
      <c r="G198" s="223" t="s">
        <v>242</v>
      </c>
      <c r="H198" s="224">
        <v>2055.8000000000002</v>
      </c>
      <c r="I198" s="225"/>
      <c r="J198" s="226">
        <f>ROUND(I198*H198,2)</f>
        <v>0</v>
      </c>
      <c r="K198" s="222" t="s">
        <v>147</v>
      </c>
      <c r="L198" s="45"/>
      <c r="M198" s="227" t="s">
        <v>1</v>
      </c>
      <c r="N198" s="228" t="s">
        <v>44</v>
      </c>
      <c r="O198" s="92"/>
      <c r="P198" s="229">
        <f>O198*H198</f>
        <v>0</v>
      </c>
      <c r="Q198" s="229">
        <v>0.0074999999999999997</v>
      </c>
      <c r="R198" s="229">
        <f>Q198*H198</f>
        <v>15.418500000000002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148</v>
      </c>
      <c r="AT198" s="231" t="s">
        <v>143</v>
      </c>
      <c r="AU198" s="231" t="s">
        <v>89</v>
      </c>
      <c r="AY198" s="18" t="s">
        <v>141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87</v>
      </c>
      <c r="BK198" s="232">
        <f>ROUND(I198*H198,2)</f>
        <v>0</v>
      </c>
      <c r="BL198" s="18" t="s">
        <v>148</v>
      </c>
      <c r="BM198" s="231" t="s">
        <v>253</v>
      </c>
    </row>
    <row r="199" s="13" customFormat="1">
      <c r="A199" s="13"/>
      <c r="B199" s="233"/>
      <c r="C199" s="234"/>
      <c r="D199" s="235" t="s">
        <v>157</v>
      </c>
      <c r="E199" s="236" t="s">
        <v>1</v>
      </c>
      <c r="F199" s="237" t="s">
        <v>254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157</v>
      </c>
      <c r="AU199" s="243" t="s">
        <v>89</v>
      </c>
      <c r="AV199" s="13" t="s">
        <v>87</v>
      </c>
      <c r="AW199" s="13" t="s">
        <v>36</v>
      </c>
      <c r="AX199" s="13" t="s">
        <v>79</v>
      </c>
      <c r="AY199" s="243" t="s">
        <v>141</v>
      </c>
    </row>
    <row r="200" s="14" customFormat="1">
      <c r="A200" s="14"/>
      <c r="B200" s="244"/>
      <c r="C200" s="245"/>
      <c r="D200" s="235" t="s">
        <v>157</v>
      </c>
      <c r="E200" s="246" t="s">
        <v>1</v>
      </c>
      <c r="F200" s="247" t="s">
        <v>255</v>
      </c>
      <c r="G200" s="245"/>
      <c r="H200" s="248">
        <v>1661.7000000000001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157</v>
      </c>
      <c r="AU200" s="254" t="s">
        <v>89</v>
      </c>
      <c r="AV200" s="14" t="s">
        <v>89</v>
      </c>
      <c r="AW200" s="14" t="s">
        <v>36</v>
      </c>
      <c r="AX200" s="14" t="s">
        <v>79</v>
      </c>
      <c r="AY200" s="254" t="s">
        <v>141</v>
      </c>
    </row>
    <row r="201" s="13" customFormat="1">
      <c r="A201" s="13"/>
      <c r="B201" s="233"/>
      <c r="C201" s="234"/>
      <c r="D201" s="235" t="s">
        <v>157</v>
      </c>
      <c r="E201" s="236" t="s">
        <v>1</v>
      </c>
      <c r="F201" s="237" t="s">
        <v>256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157</v>
      </c>
      <c r="AU201" s="243" t="s">
        <v>89</v>
      </c>
      <c r="AV201" s="13" t="s">
        <v>87</v>
      </c>
      <c r="AW201" s="13" t="s">
        <v>36</v>
      </c>
      <c r="AX201" s="13" t="s">
        <v>79</v>
      </c>
      <c r="AY201" s="243" t="s">
        <v>141</v>
      </c>
    </row>
    <row r="202" s="14" customFormat="1">
      <c r="A202" s="14"/>
      <c r="B202" s="244"/>
      <c r="C202" s="245"/>
      <c r="D202" s="235" t="s">
        <v>157</v>
      </c>
      <c r="E202" s="246" t="s">
        <v>1</v>
      </c>
      <c r="F202" s="247" t="s">
        <v>257</v>
      </c>
      <c r="G202" s="245"/>
      <c r="H202" s="248">
        <v>394.10000000000002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157</v>
      </c>
      <c r="AU202" s="254" t="s">
        <v>89</v>
      </c>
      <c r="AV202" s="14" t="s">
        <v>89</v>
      </c>
      <c r="AW202" s="14" t="s">
        <v>36</v>
      </c>
      <c r="AX202" s="14" t="s">
        <v>79</v>
      </c>
      <c r="AY202" s="254" t="s">
        <v>141</v>
      </c>
    </row>
    <row r="203" s="15" customFormat="1">
      <c r="A203" s="15"/>
      <c r="B203" s="255"/>
      <c r="C203" s="256"/>
      <c r="D203" s="235" t="s">
        <v>157</v>
      </c>
      <c r="E203" s="257" t="s">
        <v>1</v>
      </c>
      <c r="F203" s="258" t="s">
        <v>162</v>
      </c>
      <c r="G203" s="256"/>
      <c r="H203" s="259">
        <v>2055.8000000000002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157</v>
      </c>
      <c r="AU203" s="265" t="s">
        <v>89</v>
      </c>
      <c r="AV203" s="15" t="s">
        <v>148</v>
      </c>
      <c r="AW203" s="15" t="s">
        <v>36</v>
      </c>
      <c r="AX203" s="15" t="s">
        <v>87</v>
      </c>
      <c r="AY203" s="265" t="s">
        <v>141</v>
      </c>
    </row>
    <row r="204" s="2" customFormat="1" ht="37.8" customHeight="1">
      <c r="A204" s="39"/>
      <c r="B204" s="40"/>
      <c r="C204" s="220" t="s">
        <v>258</v>
      </c>
      <c r="D204" s="220" t="s">
        <v>143</v>
      </c>
      <c r="E204" s="221" t="s">
        <v>259</v>
      </c>
      <c r="F204" s="222" t="s">
        <v>260</v>
      </c>
      <c r="G204" s="223" t="s">
        <v>95</v>
      </c>
      <c r="H204" s="224">
        <v>241.869</v>
      </c>
      <c r="I204" s="225"/>
      <c r="J204" s="226">
        <f>ROUND(I204*H204,2)</f>
        <v>0</v>
      </c>
      <c r="K204" s="222" t="s">
        <v>147</v>
      </c>
      <c r="L204" s="45"/>
      <c r="M204" s="227" t="s">
        <v>1</v>
      </c>
      <c r="N204" s="228" t="s">
        <v>44</v>
      </c>
      <c r="O204" s="92"/>
      <c r="P204" s="229">
        <f>O204*H204</f>
        <v>0</v>
      </c>
      <c r="Q204" s="229">
        <v>0.00084000000000000003</v>
      </c>
      <c r="R204" s="229">
        <f>Q204*H204</f>
        <v>0.20316996000000001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148</v>
      </c>
      <c r="AT204" s="231" t="s">
        <v>143</v>
      </c>
      <c r="AU204" s="231" t="s">
        <v>89</v>
      </c>
      <c r="AY204" s="18" t="s">
        <v>141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87</v>
      </c>
      <c r="BK204" s="232">
        <f>ROUND(I204*H204,2)</f>
        <v>0</v>
      </c>
      <c r="BL204" s="18" t="s">
        <v>148</v>
      </c>
      <c r="BM204" s="231" t="s">
        <v>261</v>
      </c>
    </row>
    <row r="205" s="13" customFormat="1">
      <c r="A205" s="13"/>
      <c r="B205" s="233"/>
      <c r="C205" s="234"/>
      <c r="D205" s="235" t="s">
        <v>157</v>
      </c>
      <c r="E205" s="236" t="s">
        <v>1</v>
      </c>
      <c r="F205" s="237" t="s">
        <v>172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157</v>
      </c>
      <c r="AU205" s="243" t="s">
        <v>89</v>
      </c>
      <c r="AV205" s="13" t="s">
        <v>87</v>
      </c>
      <c r="AW205" s="13" t="s">
        <v>36</v>
      </c>
      <c r="AX205" s="13" t="s">
        <v>79</v>
      </c>
      <c r="AY205" s="243" t="s">
        <v>141</v>
      </c>
    </row>
    <row r="206" s="13" customFormat="1">
      <c r="A206" s="13"/>
      <c r="B206" s="233"/>
      <c r="C206" s="234"/>
      <c r="D206" s="235" t="s">
        <v>157</v>
      </c>
      <c r="E206" s="236" t="s">
        <v>1</v>
      </c>
      <c r="F206" s="237" t="s">
        <v>262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157</v>
      </c>
      <c r="AU206" s="243" t="s">
        <v>89</v>
      </c>
      <c r="AV206" s="13" t="s">
        <v>87</v>
      </c>
      <c r="AW206" s="13" t="s">
        <v>36</v>
      </c>
      <c r="AX206" s="13" t="s">
        <v>79</v>
      </c>
      <c r="AY206" s="243" t="s">
        <v>141</v>
      </c>
    </row>
    <row r="207" s="14" customFormat="1">
      <c r="A207" s="14"/>
      <c r="B207" s="244"/>
      <c r="C207" s="245"/>
      <c r="D207" s="235" t="s">
        <v>157</v>
      </c>
      <c r="E207" s="246" t="s">
        <v>1</v>
      </c>
      <c r="F207" s="247" t="s">
        <v>263</v>
      </c>
      <c r="G207" s="245"/>
      <c r="H207" s="248">
        <v>53.119999999999997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157</v>
      </c>
      <c r="AU207" s="254" t="s">
        <v>89</v>
      </c>
      <c r="AV207" s="14" t="s">
        <v>89</v>
      </c>
      <c r="AW207" s="14" t="s">
        <v>36</v>
      </c>
      <c r="AX207" s="14" t="s">
        <v>79</v>
      </c>
      <c r="AY207" s="254" t="s">
        <v>141</v>
      </c>
    </row>
    <row r="208" s="13" customFormat="1">
      <c r="A208" s="13"/>
      <c r="B208" s="233"/>
      <c r="C208" s="234"/>
      <c r="D208" s="235" t="s">
        <v>157</v>
      </c>
      <c r="E208" s="236" t="s">
        <v>1</v>
      </c>
      <c r="F208" s="237" t="s">
        <v>264</v>
      </c>
      <c r="G208" s="234"/>
      <c r="H208" s="236" t="s">
        <v>1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157</v>
      </c>
      <c r="AU208" s="243" t="s">
        <v>89</v>
      </c>
      <c r="AV208" s="13" t="s">
        <v>87</v>
      </c>
      <c r="AW208" s="13" t="s">
        <v>36</v>
      </c>
      <c r="AX208" s="13" t="s">
        <v>79</v>
      </c>
      <c r="AY208" s="243" t="s">
        <v>141</v>
      </c>
    </row>
    <row r="209" s="13" customFormat="1">
      <c r="A209" s="13"/>
      <c r="B209" s="233"/>
      <c r="C209" s="234"/>
      <c r="D209" s="235" t="s">
        <v>157</v>
      </c>
      <c r="E209" s="236" t="s">
        <v>1</v>
      </c>
      <c r="F209" s="237" t="s">
        <v>265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157</v>
      </c>
      <c r="AU209" s="243" t="s">
        <v>89</v>
      </c>
      <c r="AV209" s="13" t="s">
        <v>87</v>
      </c>
      <c r="AW209" s="13" t="s">
        <v>4</v>
      </c>
      <c r="AX209" s="13" t="s">
        <v>79</v>
      </c>
      <c r="AY209" s="243" t="s">
        <v>141</v>
      </c>
    </row>
    <row r="210" s="14" customFormat="1">
      <c r="A210" s="14"/>
      <c r="B210" s="244"/>
      <c r="C210" s="245"/>
      <c r="D210" s="235" t="s">
        <v>157</v>
      </c>
      <c r="E210" s="246" t="s">
        <v>1</v>
      </c>
      <c r="F210" s="247" t="s">
        <v>266</v>
      </c>
      <c r="G210" s="245"/>
      <c r="H210" s="248">
        <v>71.004000000000005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157</v>
      </c>
      <c r="AU210" s="254" t="s">
        <v>89</v>
      </c>
      <c r="AV210" s="14" t="s">
        <v>89</v>
      </c>
      <c r="AW210" s="14" t="s">
        <v>36</v>
      </c>
      <c r="AX210" s="14" t="s">
        <v>79</v>
      </c>
      <c r="AY210" s="254" t="s">
        <v>141</v>
      </c>
    </row>
    <row r="211" s="14" customFormat="1">
      <c r="A211" s="14"/>
      <c r="B211" s="244"/>
      <c r="C211" s="245"/>
      <c r="D211" s="235" t="s">
        <v>157</v>
      </c>
      <c r="E211" s="246" t="s">
        <v>1</v>
      </c>
      <c r="F211" s="247" t="s">
        <v>267</v>
      </c>
      <c r="G211" s="245"/>
      <c r="H211" s="248">
        <v>47.560000000000002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157</v>
      </c>
      <c r="AU211" s="254" t="s">
        <v>89</v>
      </c>
      <c r="AV211" s="14" t="s">
        <v>89</v>
      </c>
      <c r="AW211" s="14" t="s">
        <v>36</v>
      </c>
      <c r="AX211" s="14" t="s">
        <v>79</v>
      </c>
      <c r="AY211" s="254" t="s">
        <v>141</v>
      </c>
    </row>
    <row r="212" s="13" customFormat="1">
      <c r="A212" s="13"/>
      <c r="B212" s="233"/>
      <c r="C212" s="234"/>
      <c r="D212" s="235" t="s">
        <v>157</v>
      </c>
      <c r="E212" s="236" t="s">
        <v>1</v>
      </c>
      <c r="F212" s="237" t="s">
        <v>268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157</v>
      </c>
      <c r="AU212" s="243" t="s">
        <v>89</v>
      </c>
      <c r="AV212" s="13" t="s">
        <v>87</v>
      </c>
      <c r="AW212" s="13" t="s">
        <v>36</v>
      </c>
      <c r="AX212" s="13" t="s">
        <v>79</v>
      </c>
      <c r="AY212" s="243" t="s">
        <v>141</v>
      </c>
    </row>
    <row r="213" s="13" customFormat="1">
      <c r="A213" s="13"/>
      <c r="B213" s="233"/>
      <c r="C213" s="234"/>
      <c r="D213" s="235" t="s">
        <v>157</v>
      </c>
      <c r="E213" s="236" t="s">
        <v>1</v>
      </c>
      <c r="F213" s="237" t="s">
        <v>269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157</v>
      </c>
      <c r="AU213" s="243" t="s">
        <v>89</v>
      </c>
      <c r="AV213" s="13" t="s">
        <v>87</v>
      </c>
      <c r="AW213" s="13" t="s">
        <v>36</v>
      </c>
      <c r="AX213" s="13" t="s">
        <v>79</v>
      </c>
      <c r="AY213" s="243" t="s">
        <v>141</v>
      </c>
    </row>
    <row r="214" s="14" customFormat="1">
      <c r="A214" s="14"/>
      <c r="B214" s="244"/>
      <c r="C214" s="245"/>
      <c r="D214" s="235" t="s">
        <v>157</v>
      </c>
      <c r="E214" s="246" t="s">
        <v>1</v>
      </c>
      <c r="F214" s="247" t="s">
        <v>270</v>
      </c>
      <c r="G214" s="245"/>
      <c r="H214" s="248">
        <v>26.100000000000001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157</v>
      </c>
      <c r="AU214" s="254" t="s">
        <v>89</v>
      </c>
      <c r="AV214" s="14" t="s">
        <v>89</v>
      </c>
      <c r="AW214" s="14" t="s">
        <v>36</v>
      </c>
      <c r="AX214" s="14" t="s">
        <v>79</v>
      </c>
      <c r="AY214" s="254" t="s">
        <v>141</v>
      </c>
    </row>
    <row r="215" s="13" customFormat="1">
      <c r="A215" s="13"/>
      <c r="B215" s="233"/>
      <c r="C215" s="234"/>
      <c r="D215" s="235" t="s">
        <v>157</v>
      </c>
      <c r="E215" s="236" t="s">
        <v>1</v>
      </c>
      <c r="F215" s="237" t="s">
        <v>265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157</v>
      </c>
      <c r="AU215" s="243" t="s">
        <v>89</v>
      </c>
      <c r="AV215" s="13" t="s">
        <v>87</v>
      </c>
      <c r="AW215" s="13" t="s">
        <v>36</v>
      </c>
      <c r="AX215" s="13" t="s">
        <v>79</v>
      </c>
      <c r="AY215" s="243" t="s">
        <v>141</v>
      </c>
    </row>
    <row r="216" s="14" customFormat="1">
      <c r="A216" s="14"/>
      <c r="B216" s="244"/>
      <c r="C216" s="245"/>
      <c r="D216" s="235" t="s">
        <v>157</v>
      </c>
      <c r="E216" s="246" t="s">
        <v>1</v>
      </c>
      <c r="F216" s="247" t="s">
        <v>271</v>
      </c>
      <c r="G216" s="245"/>
      <c r="H216" s="248">
        <v>32.625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157</v>
      </c>
      <c r="AU216" s="254" t="s">
        <v>89</v>
      </c>
      <c r="AV216" s="14" t="s">
        <v>89</v>
      </c>
      <c r="AW216" s="14" t="s">
        <v>36</v>
      </c>
      <c r="AX216" s="14" t="s">
        <v>79</v>
      </c>
      <c r="AY216" s="254" t="s">
        <v>141</v>
      </c>
    </row>
    <row r="217" s="13" customFormat="1">
      <c r="A217" s="13"/>
      <c r="B217" s="233"/>
      <c r="C217" s="234"/>
      <c r="D217" s="235" t="s">
        <v>157</v>
      </c>
      <c r="E217" s="236" t="s">
        <v>1</v>
      </c>
      <c r="F217" s="237" t="s">
        <v>272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157</v>
      </c>
      <c r="AU217" s="243" t="s">
        <v>89</v>
      </c>
      <c r="AV217" s="13" t="s">
        <v>87</v>
      </c>
      <c r="AW217" s="13" t="s">
        <v>36</v>
      </c>
      <c r="AX217" s="13" t="s">
        <v>79</v>
      </c>
      <c r="AY217" s="243" t="s">
        <v>141</v>
      </c>
    </row>
    <row r="218" s="13" customFormat="1">
      <c r="A218" s="13"/>
      <c r="B218" s="233"/>
      <c r="C218" s="234"/>
      <c r="D218" s="235" t="s">
        <v>157</v>
      </c>
      <c r="E218" s="236" t="s">
        <v>1</v>
      </c>
      <c r="F218" s="237" t="s">
        <v>159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157</v>
      </c>
      <c r="AU218" s="243" t="s">
        <v>89</v>
      </c>
      <c r="AV218" s="13" t="s">
        <v>87</v>
      </c>
      <c r="AW218" s="13" t="s">
        <v>36</v>
      </c>
      <c r="AX218" s="13" t="s">
        <v>79</v>
      </c>
      <c r="AY218" s="243" t="s">
        <v>141</v>
      </c>
    </row>
    <row r="219" s="14" customFormat="1">
      <c r="A219" s="14"/>
      <c r="B219" s="244"/>
      <c r="C219" s="245"/>
      <c r="D219" s="235" t="s">
        <v>157</v>
      </c>
      <c r="E219" s="246" t="s">
        <v>1</v>
      </c>
      <c r="F219" s="247" t="s">
        <v>273</v>
      </c>
      <c r="G219" s="245"/>
      <c r="H219" s="248">
        <v>5.7300000000000004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157</v>
      </c>
      <c r="AU219" s="254" t="s">
        <v>89</v>
      </c>
      <c r="AV219" s="14" t="s">
        <v>89</v>
      </c>
      <c r="AW219" s="14" t="s">
        <v>36</v>
      </c>
      <c r="AX219" s="14" t="s">
        <v>79</v>
      </c>
      <c r="AY219" s="254" t="s">
        <v>141</v>
      </c>
    </row>
    <row r="220" s="13" customFormat="1">
      <c r="A220" s="13"/>
      <c r="B220" s="233"/>
      <c r="C220" s="234"/>
      <c r="D220" s="235" t="s">
        <v>157</v>
      </c>
      <c r="E220" s="236" t="s">
        <v>1</v>
      </c>
      <c r="F220" s="237" t="s">
        <v>274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157</v>
      </c>
      <c r="AU220" s="243" t="s">
        <v>89</v>
      </c>
      <c r="AV220" s="13" t="s">
        <v>87</v>
      </c>
      <c r="AW220" s="13" t="s">
        <v>36</v>
      </c>
      <c r="AX220" s="13" t="s">
        <v>79</v>
      </c>
      <c r="AY220" s="243" t="s">
        <v>141</v>
      </c>
    </row>
    <row r="221" s="14" customFormat="1">
      <c r="A221" s="14"/>
      <c r="B221" s="244"/>
      <c r="C221" s="245"/>
      <c r="D221" s="235" t="s">
        <v>157</v>
      </c>
      <c r="E221" s="246" t="s">
        <v>1</v>
      </c>
      <c r="F221" s="247" t="s">
        <v>273</v>
      </c>
      <c r="G221" s="245"/>
      <c r="H221" s="248">
        <v>5.7300000000000004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157</v>
      </c>
      <c r="AU221" s="254" t="s">
        <v>89</v>
      </c>
      <c r="AV221" s="14" t="s">
        <v>89</v>
      </c>
      <c r="AW221" s="14" t="s">
        <v>36</v>
      </c>
      <c r="AX221" s="14" t="s">
        <v>79</v>
      </c>
      <c r="AY221" s="254" t="s">
        <v>141</v>
      </c>
    </row>
    <row r="222" s="15" customFormat="1">
      <c r="A222" s="15"/>
      <c r="B222" s="255"/>
      <c r="C222" s="256"/>
      <c r="D222" s="235" t="s">
        <v>157</v>
      </c>
      <c r="E222" s="257" t="s">
        <v>1</v>
      </c>
      <c r="F222" s="258" t="s">
        <v>162</v>
      </c>
      <c r="G222" s="256"/>
      <c r="H222" s="259">
        <v>241.869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157</v>
      </c>
      <c r="AU222" s="265" t="s">
        <v>89</v>
      </c>
      <c r="AV222" s="15" t="s">
        <v>148</v>
      </c>
      <c r="AW222" s="15" t="s">
        <v>36</v>
      </c>
      <c r="AX222" s="15" t="s">
        <v>87</v>
      </c>
      <c r="AY222" s="265" t="s">
        <v>141</v>
      </c>
    </row>
    <row r="223" s="2" customFormat="1" ht="44.25" customHeight="1">
      <c r="A223" s="39"/>
      <c r="B223" s="40"/>
      <c r="C223" s="220" t="s">
        <v>275</v>
      </c>
      <c r="D223" s="220" t="s">
        <v>143</v>
      </c>
      <c r="E223" s="221" t="s">
        <v>276</v>
      </c>
      <c r="F223" s="222" t="s">
        <v>277</v>
      </c>
      <c r="G223" s="223" t="s">
        <v>95</v>
      </c>
      <c r="H223" s="224">
        <v>241.869</v>
      </c>
      <c r="I223" s="225"/>
      <c r="J223" s="226">
        <f>ROUND(I223*H223,2)</f>
        <v>0</v>
      </c>
      <c r="K223" s="222" t="s">
        <v>147</v>
      </c>
      <c r="L223" s="45"/>
      <c r="M223" s="227" t="s">
        <v>1</v>
      </c>
      <c r="N223" s="228" t="s">
        <v>44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148</v>
      </c>
      <c r="AT223" s="231" t="s">
        <v>143</v>
      </c>
      <c r="AU223" s="231" t="s">
        <v>89</v>
      </c>
      <c r="AY223" s="18" t="s">
        <v>141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87</v>
      </c>
      <c r="BK223" s="232">
        <f>ROUND(I223*H223,2)</f>
        <v>0</v>
      </c>
      <c r="BL223" s="18" t="s">
        <v>148</v>
      </c>
      <c r="BM223" s="231" t="s">
        <v>278</v>
      </c>
    </row>
    <row r="224" s="2" customFormat="1" ht="24.15" customHeight="1">
      <c r="A224" s="39"/>
      <c r="B224" s="40"/>
      <c r="C224" s="220" t="s">
        <v>7</v>
      </c>
      <c r="D224" s="220" t="s">
        <v>143</v>
      </c>
      <c r="E224" s="221" t="s">
        <v>279</v>
      </c>
      <c r="F224" s="222" t="s">
        <v>280</v>
      </c>
      <c r="G224" s="223" t="s">
        <v>95</v>
      </c>
      <c r="H224" s="224">
        <v>1009.025</v>
      </c>
      <c r="I224" s="225"/>
      <c r="J224" s="226">
        <f>ROUND(I224*H224,2)</f>
        <v>0</v>
      </c>
      <c r="K224" s="222" t="s">
        <v>147</v>
      </c>
      <c r="L224" s="45"/>
      <c r="M224" s="227" t="s">
        <v>1</v>
      </c>
      <c r="N224" s="228" t="s">
        <v>44</v>
      </c>
      <c r="O224" s="92"/>
      <c r="P224" s="229">
        <f>O224*H224</f>
        <v>0</v>
      </c>
      <c r="Q224" s="229">
        <v>0.00069999999999999999</v>
      </c>
      <c r="R224" s="229">
        <f>Q224*H224</f>
        <v>0.70631749999999993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148</v>
      </c>
      <c r="AT224" s="231" t="s">
        <v>143</v>
      </c>
      <c r="AU224" s="231" t="s">
        <v>89</v>
      </c>
      <c r="AY224" s="18" t="s">
        <v>141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87</v>
      </c>
      <c r="BK224" s="232">
        <f>ROUND(I224*H224,2)</f>
        <v>0</v>
      </c>
      <c r="BL224" s="18" t="s">
        <v>148</v>
      </c>
      <c r="BM224" s="231" t="s">
        <v>281</v>
      </c>
    </row>
    <row r="225" s="13" customFormat="1">
      <c r="A225" s="13"/>
      <c r="B225" s="233"/>
      <c r="C225" s="234"/>
      <c r="D225" s="235" t="s">
        <v>157</v>
      </c>
      <c r="E225" s="236" t="s">
        <v>1</v>
      </c>
      <c r="F225" s="237" t="s">
        <v>282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157</v>
      </c>
      <c r="AU225" s="243" t="s">
        <v>89</v>
      </c>
      <c r="AV225" s="13" t="s">
        <v>87</v>
      </c>
      <c r="AW225" s="13" t="s">
        <v>36</v>
      </c>
      <c r="AX225" s="13" t="s">
        <v>79</v>
      </c>
      <c r="AY225" s="243" t="s">
        <v>141</v>
      </c>
    </row>
    <row r="226" s="13" customFormat="1">
      <c r="A226" s="13"/>
      <c r="B226" s="233"/>
      <c r="C226" s="234"/>
      <c r="D226" s="235" t="s">
        <v>157</v>
      </c>
      <c r="E226" s="236" t="s">
        <v>1</v>
      </c>
      <c r="F226" s="237" t="s">
        <v>265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157</v>
      </c>
      <c r="AU226" s="243" t="s">
        <v>89</v>
      </c>
      <c r="AV226" s="13" t="s">
        <v>87</v>
      </c>
      <c r="AW226" s="13" t="s">
        <v>36</v>
      </c>
      <c r="AX226" s="13" t="s">
        <v>79</v>
      </c>
      <c r="AY226" s="243" t="s">
        <v>141</v>
      </c>
    </row>
    <row r="227" s="14" customFormat="1">
      <c r="A227" s="14"/>
      <c r="B227" s="244"/>
      <c r="C227" s="245"/>
      <c r="D227" s="235" t="s">
        <v>157</v>
      </c>
      <c r="E227" s="246" t="s">
        <v>1</v>
      </c>
      <c r="F227" s="247" t="s">
        <v>283</v>
      </c>
      <c r="G227" s="245"/>
      <c r="H227" s="248">
        <v>10.08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157</v>
      </c>
      <c r="AU227" s="254" t="s">
        <v>89</v>
      </c>
      <c r="AV227" s="14" t="s">
        <v>89</v>
      </c>
      <c r="AW227" s="14" t="s">
        <v>36</v>
      </c>
      <c r="AX227" s="14" t="s">
        <v>79</v>
      </c>
      <c r="AY227" s="254" t="s">
        <v>141</v>
      </c>
    </row>
    <row r="228" s="14" customFormat="1">
      <c r="A228" s="14"/>
      <c r="B228" s="244"/>
      <c r="C228" s="245"/>
      <c r="D228" s="235" t="s">
        <v>157</v>
      </c>
      <c r="E228" s="246" t="s">
        <v>1</v>
      </c>
      <c r="F228" s="247" t="s">
        <v>284</v>
      </c>
      <c r="G228" s="245"/>
      <c r="H228" s="248">
        <v>15.75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157</v>
      </c>
      <c r="AU228" s="254" t="s">
        <v>89</v>
      </c>
      <c r="AV228" s="14" t="s">
        <v>89</v>
      </c>
      <c r="AW228" s="14" t="s">
        <v>36</v>
      </c>
      <c r="AX228" s="14" t="s">
        <v>79</v>
      </c>
      <c r="AY228" s="254" t="s">
        <v>141</v>
      </c>
    </row>
    <row r="229" s="13" customFormat="1">
      <c r="A229" s="13"/>
      <c r="B229" s="233"/>
      <c r="C229" s="234"/>
      <c r="D229" s="235" t="s">
        <v>157</v>
      </c>
      <c r="E229" s="236" t="s">
        <v>1</v>
      </c>
      <c r="F229" s="237" t="s">
        <v>285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157</v>
      </c>
      <c r="AU229" s="243" t="s">
        <v>89</v>
      </c>
      <c r="AV229" s="13" t="s">
        <v>87</v>
      </c>
      <c r="AW229" s="13" t="s">
        <v>36</v>
      </c>
      <c r="AX229" s="13" t="s">
        <v>79</v>
      </c>
      <c r="AY229" s="243" t="s">
        <v>141</v>
      </c>
    </row>
    <row r="230" s="14" customFormat="1">
      <c r="A230" s="14"/>
      <c r="B230" s="244"/>
      <c r="C230" s="245"/>
      <c r="D230" s="235" t="s">
        <v>157</v>
      </c>
      <c r="E230" s="246" t="s">
        <v>1</v>
      </c>
      <c r="F230" s="247" t="s">
        <v>286</v>
      </c>
      <c r="G230" s="245"/>
      <c r="H230" s="248">
        <v>16.875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157</v>
      </c>
      <c r="AU230" s="254" t="s">
        <v>89</v>
      </c>
      <c r="AV230" s="14" t="s">
        <v>89</v>
      </c>
      <c r="AW230" s="14" t="s">
        <v>36</v>
      </c>
      <c r="AX230" s="14" t="s">
        <v>79</v>
      </c>
      <c r="AY230" s="254" t="s">
        <v>141</v>
      </c>
    </row>
    <row r="231" s="13" customFormat="1">
      <c r="A231" s="13"/>
      <c r="B231" s="233"/>
      <c r="C231" s="234"/>
      <c r="D231" s="235" t="s">
        <v>157</v>
      </c>
      <c r="E231" s="236" t="s">
        <v>1</v>
      </c>
      <c r="F231" s="237" t="s">
        <v>287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157</v>
      </c>
      <c r="AU231" s="243" t="s">
        <v>89</v>
      </c>
      <c r="AV231" s="13" t="s">
        <v>87</v>
      </c>
      <c r="AW231" s="13" t="s">
        <v>36</v>
      </c>
      <c r="AX231" s="13" t="s">
        <v>79</v>
      </c>
      <c r="AY231" s="243" t="s">
        <v>141</v>
      </c>
    </row>
    <row r="232" s="13" customFormat="1">
      <c r="A232" s="13"/>
      <c r="B232" s="233"/>
      <c r="C232" s="234"/>
      <c r="D232" s="235" t="s">
        <v>157</v>
      </c>
      <c r="E232" s="236" t="s">
        <v>1</v>
      </c>
      <c r="F232" s="237" t="s">
        <v>265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157</v>
      </c>
      <c r="AU232" s="243" t="s">
        <v>89</v>
      </c>
      <c r="AV232" s="13" t="s">
        <v>87</v>
      </c>
      <c r="AW232" s="13" t="s">
        <v>36</v>
      </c>
      <c r="AX232" s="13" t="s">
        <v>79</v>
      </c>
      <c r="AY232" s="243" t="s">
        <v>141</v>
      </c>
    </row>
    <row r="233" s="14" customFormat="1">
      <c r="A233" s="14"/>
      <c r="B233" s="244"/>
      <c r="C233" s="245"/>
      <c r="D233" s="235" t="s">
        <v>157</v>
      </c>
      <c r="E233" s="246" t="s">
        <v>1</v>
      </c>
      <c r="F233" s="247" t="s">
        <v>288</v>
      </c>
      <c r="G233" s="245"/>
      <c r="H233" s="248">
        <v>11.52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157</v>
      </c>
      <c r="AU233" s="254" t="s">
        <v>89</v>
      </c>
      <c r="AV233" s="14" t="s">
        <v>89</v>
      </c>
      <c r="AW233" s="14" t="s">
        <v>36</v>
      </c>
      <c r="AX233" s="14" t="s">
        <v>79</v>
      </c>
      <c r="AY233" s="254" t="s">
        <v>141</v>
      </c>
    </row>
    <row r="234" s="13" customFormat="1">
      <c r="A234" s="13"/>
      <c r="B234" s="233"/>
      <c r="C234" s="234"/>
      <c r="D234" s="235" t="s">
        <v>157</v>
      </c>
      <c r="E234" s="236" t="s">
        <v>1</v>
      </c>
      <c r="F234" s="237" t="s">
        <v>264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157</v>
      </c>
      <c r="AU234" s="243" t="s">
        <v>89</v>
      </c>
      <c r="AV234" s="13" t="s">
        <v>87</v>
      </c>
      <c r="AW234" s="13" t="s">
        <v>36</v>
      </c>
      <c r="AX234" s="13" t="s">
        <v>79</v>
      </c>
      <c r="AY234" s="243" t="s">
        <v>141</v>
      </c>
    </row>
    <row r="235" s="13" customFormat="1">
      <c r="A235" s="13"/>
      <c r="B235" s="233"/>
      <c r="C235" s="234"/>
      <c r="D235" s="235" t="s">
        <v>157</v>
      </c>
      <c r="E235" s="236" t="s">
        <v>1</v>
      </c>
      <c r="F235" s="237" t="s">
        <v>265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157</v>
      </c>
      <c r="AU235" s="243" t="s">
        <v>89</v>
      </c>
      <c r="AV235" s="13" t="s">
        <v>87</v>
      </c>
      <c r="AW235" s="13" t="s">
        <v>36</v>
      </c>
      <c r="AX235" s="13" t="s">
        <v>79</v>
      </c>
      <c r="AY235" s="243" t="s">
        <v>141</v>
      </c>
    </row>
    <row r="236" s="14" customFormat="1">
      <c r="A236" s="14"/>
      <c r="B236" s="244"/>
      <c r="C236" s="245"/>
      <c r="D236" s="235" t="s">
        <v>157</v>
      </c>
      <c r="E236" s="246" t="s">
        <v>1</v>
      </c>
      <c r="F236" s="247" t="s">
        <v>289</v>
      </c>
      <c r="G236" s="245"/>
      <c r="H236" s="248">
        <v>158.40000000000001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157</v>
      </c>
      <c r="AU236" s="254" t="s">
        <v>89</v>
      </c>
      <c r="AV236" s="14" t="s">
        <v>89</v>
      </c>
      <c r="AW236" s="14" t="s">
        <v>36</v>
      </c>
      <c r="AX236" s="14" t="s">
        <v>79</v>
      </c>
      <c r="AY236" s="254" t="s">
        <v>141</v>
      </c>
    </row>
    <row r="237" s="14" customFormat="1">
      <c r="A237" s="14"/>
      <c r="B237" s="244"/>
      <c r="C237" s="245"/>
      <c r="D237" s="235" t="s">
        <v>157</v>
      </c>
      <c r="E237" s="246" t="s">
        <v>1</v>
      </c>
      <c r="F237" s="247" t="s">
        <v>290</v>
      </c>
      <c r="G237" s="245"/>
      <c r="H237" s="248">
        <v>246.40000000000001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157</v>
      </c>
      <c r="AU237" s="254" t="s">
        <v>89</v>
      </c>
      <c r="AV237" s="14" t="s">
        <v>89</v>
      </c>
      <c r="AW237" s="14" t="s">
        <v>36</v>
      </c>
      <c r="AX237" s="14" t="s">
        <v>79</v>
      </c>
      <c r="AY237" s="254" t="s">
        <v>141</v>
      </c>
    </row>
    <row r="238" s="13" customFormat="1">
      <c r="A238" s="13"/>
      <c r="B238" s="233"/>
      <c r="C238" s="234"/>
      <c r="D238" s="235" t="s">
        <v>157</v>
      </c>
      <c r="E238" s="236" t="s">
        <v>1</v>
      </c>
      <c r="F238" s="237" t="s">
        <v>274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157</v>
      </c>
      <c r="AU238" s="243" t="s">
        <v>89</v>
      </c>
      <c r="AV238" s="13" t="s">
        <v>87</v>
      </c>
      <c r="AW238" s="13" t="s">
        <v>36</v>
      </c>
      <c r="AX238" s="13" t="s">
        <v>79</v>
      </c>
      <c r="AY238" s="243" t="s">
        <v>141</v>
      </c>
    </row>
    <row r="239" s="14" customFormat="1">
      <c r="A239" s="14"/>
      <c r="B239" s="244"/>
      <c r="C239" s="245"/>
      <c r="D239" s="235" t="s">
        <v>157</v>
      </c>
      <c r="E239" s="246" t="s">
        <v>1</v>
      </c>
      <c r="F239" s="247" t="s">
        <v>291</v>
      </c>
      <c r="G239" s="245"/>
      <c r="H239" s="248">
        <v>88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157</v>
      </c>
      <c r="AU239" s="254" t="s">
        <v>89</v>
      </c>
      <c r="AV239" s="14" t="s">
        <v>89</v>
      </c>
      <c r="AW239" s="14" t="s">
        <v>36</v>
      </c>
      <c r="AX239" s="14" t="s">
        <v>79</v>
      </c>
      <c r="AY239" s="254" t="s">
        <v>141</v>
      </c>
    </row>
    <row r="240" s="14" customFormat="1">
      <c r="A240" s="14"/>
      <c r="B240" s="244"/>
      <c r="C240" s="245"/>
      <c r="D240" s="235" t="s">
        <v>157</v>
      </c>
      <c r="E240" s="246" t="s">
        <v>1</v>
      </c>
      <c r="F240" s="247" t="s">
        <v>292</v>
      </c>
      <c r="G240" s="245"/>
      <c r="H240" s="248">
        <v>215.59999999999999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157</v>
      </c>
      <c r="AU240" s="254" t="s">
        <v>89</v>
      </c>
      <c r="AV240" s="14" t="s">
        <v>89</v>
      </c>
      <c r="AW240" s="14" t="s">
        <v>36</v>
      </c>
      <c r="AX240" s="14" t="s">
        <v>79</v>
      </c>
      <c r="AY240" s="254" t="s">
        <v>141</v>
      </c>
    </row>
    <row r="241" s="13" customFormat="1">
      <c r="A241" s="13"/>
      <c r="B241" s="233"/>
      <c r="C241" s="234"/>
      <c r="D241" s="235" t="s">
        <v>157</v>
      </c>
      <c r="E241" s="236" t="s">
        <v>1</v>
      </c>
      <c r="F241" s="237" t="s">
        <v>285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157</v>
      </c>
      <c r="AU241" s="243" t="s">
        <v>89</v>
      </c>
      <c r="AV241" s="13" t="s">
        <v>87</v>
      </c>
      <c r="AW241" s="13" t="s">
        <v>36</v>
      </c>
      <c r="AX241" s="13" t="s">
        <v>79</v>
      </c>
      <c r="AY241" s="243" t="s">
        <v>141</v>
      </c>
    </row>
    <row r="242" s="14" customFormat="1">
      <c r="A242" s="14"/>
      <c r="B242" s="244"/>
      <c r="C242" s="245"/>
      <c r="D242" s="235" t="s">
        <v>157</v>
      </c>
      <c r="E242" s="246" t="s">
        <v>1</v>
      </c>
      <c r="F242" s="247" t="s">
        <v>293</v>
      </c>
      <c r="G242" s="245"/>
      <c r="H242" s="248">
        <v>17.600000000000001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157</v>
      </c>
      <c r="AU242" s="254" t="s">
        <v>89</v>
      </c>
      <c r="AV242" s="14" t="s">
        <v>89</v>
      </c>
      <c r="AW242" s="14" t="s">
        <v>36</v>
      </c>
      <c r="AX242" s="14" t="s">
        <v>79</v>
      </c>
      <c r="AY242" s="254" t="s">
        <v>141</v>
      </c>
    </row>
    <row r="243" s="14" customFormat="1">
      <c r="A243" s="14"/>
      <c r="B243" s="244"/>
      <c r="C243" s="245"/>
      <c r="D243" s="235" t="s">
        <v>157</v>
      </c>
      <c r="E243" s="246" t="s">
        <v>1</v>
      </c>
      <c r="F243" s="247" t="s">
        <v>294</v>
      </c>
      <c r="G243" s="245"/>
      <c r="H243" s="248">
        <v>30.800000000000001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157</v>
      </c>
      <c r="AU243" s="254" t="s">
        <v>89</v>
      </c>
      <c r="AV243" s="14" t="s">
        <v>89</v>
      </c>
      <c r="AW243" s="14" t="s">
        <v>36</v>
      </c>
      <c r="AX243" s="14" t="s">
        <v>79</v>
      </c>
      <c r="AY243" s="254" t="s">
        <v>141</v>
      </c>
    </row>
    <row r="244" s="13" customFormat="1">
      <c r="A244" s="13"/>
      <c r="B244" s="233"/>
      <c r="C244" s="234"/>
      <c r="D244" s="235" t="s">
        <v>157</v>
      </c>
      <c r="E244" s="236" t="s">
        <v>1</v>
      </c>
      <c r="F244" s="237" t="s">
        <v>272</v>
      </c>
      <c r="G244" s="234"/>
      <c r="H244" s="236" t="s">
        <v>1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157</v>
      </c>
      <c r="AU244" s="243" t="s">
        <v>89</v>
      </c>
      <c r="AV244" s="13" t="s">
        <v>87</v>
      </c>
      <c r="AW244" s="13" t="s">
        <v>36</v>
      </c>
      <c r="AX244" s="13" t="s">
        <v>79</v>
      </c>
      <c r="AY244" s="243" t="s">
        <v>141</v>
      </c>
    </row>
    <row r="245" s="13" customFormat="1">
      <c r="A245" s="13"/>
      <c r="B245" s="233"/>
      <c r="C245" s="234"/>
      <c r="D245" s="235" t="s">
        <v>157</v>
      </c>
      <c r="E245" s="236" t="s">
        <v>1</v>
      </c>
      <c r="F245" s="237" t="s">
        <v>274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157</v>
      </c>
      <c r="AU245" s="243" t="s">
        <v>89</v>
      </c>
      <c r="AV245" s="13" t="s">
        <v>87</v>
      </c>
      <c r="AW245" s="13" t="s">
        <v>36</v>
      </c>
      <c r="AX245" s="13" t="s">
        <v>79</v>
      </c>
      <c r="AY245" s="243" t="s">
        <v>141</v>
      </c>
    </row>
    <row r="246" s="14" customFormat="1">
      <c r="A246" s="14"/>
      <c r="B246" s="244"/>
      <c r="C246" s="245"/>
      <c r="D246" s="235" t="s">
        <v>157</v>
      </c>
      <c r="E246" s="246" t="s">
        <v>1</v>
      </c>
      <c r="F246" s="247" t="s">
        <v>295</v>
      </c>
      <c r="G246" s="245"/>
      <c r="H246" s="248">
        <v>70.400000000000006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157</v>
      </c>
      <c r="AU246" s="254" t="s">
        <v>89</v>
      </c>
      <c r="AV246" s="14" t="s">
        <v>89</v>
      </c>
      <c r="AW246" s="14" t="s">
        <v>36</v>
      </c>
      <c r="AX246" s="14" t="s">
        <v>79</v>
      </c>
      <c r="AY246" s="254" t="s">
        <v>141</v>
      </c>
    </row>
    <row r="247" s="14" customFormat="1">
      <c r="A247" s="14"/>
      <c r="B247" s="244"/>
      <c r="C247" s="245"/>
      <c r="D247" s="235" t="s">
        <v>157</v>
      </c>
      <c r="E247" s="246" t="s">
        <v>1</v>
      </c>
      <c r="F247" s="247" t="s">
        <v>296</v>
      </c>
      <c r="G247" s="245"/>
      <c r="H247" s="248">
        <v>61.600000000000001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157</v>
      </c>
      <c r="AU247" s="254" t="s">
        <v>89</v>
      </c>
      <c r="AV247" s="14" t="s">
        <v>89</v>
      </c>
      <c r="AW247" s="14" t="s">
        <v>36</v>
      </c>
      <c r="AX247" s="14" t="s">
        <v>79</v>
      </c>
      <c r="AY247" s="254" t="s">
        <v>141</v>
      </c>
    </row>
    <row r="248" s="13" customFormat="1">
      <c r="A248" s="13"/>
      <c r="B248" s="233"/>
      <c r="C248" s="234"/>
      <c r="D248" s="235" t="s">
        <v>157</v>
      </c>
      <c r="E248" s="236" t="s">
        <v>1</v>
      </c>
      <c r="F248" s="237" t="s">
        <v>285</v>
      </c>
      <c r="G248" s="234"/>
      <c r="H248" s="236" t="s">
        <v>1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157</v>
      </c>
      <c r="AU248" s="243" t="s">
        <v>89</v>
      </c>
      <c r="AV248" s="13" t="s">
        <v>87</v>
      </c>
      <c r="AW248" s="13" t="s">
        <v>36</v>
      </c>
      <c r="AX248" s="13" t="s">
        <v>79</v>
      </c>
      <c r="AY248" s="243" t="s">
        <v>141</v>
      </c>
    </row>
    <row r="249" s="14" customFormat="1">
      <c r="A249" s="14"/>
      <c r="B249" s="244"/>
      <c r="C249" s="245"/>
      <c r="D249" s="235" t="s">
        <v>157</v>
      </c>
      <c r="E249" s="246" t="s">
        <v>1</v>
      </c>
      <c r="F249" s="247" t="s">
        <v>293</v>
      </c>
      <c r="G249" s="245"/>
      <c r="H249" s="248">
        <v>17.600000000000001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157</v>
      </c>
      <c r="AU249" s="254" t="s">
        <v>89</v>
      </c>
      <c r="AV249" s="14" t="s">
        <v>89</v>
      </c>
      <c r="AW249" s="14" t="s">
        <v>36</v>
      </c>
      <c r="AX249" s="14" t="s">
        <v>79</v>
      </c>
      <c r="AY249" s="254" t="s">
        <v>141</v>
      </c>
    </row>
    <row r="250" s="14" customFormat="1">
      <c r="A250" s="14"/>
      <c r="B250" s="244"/>
      <c r="C250" s="245"/>
      <c r="D250" s="235" t="s">
        <v>157</v>
      </c>
      <c r="E250" s="246" t="s">
        <v>1</v>
      </c>
      <c r="F250" s="247" t="s">
        <v>294</v>
      </c>
      <c r="G250" s="245"/>
      <c r="H250" s="248">
        <v>30.800000000000001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157</v>
      </c>
      <c r="AU250" s="254" t="s">
        <v>89</v>
      </c>
      <c r="AV250" s="14" t="s">
        <v>89</v>
      </c>
      <c r="AW250" s="14" t="s">
        <v>36</v>
      </c>
      <c r="AX250" s="14" t="s">
        <v>79</v>
      </c>
      <c r="AY250" s="254" t="s">
        <v>141</v>
      </c>
    </row>
    <row r="251" s="13" customFormat="1">
      <c r="A251" s="13"/>
      <c r="B251" s="233"/>
      <c r="C251" s="234"/>
      <c r="D251" s="235" t="s">
        <v>157</v>
      </c>
      <c r="E251" s="236" t="s">
        <v>1</v>
      </c>
      <c r="F251" s="237" t="s">
        <v>265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157</v>
      </c>
      <c r="AU251" s="243" t="s">
        <v>89</v>
      </c>
      <c r="AV251" s="13" t="s">
        <v>87</v>
      </c>
      <c r="AW251" s="13" t="s">
        <v>36</v>
      </c>
      <c r="AX251" s="13" t="s">
        <v>79</v>
      </c>
      <c r="AY251" s="243" t="s">
        <v>141</v>
      </c>
    </row>
    <row r="252" s="14" customFormat="1">
      <c r="A252" s="14"/>
      <c r="B252" s="244"/>
      <c r="C252" s="245"/>
      <c r="D252" s="235" t="s">
        <v>157</v>
      </c>
      <c r="E252" s="246" t="s">
        <v>1</v>
      </c>
      <c r="F252" s="247" t="s">
        <v>293</v>
      </c>
      <c r="G252" s="245"/>
      <c r="H252" s="248">
        <v>17.600000000000001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157</v>
      </c>
      <c r="AU252" s="254" t="s">
        <v>89</v>
      </c>
      <c r="AV252" s="14" t="s">
        <v>89</v>
      </c>
      <c r="AW252" s="14" t="s">
        <v>36</v>
      </c>
      <c r="AX252" s="14" t="s">
        <v>79</v>
      </c>
      <c r="AY252" s="254" t="s">
        <v>141</v>
      </c>
    </row>
    <row r="253" s="15" customFormat="1">
      <c r="A253" s="15"/>
      <c r="B253" s="255"/>
      <c r="C253" s="256"/>
      <c r="D253" s="235" t="s">
        <v>157</v>
      </c>
      <c r="E253" s="257" t="s">
        <v>1</v>
      </c>
      <c r="F253" s="258" t="s">
        <v>162</v>
      </c>
      <c r="G253" s="256"/>
      <c r="H253" s="259">
        <v>1009.025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157</v>
      </c>
      <c r="AU253" s="265" t="s">
        <v>89</v>
      </c>
      <c r="AV253" s="15" t="s">
        <v>148</v>
      </c>
      <c r="AW253" s="15" t="s">
        <v>36</v>
      </c>
      <c r="AX253" s="15" t="s">
        <v>87</v>
      </c>
      <c r="AY253" s="265" t="s">
        <v>141</v>
      </c>
    </row>
    <row r="254" s="2" customFormat="1" ht="44.25" customHeight="1">
      <c r="A254" s="39"/>
      <c r="B254" s="40"/>
      <c r="C254" s="220" t="s">
        <v>297</v>
      </c>
      <c r="D254" s="220" t="s">
        <v>143</v>
      </c>
      <c r="E254" s="221" t="s">
        <v>298</v>
      </c>
      <c r="F254" s="222" t="s">
        <v>299</v>
      </c>
      <c r="G254" s="223" t="s">
        <v>95</v>
      </c>
      <c r="H254" s="224">
        <v>1009.025</v>
      </c>
      <c r="I254" s="225"/>
      <c r="J254" s="226">
        <f>ROUND(I254*H254,2)</f>
        <v>0</v>
      </c>
      <c r="K254" s="222" t="s">
        <v>147</v>
      </c>
      <c r="L254" s="45"/>
      <c r="M254" s="227" t="s">
        <v>1</v>
      </c>
      <c r="N254" s="228" t="s">
        <v>44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148</v>
      </c>
      <c r="AT254" s="231" t="s">
        <v>143</v>
      </c>
      <c r="AU254" s="231" t="s">
        <v>89</v>
      </c>
      <c r="AY254" s="18" t="s">
        <v>141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87</v>
      </c>
      <c r="BK254" s="232">
        <f>ROUND(I254*H254,2)</f>
        <v>0</v>
      </c>
      <c r="BL254" s="18" t="s">
        <v>148</v>
      </c>
      <c r="BM254" s="231" t="s">
        <v>300</v>
      </c>
    </row>
    <row r="255" s="2" customFormat="1" ht="33" customHeight="1">
      <c r="A255" s="39"/>
      <c r="B255" s="40"/>
      <c r="C255" s="220" t="s">
        <v>301</v>
      </c>
      <c r="D255" s="220" t="s">
        <v>143</v>
      </c>
      <c r="E255" s="221" t="s">
        <v>302</v>
      </c>
      <c r="F255" s="222" t="s">
        <v>303</v>
      </c>
      <c r="G255" s="223" t="s">
        <v>222</v>
      </c>
      <c r="H255" s="224">
        <v>625.28499999999997</v>
      </c>
      <c r="I255" s="225"/>
      <c r="J255" s="226">
        <f>ROUND(I255*H255,2)</f>
        <v>0</v>
      </c>
      <c r="K255" s="222" t="s">
        <v>147</v>
      </c>
      <c r="L255" s="45"/>
      <c r="M255" s="227" t="s">
        <v>1</v>
      </c>
      <c r="N255" s="228" t="s">
        <v>44</v>
      </c>
      <c r="O255" s="92"/>
      <c r="P255" s="229">
        <f>O255*H255</f>
        <v>0</v>
      </c>
      <c r="Q255" s="229">
        <v>0.00046000000000000001</v>
      </c>
      <c r="R255" s="229">
        <f>Q255*H255</f>
        <v>0.28763109999999997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148</v>
      </c>
      <c r="AT255" s="231" t="s">
        <v>143</v>
      </c>
      <c r="AU255" s="231" t="s">
        <v>89</v>
      </c>
      <c r="AY255" s="18" t="s">
        <v>141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87</v>
      </c>
      <c r="BK255" s="232">
        <f>ROUND(I255*H255,2)</f>
        <v>0</v>
      </c>
      <c r="BL255" s="18" t="s">
        <v>148</v>
      </c>
      <c r="BM255" s="231" t="s">
        <v>304</v>
      </c>
    </row>
    <row r="256" s="13" customFormat="1">
      <c r="A256" s="13"/>
      <c r="B256" s="233"/>
      <c r="C256" s="234"/>
      <c r="D256" s="235" t="s">
        <v>157</v>
      </c>
      <c r="E256" s="236" t="s">
        <v>1</v>
      </c>
      <c r="F256" s="237" t="s">
        <v>282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157</v>
      </c>
      <c r="AU256" s="243" t="s">
        <v>89</v>
      </c>
      <c r="AV256" s="13" t="s">
        <v>87</v>
      </c>
      <c r="AW256" s="13" t="s">
        <v>36</v>
      </c>
      <c r="AX256" s="13" t="s">
        <v>79</v>
      </c>
      <c r="AY256" s="243" t="s">
        <v>141</v>
      </c>
    </row>
    <row r="257" s="13" customFormat="1">
      <c r="A257" s="13"/>
      <c r="B257" s="233"/>
      <c r="C257" s="234"/>
      <c r="D257" s="235" t="s">
        <v>157</v>
      </c>
      <c r="E257" s="236" t="s">
        <v>1</v>
      </c>
      <c r="F257" s="237" t="s">
        <v>265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157</v>
      </c>
      <c r="AU257" s="243" t="s">
        <v>89</v>
      </c>
      <c r="AV257" s="13" t="s">
        <v>87</v>
      </c>
      <c r="AW257" s="13" t="s">
        <v>36</v>
      </c>
      <c r="AX257" s="13" t="s">
        <v>79</v>
      </c>
      <c r="AY257" s="243" t="s">
        <v>141</v>
      </c>
    </row>
    <row r="258" s="14" customFormat="1">
      <c r="A258" s="14"/>
      <c r="B258" s="244"/>
      <c r="C258" s="245"/>
      <c r="D258" s="235" t="s">
        <v>157</v>
      </c>
      <c r="E258" s="246" t="s">
        <v>1</v>
      </c>
      <c r="F258" s="247" t="s">
        <v>305</v>
      </c>
      <c r="G258" s="245"/>
      <c r="H258" s="248">
        <v>2.9399999999999999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157</v>
      </c>
      <c r="AU258" s="254" t="s">
        <v>89</v>
      </c>
      <c r="AV258" s="14" t="s">
        <v>89</v>
      </c>
      <c r="AW258" s="14" t="s">
        <v>36</v>
      </c>
      <c r="AX258" s="14" t="s">
        <v>79</v>
      </c>
      <c r="AY258" s="254" t="s">
        <v>141</v>
      </c>
    </row>
    <row r="259" s="14" customFormat="1">
      <c r="A259" s="14"/>
      <c r="B259" s="244"/>
      <c r="C259" s="245"/>
      <c r="D259" s="235" t="s">
        <v>157</v>
      </c>
      <c r="E259" s="246" t="s">
        <v>1</v>
      </c>
      <c r="F259" s="247" t="s">
        <v>306</v>
      </c>
      <c r="G259" s="245"/>
      <c r="H259" s="248">
        <v>7.3499999999999996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157</v>
      </c>
      <c r="AU259" s="254" t="s">
        <v>89</v>
      </c>
      <c r="AV259" s="14" t="s">
        <v>89</v>
      </c>
      <c r="AW259" s="14" t="s">
        <v>36</v>
      </c>
      <c r="AX259" s="14" t="s">
        <v>79</v>
      </c>
      <c r="AY259" s="254" t="s">
        <v>141</v>
      </c>
    </row>
    <row r="260" s="13" customFormat="1">
      <c r="A260" s="13"/>
      <c r="B260" s="233"/>
      <c r="C260" s="234"/>
      <c r="D260" s="235" t="s">
        <v>157</v>
      </c>
      <c r="E260" s="236" t="s">
        <v>1</v>
      </c>
      <c r="F260" s="237" t="s">
        <v>285</v>
      </c>
      <c r="G260" s="234"/>
      <c r="H260" s="236" t="s">
        <v>1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157</v>
      </c>
      <c r="AU260" s="243" t="s">
        <v>89</v>
      </c>
      <c r="AV260" s="13" t="s">
        <v>87</v>
      </c>
      <c r="AW260" s="13" t="s">
        <v>36</v>
      </c>
      <c r="AX260" s="13" t="s">
        <v>79</v>
      </c>
      <c r="AY260" s="243" t="s">
        <v>141</v>
      </c>
    </row>
    <row r="261" s="14" customFormat="1">
      <c r="A261" s="14"/>
      <c r="B261" s="244"/>
      <c r="C261" s="245"/>
      <c r="D261" s="235" t="s">
        <v>157</v>
      </c>
      <c r="E261" s="246" t="s">
        <v>1</v>
      </c>
      <c r="F261" s="247" t="s">
        <v>307</v>
      </c>
      <c r="G261" s="245"/>
      <c r="H261" s="248">
        <v>7.875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157</v>
      </c>
      <c r="AU261" s="254" t="s">
        <v>89</v>
      </c>
      <c r="AV261" s="14" t="s">
        <v>89</v>
      </c>
      <c r="AW261" s="14" t="s">
        <v>36</v>
      </c>
      <c r="AX261" s="14" t="s">
        <v>79</v>
      </c>
      <c r="AY261" s="254" t="s">
        <v>141</v>
      </c>
    </row>
    <row r="262" s="13" customFormat="1">
      <c r="A262" s="13"/>
      <c r="B262" s="233"/>
      <c r="C262" s="234"/>
      <c r="D262" s="235" t="s">
        <v>157</v>
      </c>
      <c r="E262" s="236" t="s">
        <v>1</v>
      </c>
      <c r="F262" s="237" t="s">
        <v>287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157</v>
      </c>
      <c r="AU262" s="243" t="s">
        <v>89</v>
      </c>
      <c r="AV262" s="13" t="s">
        <v>87</v>
      </c>
      <c r="AW262" s="13" t="s">
        <v>36</v>
      </c>
      <c r="AX262" s="13" t="s">
        <v>79</v>
      </c>
      <c r="AY262" s="243" t="s">
        <v>141</v>
      </c>
    </row>
    <row r="263" s="13" customFormat="1">
      <c r="A263" s="13"/>
      <c r="B263" s="233"/>
      <c r="C263" s="234"/>
      <c r="D263" s="235" t="s">
        <v>157</v>
      </c>
      <c r="E263" s="236" t="s">
        <v>1</v>
      </c>
      <c r="F263" s="237" t="s">
        <v>265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157</v>
      </c>
      <c r="AU263" s="243" t="s">
        <v>89</v>
      </c>
      <c r="AV263" s="13" t="s">
        <v>87</v>
      </c>
      <c r="AW263" s="13" t="s">
        <v>36</v>
      </c>
      <c r="AX263" s="13" t="s">
        <v>79</v>
      </c>
      <c r="AY263" s="243" t="s">
        <v>141</v>
      </c>
    </row>
    <row r="264" s="14" customFormat="1">
      <c r="A264" s="14"/>
      <c r="B264" s="244"/>
      <c r="C264" s="245"/>
      <c r="D264" s="235" t="s">
        <v>157</v>
      </c>
      <c r="E264" s="246" t="s">
        <v>1</v>
      </c>
      <c r="F264" s="247" t="s">
        <v>308</v>
      </c>
      <c r="G264" s="245"/>
      <c r="H264" s="248">
        <v>4.3200000000000003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157</v>
      </c>
      <c r="AU264" s="254" t="s">
        <v>89</v>
      </c>
      <c r="AV264" s="14" t="s">
        <v>89</v>
      </c>
      <c r="AW264" s="14" t="s">
        <v>36</v>
      </c>
      <c r="AX264" s="14" t="s">
        <v>79</v>
      </c>
      <c r="AY264" s="254" t="s">
        <v>141</v>
      </c>
    </row>
    <row r="265" s="13" customFormat="1">
      <c r="A265" s="13"/>
      <c r="B265" s="233"/>
      <c r="C265" s="234"/>
      <c r="D265" s="235" t="s">
        <v>157</v>
      </c>
      <c r="E265" s="236" t="s">
        <v>1</v>
      </c>
      <c r="F265" s="237" t="s">
        <v>264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157</v>
      </c>
      <c r="AU265" s="243" t="s">
        <v>89</v>
      </c>
      <c r="AV265" s="13" t="s">
        <v>87</v>
      </c>
      <c r="AW265" s="13" t="s">
        <v>36</v>
      </c>
      <c r="AX265" s="13" t="s">
        <v>79</v>
      </c>
      <c r="AY265" s="243" t="s">
        <v>141</v>
      </c>
    </row>
    <row r="266" s="13" customFormat="1">
      <c r="A266" s="13"/>
      <c r="B266" s="233"/>
      <c r="C266" s="234"/>
      <c r="D266" s="235" t="s">
        <v>157</v>
      </c>
      <c r="E266" s="236" t="s">
        <v>1</v>
      </c>
      <c r="F266" s="237" t="s">
        <v>265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157</v>
      </c>
      <c r="AU266" s="243" t="s">
        <v>89</v>
      </c>
      <c r="AV266" s="13" t="s">
        <v>87</v>
      </c>
      <c r="AW266" s="13" t="s">
        <v>36</v>
      </c>
      <c r="AX266" s="13" t="s">
        <v>79</v>
      </c>
      <c r="AY266" s="243" t="s">
        <v>141</v>
      </c>
    </row>
    <row r="267" s="14" customFormat="1">
      <c r="A267" s="14"/>
      <c r="B267" s="244"/>
      <c r="C267" s="245"/>
      <c r="D267" s="235" t="s">
        <v>157</v>
      </c>
      <c r="E267" s="246" t="s">
        <v>1</v>
      </c>
      <c r="F267" s="247" t="s">
        <v>309</v>
      </c>
      <c r="G267" s="245"/>
      <c r="H267" s="248">
        <v>79.200000000000003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157</v>
      </c>
      <c r="AU267" s="254" t="s">
        <v>89</v>
      </c>
      <c r="AV267" s="14" t="s">
        <v>89</v>
      </c>
      <c r="AW267" s="14" t="s">
        <v>36</v>
      </c>
      <c r="AX267" s="14" t="s">
        <v>79</v>
      </c>
      <c r="AY267" s="254" t="s">
        <v>141</v>
      </c>
    </row>
    <row r="268" s="14" customFormat="1">
      <c r="A268" s="14"/>
      <c r="B268" s="244"/>
      <c r="C268" s="245"/>
      <c r="D268" s="235" t="s">
        <v>157</v>
      </c>
      <c r="E268" s="246" t="s">
        <v>1</v>
      </c>
      <c r="F268" s="247" t="s">
        <v>310</v>
      </c>
      <c r="G268" s="245"/>
      <c r="H268" s="248">
        <v>176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157</v>
      </c>
      <c r="AU268" s="254" t="s">
        <v>89</v>
      </c>
      <c r="AV268" s="14" t="s">
        <v>89</v>
      </c>
      <c r="AW268" s="14" t="s">
        <v>36</v>
      </c>
      <c r="AX268" s="14" t="s">
        <v>79</v>
      </c>
      <c r="AY268" s="254" t="s">
        <v>141</v>
      </c>
    </row>
    <row r="269" s="13" customFormat="1">
      <c r="A269" s="13"/>
      <c r="B269" s="233"/>
      <c r="C269" s="234"/>
      <c r="D269" s="235" t="s">
        <v>157</v>
      </c>
      <c r="E269" s="236" t="s">
        <v>1</v>
      </c>
      <c r="F269" s="237" t="s">
        <v>274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157</v>
      </c>
      <c r="AU269" s="243" t="s">
        <v>89</v>
      </c>
      <c r="AV269" s="13" t="s">
        <v>87</v>
      </c>
      <c r="AW269" s="13" t="s">
        <v>36</v>
      </c>
      <c r="AX269" s="13" t="s">
        <v>79</v>
      </c>
      <c r="AY269" s="243" t="s">
        <v>141</v>
      </c>
    </row>
    <row r="270" s="14" customFormat="1">
      <c r="A270" s="14"/>
      <c r="B270" s="244"/>
      <c r="C270" s="245"/>
      <c r="D270" s="235" t="s">
        <v>157</v>
      </c>
      <c r="E270" s="246" t="s">
        <v>1</v>
      </c>
      <c r="F270" s="247" t="s">
        <v>311</v>
      </c>
      <c r="G270" s="245"/>
      <c r="H270" s="248">
        <v>44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157</v>
      </c>
      <c r="AU270" s="254" t="s">
        <v>89</v>
      </c>
      <c r="AV270" s="14" t="s">
        <v>89</v>
      </c>
      <c r="AW270" s="14" t="s">
        <v>36</v>
      </c>
      <c r="AX270" s="14" t="s">
        <v>79</v>
      </c>
      <c r="AY270" s="254" t="s">
        <v>141</v>
      </c>
    </row>
    <row r="271" s="14" customFormat="1">
      <c r="A271" s="14"/>
      <c r="B271" s="244"/>
      <c r="C271" s="245"/>
      <c r="D271" s="235" t="s">
        <v>157</v>
      </c>
      <c r="E271" s="246" t="s">
        <v>1</v>
      </c>
      <c r="F271" s="247" t="s">
        <v>312</v>
      </c>
      <c r="G271" s="245"/>
      <c r="H271" s="248">
        <v>154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157</v>
      </c>
      <c r="AU271" s="254" t="s">
        <v>89</v>
      </c>
      <c r="AV271" s="14" t="s">
        <v>89</v>
      </c>
      <c r="AW271" s="14" t="s">
        <v>36</v>
      </c>
      <c r="AX271" s="14" t="s">
        <v>79</v>
      </c>
      <c r="AY271" s="254" t="s">
        <v>141</v>
      </c>
    </row>
    <row r="272" s="13" customFormat="1">
      <c r="A272" s="13"/>
      <c r="B272" s="233"/>
      <c r="C272" s="234"/>
      <c r="D272" s="235" t="s">
        <v>157</v>
      </c>
      <c r="E272" s="236" t="s">
        <v>1</v>
      </c>
      <c r="F272" s="237" t="s">
        <v>285</v>
      </c>
      <c r="G272" s="234"/>
      <c r="H272" s="236" t="s">
        <v>1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157</v>
      </c>
      <c r="AU272" s="243" t="s">
        <v>89</v>
      </c>
      <c r="AV272" s="13" t="s">
        <v>87</v>
      </c>
      <c r="AW272" s="13" t="s">
        <v>36</v>
      </c>
      <c r="AX272" s="13" t="s">
        <v>79</v>
      </c>
      <c r="AY272" s="243" t="s">
        <v>141</v>
      </c>
    </row>
    <row r="273" s="14" customFormat="1">
      <c r="A273" s="14"/>
      <c r="B273" s="244"/>
      <c r="C273" s="245"/>
      <c r="D273" s="235" t="s">
        <v>157</v>
      </c>
      <c r="E273" s="246" t="s">
        <v>1</v>
      </c>
      <c r="F273" s="247" t="s">
        <v>313</v>
      </c>
      <c r="G273" s="245"/>
      <c r="H273" s="248">
        <v>8.8000000000000007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157</v>
      </c>
      <c r="AU273" s="254" t="s">
        <v>89</v>
      </c>
      <c r="AV273" s="14" t="s">
        <v>89</v>
      </c>
      <c r="AW273" s="14" t="s">
        <v>36</v>
      </c>
      <c r="AX273" s="14" t="s">
        <v>79</v>
      </c>
      <c r="AY273" s="254" t="s">
        <v>141</v>
      </c>
    </row>
    <row r="274" s="14" customFormat="1">
      <c r="A274" s="14"/>
      <c r="B274" s="244"/>
      <c r="C274" s="245"/>
      <c r="D274" s="235" t="s">
        <v>157</v>
      </c>
      <c r="E274" s="246" t="s">
        <v>1</v>
      </c>
      <c r="F274" s="247" t="s">
        <v>314</v>
      </c>
      <c r="G274" s="245"/>
      <c r="H274" s="248">
        <v>22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157</v>
      </c>
      <c r="AU274" s="254" t="s">
        <v>89</v>
      </c>
      <c r="AV274" s="14" t="s">
        <v>89</v>
      </c>
      <c r="AW274" s="14" t="s">
        <v>36</v>
      </c>
      <c r="AX274" s="14" t="s">
        <v>79</v>
      </c>
      <c r="AY274" s="254" t="s">
        <v>141</v>
      </c>
    </row>
    <row r="275" s="13" customFormat="1">
      <c r="A275" s="13"/>
      <c r="B275" s="233"/>
      <c r="C275" s="234"/>
      <c r="D275" s="235" t="s">
        <v>157</v>
      </c>
      <c r="E275" s="236" t="s">
        <v>1</v>
      </c>
      <c r="F275" s="237" t="s">
        <v>272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157</v>
      </c>
      <c r="AU275" s="243" t="s">
        <v>89</v>
      </c>
      <c r="AV275" s="13" t="s">
        <v>87</v>
      </c>
      <c r="AW275" s="13" t="s">
        <v>36</v>
      </c>
      <c r="AX275" s="13" t="s">
        <v>79</v>
      </c>
      <c r="AY275" s="243" t="s">
        <v>141</v>
      </c>
    </row>
    <row r="276" s="13" customFormat="1">
      <c r="A276" s="13"/>
      <c r="B276" s="233"/>
      <c r="C276" s="234"/>
      <c r="D276" s="235" t="s">
        <v>157</v>
      </c>
      <c r="E276" s="236" t="s">
        <v>1</v>
      </c>
      <c r="F276" s="237" t="s">
        <v>274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157</v>
      </c>
      <c r="AU276" s="243" t="s">
        <v>89</v>
      </c>
      <c r="AV276" s="13" t="s">
        <v>87</v>
      </c>
      <c r="AW276" s="13" t="s">
        <v>36</v>
      </c>
      <c r="AX276" s="13" t="s">
        <v>79</v>
      </c>
      <c r="AY276" s="243" t="s">
        <v>141</v>
      </c>
    </row>
    <row r="277" s="14" customFormat="1">
      <c r="A277" s="14"/>
      <c r="B277" s="244"/>
      <c r="C277" s="245"/>
      <c r="D277" s="235" t="s">
        <v>157</v>
      </c>
      <c r="E277" s="246" t="s">
        <v>1</v>
      </c>
      <c r="F277" s="247" t="s">
        <v>315</v>
      </c>
      <c r="G277" s="245"/>
      <c r="H277" s="248">
        <v>35.200000000000003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157</v>
      </c>
      <c r="AU277" s="254" t="s">
        <v>89</v>
      </c>
      <c r="AV277" s="14" t="s">
        <v>89</v>
      </c>
      <c r="AW277" s="14" t="s">
        <v>36</v>
      </c>
      <c r="AX277" s="14" t="s">
        <v>79</v>
      </c>
      <c r="AY277" s="254" t="s">
        <v>141</v>
      </c>
    </row>
    <row r="278" s="14" customFormat="1">
      <c r="A278" s="14"/>
      <c r="B278" s="244"/>
      <c r="C278" s="245"/>
      <c r="D278" s="235" t="s">
        <v>157</v>
      </c>
      <c r="E278" s="246" t="s">
        <v>1</v>
      </c>
      <c r="F278" s="247" t="s">
        <v>316</v>
      </c>
      <c r="G278" s="245"/>
      <c r="H278" s="248">
        <v>44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157</v>
      </c>
      <c r="AU278" s="254" t="s">
        <v>89</v>
      </c>
      <c r="AV278" s="14" t="s">
        <v>89</v>
      </c>
      <c r="AW278" s="14" t="s">
        <v>36</v>
      </c>
      <c r="AX278" s="14" t="s">
        <v>79</v>
      </c>
      <c r="AY278" s="254" t="s">
        <v>141</v>
      </c>
    </row>
    <row r="279" s="13" customFormat="1">
      <c r="A279" s="13"/>
      <c r="B279" s="233"/>
      <c r="C279" s="234"/>
      <c r="D279" s="235" t="s">
        <v>157</v>
      </c>
      <c r="E279" s="236" t="s">
        <v>1</v>
      </c>
      <c r="F279" s="237" t="s">
        <v>285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157</v>
      </c>
      <c r="AU279" s="243" t="s">
        <v>89</v>
      </c>
      <c r="AV279" s="13" t="s">
        <v>87</v>
      </c>
      <c r="AW279" s="13" t="s">
        <v>36</v>
      </c>
      <c r="AX279" s="13" t="s">
        <v>79</v>
      </c>
      <c r="AY279" s="243" t="s">
        <v>141</v>
      </c>
    </row>
    <row r="280" s="14" customFormat="1">
      <c r="A280" s="14"/>
      <c r="B280" s="244"/>
      <c r="C280" s="245"/>
      <c r="D280" s="235" t="s">
        <v>157</v>
      </c>
      <c r="E280" s="246" t="s">
        <v>1</v>
      </c>
      <c r="F280" s="247" t="s">
        <v>313</v>
      </c>
      <c r="G280" s="245"/>
      <c r="H280" s="248">
        <v>8.8000000000000007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157</v>
      </c>
      <c r="AU280" s="254" t="s">
        <v>89</v>
      </c>
      <c r="AV280" s="14" t="s">
        <v>89</v>
      </c>
      <c r="AW280" s="14" t="s">
        <v>36</v>
      </c>
      <c r="AX280" s="14" t="s">
        <v>79</v>
      </c>
      <c r="AY280" s="254" t="s">
        <v>141</v>
      </c>
    </row>
    <row r="281" s="14" customFormat="1">
      <c r="A281" s="14"/>
      <c r="B281" s="244"/>
      <c r="C281" s="245"/>
      <c r="D281" s="235" t="s">
        <v>157</v>
      </c>
      <c r="E281" s="246" t="s">
        <v>1</v>
      </c>
      <c r="F281" s="247" t="s">
        <v>314</v>
      </c>
      <c r="G281" s="245"/>
      <c r="H281" s="248">
        <v>22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157</v>
      </c>
      <c r="AU281" s="254" t="s">
        <v>89</v>
      </c>
      <c r="AV281" s="14" t="s">
        <v>89</v>
      </c>
      <c r="AW281" s="14" t="s">
        <v>36</v>
      </c>
      <c r="AX281" s="14" t="s">
        <v>79</v>
      </c>
      <c r="AY281" s="254" t="s">
        <v>141</v>
      </c>
    </row>
    <row r="282" s="13" customFormat="1">
      <c r="A282" s="13"/>
      <c r="B282" s="233"/>
      <c r="C282" s="234"/>
      <c r="D282" s="235" t="s">
        <v>157</v>
      </c>
      <c r="E282" s="236" t="s">
        <v>1</v>
      </c>
      <c r="F282" s="237" t="s">
        <v>265</v>
      </c>
      <c r="G282" s="234"/>
      <c r="H282" s="236" t="s">
        <v>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157</v>
      </c>
      <c r="AU282" s="243" t="s">
        <v>89</v>
      </c>
      <c r="AV282" s="13" t="s">
        <v>87</v>
      </c>
      <c r="AW282" s="13" t="s">
        <v>36</v>
      </c>
      <c r="AX282" s="13" t="s">
        <v>79</v>
      </c>
      <c r="AY282" s="243" t="s">
        <v>141</v>
      </c>
    </row>
    <row r="283" s="14" customFormat="1">
      <c r="A283" s="14"/>
      <c r="B283" s="244"/>
      <c r="C283" s="245"/>
      <c r="D283" s="235" t="s">
        <v>157</v>
      </c>
      <c r="E283" s="246" t="s">
        <v>1</v>
      </c>
      <c r="F283" s="247" t="s">
        <v>313</v>
      </c>
      <c r="G283" s="245"/>
      <c r="H283" s="248">
        <v>8.8000000000000007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157</v>
      </c>
      <c r="AU283" s="254" t="s">
        <v>89</v>
      </c>
      <c r="AV283" s="14" t="s">
        <v>89</v>
      </c>
      <c r="AW283" s="14" t="s">
        <v>36</v>
      </c>
      <c r="AX283" s="14" t="s">
        <v>79</v>
      </c>
      <c r="AY283" s="254" t="s">
        <v>141</v>
      </c>
    </row>
    <row r="284" s="15" customFormat="1">
      <c r="A284" s="15"/>
      <c r="B284" s="255"/>
      <c r="C284" s="256"/>
      <c r="D284" s="235" t="s">
        <v>157</v>
      </c>
      <c r="E284" s="257" t="s">
        <v>1</v>
      </c>
      <c r="F284" s="258" t="s">
        <v>162</v>
      </c>
      <c r="G284" s="256"/>
      <c r="H284" s="259">
        <v>625.28499999999997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157</v>
      </c>
      <c r="AU284" s="265" t="s">
        <v>89</v>
      </c>
      <c r="AV284" s="15" t="s">
        <v>148</v>
      </c>
      <c r="AW284" s="15" t="s">
        <v>36</v>
      </c>
      <c r="AX284" s="15" t="s">
        <v>87</v>
      </c>
      <c r="AY284" s="265" t="s">
        <v>141</v>
      </c>
    </row>
    <row r="285" s="2" customFormat="1" ht="37.8" customHeight="1">
      <c r="A285" s="39"/>
      <c r="B285" s="40"/>
      <c r="C285" s="220" t="s">
        <v>317</v>
      </c>
      <c r="D285" s="220" t="s">
        <v>143</v>
      </c>
      <c r="E285" s="221" t="s">
        <v>318</v>
      </c>
      <c r="F285" s="222" t="s">
        <v>319</v>
      </c>
      <c r="G285" s="223" t="s">
        <v>222</v>
      </c>
      <c r="H285" s="224">
        <v>625.28499999999997</v>
      </c>
      <c r="I285" s="225"/>
      <c r="J285" s="226">
        <f>ROUND(I285*H285,2)</f>
        <v>0</v>
      </c>
      <c r="K285" s="222" t="s">
        <v>147</v>
      </c>
      <c r="L285" s="45"/>
      <c r="M285" s="227" t="s">
        <v>1</v>
      </c>
      <c r="N285" s="228" t="s">
        <v>44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148</v>
      </c>
      <c r="AT285" s="231" t="s">
        <v>143</v>
      </c>
      <c r="AU285" s="231" t="s">
        <v>89</v>
      </c>
      <c r="AY285" s="18" t="s">
        <v>141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87</v>
      </c>
      <c r="BK285" s="232">
        <f>ROUND(I285*H285,2)</f>
        <v>0</v>
      </c>
      <c r="BL285" s="18" t="s">
        <v>148</v>
      </c>
      <c r="BM285" s="231" t="s">
        <v>320</v>
      </c>
    </row>
    <row r="286" s="2" customFormat="1" ht="24.15" customHeight="1">
      <c r="A286" s="39"/>
      <c r="B286" s="40"/>
      <c r="C286" s="220" t="s">
        <v>321</v>
      </c>
      <c r="D286" s="220" t="s">
        <v>143</v>
      </c>
      <c r="E286" s="221" t="s">
        <v>322</v>
      </c>
      <c r="F286" s="222" t="s">
        <v>323</v>
      </c>
      <c r="G286" s="223" t="s">
        <v>222</v>
      </c>
      <c r="H286" s="224">
        <v>65.596999999999994</v>
      </c>
      <c r="I286" s="225"/>
      <c r="J286" s="226">
        <f>ROUND(I286*H286,2)</f>
        <v>0</v>
      </c>
      <c r="K286" s="222" t="s">
        <v>1</v>
      </c>
      <c r="L286" s="45"/>
      <c r="M286" s="227" t="s">
        <v>1</v>
      </c>
      <c r="N286" s="228" t="s">
        <v>44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148</v>
      </c>
      <c r="AT286" s="231" t="s">
        <v>143</v>
      </c>
      <c r="AU286" s="231" t="s">
        <v>89</v>
      </c>
      <c r="AY286" s="18" t="s">
        <v>141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87</v>
      </c>
      <c r="BK286" s="232">
        <f>ROUND(I286*H286,2)</f>
        <v>0</v>
      </c>
      <c r="BL286" s="18" t="s">
        <v>148</v>
      </c>
      <c r="BM286" s="231" t="s">
        <v>324</v>
      </c>
    </row>
    <row r="287" s="13" customFormat="1">
      <c r="A287" s="13"/>
      <c r="B287" s="233"/>
      <c r="C287" s="234"/>
      <c r="D287" s="235" t="s">
        <v>157</v>
      </c>
      <c r="E287" s="236" t="s">
        <v>1</v>
      </c>
      <c r="F287" s="237" t="s">
        <v>325</v>
      </c>
      <c r="G287" s="234"/>
      <c r="H287" s="236" t="s">
        <v>1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157</v>
      </c>
      <c r="AU287" s="243" t="s">
        <v>89</v>
      </c>
      <c r="AV287" s="13" t="s">
        <v>87</v>
      </c>
      <c r="AW287" s="13" t="s">
        <v>36</v>
      </c>
      <c r="AX287" s="13" t="s">
        <v>79</v>
      </c>
      <c r="AY287" s="243" t="s">
        <v>141</v>
      </c>
    </row>
    <row r="288" s="14" customFormat="1">
      <c r="A288" s="14"/>
      <c r="B288" s="244"/>
      <c r="C288" s="245"/>
      <c r="D288" s="235" t="s">
        <v>157</v>
      </c>
      <c r="E288" s="246" t="s">
        <v>1</v>
      </c>
      <c r="F288" s="247" t="s">
        <v>326</v>
      </c>
      <c r="G288" s="245"/>
      <c r="H288" s="248">
        <v>65.596999999999994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157</v>
      </c>
      <c r="AU288" s="254" t="s">
        <v>89</v>
      </c>
      <c r="AV288" s="14" t="s">
        <v>89</v>
      </c>
      <c r="AW288" s="14" t="s">
        <v>36</v>
      </c>
      <c r="AX288" s="14" t="s">
        <v>87</v>
      </c>
      <c r="AY288" s="254" t="s">
        <v>141</v>
      </c>
    </row>
    <row r="289" s="2" customFormat="1" ht="62.7" customHeight="1">
      <c r="A289" s="39"/>
      <c r="B289" s="40"/>
      <c r="C289" s="220" t="s">
        <v>327</v>
      </c>
      <c r="D289" s="220" t="s">
        <v>143</v>
      </c>
      <c r="E289" s="221" t="s">
        <v>328</v>
      </c>
      <c r="F289" s="222" t="s">
        <v>329</v>
      </c>
      <c r="G289" s="223" t="s">
        <v>222</v>
      </c>
      <c r="H289" s="224">
        <v>440.279</v>
      </c>
      <c r="I289" s="225"/>
      <c r="J289" s="226">
        <f>ROUND(I289*H289,2)</f>
        <v>0</v>
      </c>
      <c r="K289" s="222" t="s">
        <v>147</v>
      </c>
      <c r="L289" s="45"/>
      <c r="M289" s="227" t="s">
        <v>1</v>
      </c>
      <c r="N289" s="228" t="s">
        <v>44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148</v>
      </c>
      <c r="AT289" s="231" t="s">
        <v>143</v>
      </c>
      <c r="AU289" s="231" t="s">
        <v>89</v>
      </c>
      <c r="AY289" s="18" t="s">
        <v>141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87</v>
      </c>
      <c r="BK289" s="232">
        <f>ROUND(I289*H289,2)</f>
        <v>0</v>
      </c>
      <c r="BL289" s="18" t="s">
        <v>148</v>
      </c>
      <c r="BM289" s="231" t="s">
        <v>330</v>
      </c>
    </row>
    <row r="290" s="13" customFormat="1">
      <c r="A290" s="13"/>
      <c r="B290" s="233"/>
      <c r="C290" s="234"/>
      <c r="D290" s="235" t="s">
        <v>157</v>
      </c>
      <c r="E290" s="236" t="s">
        <v>1</v>
      </c>
      <c r="F290" s="237" t="s">
        <v>331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157</v>
      </c>
      <c r="AU290" s="243" t="s">
        <v>89</v>
      </c>
      <c r="AV290" s="13" t="s">
        <v>87</v>
      </c>
      <c r="AW290" s="13" t="s">
        <v>36</v>
      </c>
      <c r="AX290" s="13" t="s">
        <v>79</v>
      </c>
      <c r="AY290" s="243" t="s">
        <v>141</v>
      </c>
    </row>
    <row r="291" s="14" customFormat="1">
      <c r="A291" s="14"/>
      <c r="B291" s="244"/>
      <c r="C291" s="245"/>
      <c r="D291" s="235" t="s">
        <v>157</v>
      </c>
      <c r="E291" s="246" t="s">
        <v>1</v>
      </c>
      <c r="F291" s="247" t="s">
        <v>332</v>
      </c>
      <c r="G291" s="245"/>
      <c r="H291" s="248">
        <v>440.279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157</v>
      </c>
      <c r="AU291" s="254" t="s">
        <v>89</v>
      </c>
      <c r="AV291" s="14" t="s">
        <v>89</v>
      </c>
      <c r="AW291" s="14" t="s">
        <v>36</v>
      </c>
      <c r="AX291" s="14" t="s">
        <v>87</v>
      </c>
      <c r="AY291" s="254" t="s">
        <v>141</v>
      </c>
    </row>
    <row r="292" s="2" customFormat="1" ht="62.7" customHeight="1">
      <c r="A292" s="39"/>
      <c r="B292" s="40"/>
      <c r="C292" s="220" t="s">
        <v>333</v>
      </c>
      <c r="D292" s="220" t="s">
        <v>143</v>
      </c>
      <c r="E292" s="221" t="s">
        <v>334</v>
      </c>
      <c r="F292" s="222" t="s">
        <v>335</v>
      </c>
      <c r="G292" s="223" t="s">
        <v>222</v>
      </c>
      <c r="H292" s="224">
        <v>716.57799999999997</v>
      </c>
      <c r="I292" s="225"/>
      <c r="J292" s="226">
        <f>ROUND(I292*H292,2)</f>
        <v>0</v>
      </c>
      <c r="K292" s="222" t="s">
        <v>1</v>
      </c>
      <c r="L292" s="45"/>
      <c r="M292" s="227" t="s">
        <v>1</v>
      </c>
      <c r="N292" s="228" t="s">
        <v>44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148</v>
      </c>
      <c r="AT292" s="231" t="s">
        <v>143</v>
      </c>
      <c r="AU292" s="231" t="s">
        <v>89</v>
      </c>
      <c r="AY292" s="18" t="s">
        <v>141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87</v>
      </c>
      <c r="BK292" s="232">
        <f>ROUND(I292*H292,2)</f>
        <v>0</v>
      </c>
      <c r="BL292" s="18" t="s">
        <v>148</v>
      </c>
      <c r="BM292" s="231" t="s">
        <v>336</v>
      </c>
    </row>
    <row r="293" s="2" customFormat="1" ht="66.75" customHeight="1">
      <c r="A293" s="39"/>
      <c r="B293" s="40"/>
      <c r="C293" s="220" t="s">
        <v>337</v>
      </c>
      <c r="D293" s="220" t="s">
        <v>143</v>
      </c>
      <c r="E293" s="221" t="s">
        <v>338</v>
      </c>
      <c r="F293" s="222" t="s">
        <v>339</v>
      </c>
      <c r="G293" s="223" t="s">
        <v>222</v>
      </c>
      <c r="H293" s="224">
        <v>10748.67</v>
      </c>
      <c r="I293" s="225"/>
      <c r="J293" s="226">
        <f>ROUND(I293*H293,2)</f>
        <v>0</v>
      </c>
      <c r="K293" s="222" t="s">
        <v>147</v>
      </c>
      <c r="L293" s="45"/>
      <c r="M293" s="227" t="s">
        <v>1</v>
      </c>
      <c r="N293" s="228" t="s">
        <v>44</v>
      </c>
      <c r="O293" s="92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148</v>
      </c>
      <c r="AT293" s="231" t="s">
        <v>143</v>
      </c>
      <c r="AU293" s="231" t="s">
        <v>89</v>
      </c>
      <c r="AY293" s="18" t="s">
        <v>141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87</v>
      </c>
      <c r="BK293" s="232">
        <f>ROUND(I293*H293,2)</f>
        <v>0</v>
      </c>
      <c r="BL293" s="18" t="s">
        <v>148</v>
      </c>
      <c r="BM293" s="231" t="s">
        <v>340</v>
      </c>
    </row>
    <row r="294" s="14" customFormat="1">
      <c r="A294" s="14"/>
      <c r="B294" s="244"/>
      <c r="C294" s="245"/>
      <c r="D294" s="235" t="s">
        <v>157</v>
      </c>
      <c r="E294" s="245"/>
      <c r="F294" s="247" t="s">
        <v>341</v>
      </c>
      <c r="G294" s="245"/>
      <c r="H294" s="248">
        <v>10748.67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157</v>
      </c>
      <c r="AU294" s="254" t="s">
        <v>89</v>
      </c>
      <c r="AV294" s="14" t="s">
        <v>89</v>
      </c>
      <c r="AW294" s="14" t="s">
        <v>4</v>
      </c>
      <c r="AX294" s="14" t="s">
        <v>87</v>
      </c>
      <c r="AY294" s="254" t="s">
        <v>141</v>
      </c>
    </row>
    <row r="295" s="2" customFormat="1" ht="44.25" customHeight="1">
      <c r="A295" s="39"/>
      <c r="B295" s="40"/>
      <c r="C295" s="220" t="s">
        <v>342</v>
      </c>
      <c r="D295" s="220" t="s">
        <v>143</v>
      </c>
      <c r="E295" s="221" t="s">
        <v>343</v>
      </c>
      <c r="F295" s="222" t="s">
        <v>344</v>
      </c>
      <c r="G295" s="223" t="s">
        <v>222</v>
      </c>
      <c r="H295" s="224">
        <v>440.279</v>
      </c>
      <c r="I295" s="225"/>
      <c r="J295" s="226">
        <f>ROUND(I295*H295,2)</f>
        <v>0</v>
      </c>
      <c r="K295" s="222" t="s">
        <v>147</v>
      </c>
      <c r="L295" s="45"/>
      <c r="M295" s="227" t="s">
        <v>1</v>
      </c>
      <c r="N295" s="228" t="s">
        <v>44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148</v>
      </c>
      <c r="AT295" s="231" t="s">
        <v>143</v>
      </c>
      <c r="AU295" s="231" t="s">
        <v>89</v>
      </c>
      <c r="AY295" s="18" t="s">
        <v>141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87</v>
      </c>
      <c r="BK295" s="232">
        <f>ROUND(I295*H295,2)</f>
        <v>0</v>
      </c>
      <c r="BL295" s="18" t="s">
        <v>148</v>
      </c>
      <c r="BM295" s="231" t="s">
        <v>345</v>
      </c>
    </row>
    <row r="296" s="13" customFormat="1">
      <c r="A296" s="13"/>
      <c r="B296" s="233"/>
      <c r="C296" s="234"/>
      <c r="D296" s="235" t="s">
        <v>157</v>
      </c>
      <c r="E296" s="236" t="s">
        <v>1</v>
      </c>
      <c r="F296" s="237" t="s">
        <v>331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157</v>
      </c>
      <c r="AU296" s="243" t="s">
        <v>89</v>
      </c>
      <c r="AV296" s="13" t="s">
        <v>87</v>
      </c>
      <c r="AW296" s="13" t="s">
        <v>36</v>
      </c>
      <c r="AX296" s="13" t="s">
        <v>79</v>
      </c>
      <c r="AY296" s="243" t="s">
        <v>141</v>
      </c>
    </row>
    <row r="297" s="14" customFormat="1">
      <c r="A297" s="14"/>
      <c r="B297" s="244"/>
      <c r="C297" s="245"/>
      <c r="D297" s="235" t="s">
        <v>157</v>
      </c>
      <c r="E297" s="246" t="s">
        <v>1</v>
      </c>
      <c r="F297" s="247" t="s">
        <v>332</v>
      </c>
      <c r="G297" s="245"/>
      <c r="H297" s="248">
        <v>440.279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157</v>
      </c>
      <c r="AU297" s="254" t="s">
        <v>89</v>
      </c>
      <c r="AV297" s="14" t="s">
        <v>89</v>
      </c>
      <c r="AW297" s="14" t="s">
        <v>36</v>
      </c>
      <c r="AX297" s="14" t="s">
        <v>87</v>
      </c>
      <c r="AY297" s="254" t="s">
        <v>141</v>
      </c>
    </row>
    <row r="298" s="2" customFormat="1" ht="21.75" customHeight="1">
      <c r="A298" s="39"/>
      <c r="B298" s="40"/>
      <c r="C298" s="220" t="s">
        <v>346</v>
      </c>
      <c r="D298" s="220" t="s">
        <v>143</v>
      </c>
      <c r="E298" s="221" t="s">
        <v>347</v>
      </c>
      <c r="F298" s="222" t="s">
        <v>348</v>
      </c>
      <c r="G298" s="223" t="s">
        <v>349</v>
      </c>
      <c r="H298" s="224">
        <v>837.67999999999995</v>
      </c>
      <c r="I298" s="225"/>
      <c r="J298" s="226">
        <f>ROUND(I298*H298,2)</f>
        <v>0</v>
      </c>
      <c r="K298" s="222" t="s">
        <v>1</v>
      </c>
      <c r="L298" s="45"/>
      <c r="M298" s="227" t="s">
        <v>1</v>
      </c>
      <c r="N298" s="228" t="s">
        <v>44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148</v>
      </c>
      <c r="AT298" s="231" t="s">
        <v>143</v>
      </c>
      <c r="AU298" s="231" t="s">
        <v>89</v>
      </c>
      <c r="AY298" s="18" t="s">
        <v>141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87</v>
      </c>
      <c r="BK298" s="232">
        <f>ROUND(I298*H298,2)</f>
        <v>0</v>
      </c>
      <c r="BL298" s="18" t="s">
        <v>148</v>
      </c>
      <c r="BM298" s="231" t="s">
        <v>350</v>
      </c>
    </row>
    <row r="299" s="14" customFormat="1">
      <c r="A299" s="14"/>
      <c r="B299" s="244"/>
      <c r="C299" s="245"/>
      <c r="D299" s="235" t="s">
        <v>157</v>
      </c>
      <c r="E299" s="246" t="s">
        <v>1</v>
      </c>
      <c r="F299" s="247" t="s">
        <v>351</v>
      </c>
      <c r="G299" s="245"/>
      <c r="H299" s="248">
        <v>837.67999999999995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157</v>
      </c>
      <c r="AU299" s="254" t="s">
        <v>89</v>
      </c>
      <c r="AV299" s="14" t="s">
        <v>89</v>
      </c>
      <c r="AW299" s="14" t="s">
        <v>36</v>
      </c>
      <c r="AX299" s="14" t="s">
        <v>87</v>
      </c>
      <c r="AY299" s="254" t="s">
        <v>141</v>
      </c>
    </row>
    <row r="300" s="2" customFormat="1" ht="21.75" customHeight="1">
      <c r="A300" s="39"/>
      <c r="B300" s="40"/>
      <c r="C300" s="220" t="s">
        <v>352</v>
      </c>
      <c r="D300" s="220" t="s">
        <v>143</v>
      </c>
      <c r="E300" s="221" t="s">
        <v>353</v>
      </c>
      <c r="F300" s="222" t="s">
        <v>354</v>
      </c>
      <c r="G300" s="223" t="s">
        <v>349</v>
      </c>
      <c r="H300" s="224">
        <v>88.465999999999994</v>
      </c>
      <c r="I300" s="225"/>
      <c r="J300" s="226">
        <f>ROUND(I300*H300,2)</f>
        <v>0</v>
      </c>
      <c r="K300" s="222" t="s">
        <v>1</v>
      </c>
      <c r="L300" s="45"/>
      <c r="M300" s="227" t="s">
        <v>1</v>
      </c>
      <c r="N300" s="228" t="s">
        <v>44</v>
      </c>
      <c r="O300" s="92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148</v>
      </c>
      <c r="AT300" s="231" t="s">
        <v>143</v>
      </c>
      <c r="AU300" s="231" t="s">
        <v>89</v>
      </c>
      <c r="AY300" s="18" t="s">
        <v>141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87</v>
      </c>
      <c r="BK300" s="232">
        <f>ROUND(I300*H300,2)</f>
        <v>0</v>
      </c>
      <c r="BL300" s="18" t="s">
        <v>148</v>
      </c>
      <c r="BM300" s="231" t="s">
        <v>355</v>
      </c>
    </row>
    <row r="301" s="14" customFormat="1">
      <c r="A301" s="14"/>
      <c r="B301" s="244"/>
      <c r="C301" s="245"/>
      <c r="D301" s="235" t="s">
        <v>157</v>
      </c>
      <c r="E301" s="246" t="s">
        <v>1</v>
      </c>
      <c r="F301" s="247" t="s">
        <v>356</v>
      </c>
      <c r="G301" s="245"/>
      <c r="H301" s="248">
        <v>88.465999999999994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157</v>
      </c>
      <c r="AU301" s="254" t="s">
        <v>89</v>
      </c>
      <c r="AV301" s="14" t="s">
        <v>89</v>
      </c>
      <c r="AW301" s="14" t="s">
        <v>36</v>
      </c>
      <c r="AX301" s="14" t="s">
        <v>79</v>
      </c>
      <c r="AY301" s="254" t="s">
        <v>141</v>
      </c>
    </row>
    <row r="302" s="2" customFormat="1" ht="37.8" customHeight="1">
      <c r="A302" s="39"/>
      <c r="B302" s="40"/>
      <c r="C302" s="220" t="s">
        <v>357</v>
      </c>
      <c r="D302" s="220" t="s">
        <v>143</v>
      </c>
      <c r="E302" s="221" t="s">
        <v>358</v>
      </c>
      <c r="F302" s="222" t="s">
        <v>359</v>
      </c>
      <c r="G302" s="223" t="s">
        <v>222</v>
      </c>
      <c r="H302" s="224">
        <v>716.57799999999997</v>
      </c>
      <c r="I302" s="225"/>
      <c r="J302" s="226">
        <f>ROUND(I302*H302,2)</f>
        <v>0</v>
      </c>
      <c r="K302" s="222" t="s">
        <v>1</v>
      </c>
      <c r="L302" s="45"/>
      <c r="M302" s="227" t="s">
        <v>1</v>
      </c>
      <c r="N302" s="228" t="s">
        <v>44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148</v>
      </c>
      <c r="AT302" s="231" t="s">
        <v>143</v>
      </c>
      <c r="AU302" s="231" t="s">
        <v>89</v>
      </c>
      <c r="AY302" s="18" t="s">
        <v>141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87</v>
      </c>
      <c r="BK302" s="232">
        <f>ROUND(I302*H302,2)</f>
        <v>0</v>
      </c>
      <c r="BL302" s="18" t="s">
        <v>148</v>
      </c>
      <c r="BM302" s="231" t="s">
        <v>360</v>
      </c>
    </row>
    <row r="303" s="2" customFormat="1" ht="44.25" customHeight="1">
      <c r="A303" s="39"/>
      <c r="B303" s="40"/>
      <c r="C303" s="220" t="s">
        <v>361</v>
      </c>
      <c r="D303" s="220" t="s">
        <v>143</v>
      </c>
      <c r="E303" s="221" t="s">
        <v>362</v>
      </c>
      <c r="F303" s="222" t="s">
        <v>363</v>
      </c>
      <c r="G303" s="223" t="s">
        <v>222</v>
      </c>
      <c r="H303" s="224">
        <v>440.279</v>
      </c>
      <c r="I303" s="225"/>
      <c r="J303" s="226">
        <f>ROUND(I303*H303,2)</f>
        <v>0</v>
      </c>
      <c r="K303" s="222" t="s">
        <v>147</v>
      </c>
      <c r="L303" s="45"/>
      <c r="M303" s="227" t="s">
        <v>1</v>
      </c>
      <c r="N303" s="228" t="s">
        <v>44</v>
      </c>
      <c r="O303" s="92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148</v>
      </c>
      <c r="AT303" s="231" t="s">
        <v>143</v>
      </c>
      <c r="AU303" s="231" t="s">
        <v>89</v>
      </c>
      <c r="AY303" s="18" t="s">
        <v>141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87</v>
      </c>
      <c r="BK303" s="232">
        <f>ROUND(I303*H303,2)</f>
        <v>0</v>
      </c>
      <c r="BL303" s="18" t="s">
        <v>148</v>
      </c>
      <c r="BM303" s="231" t="s">
        <v>364</v>
      </c>
    </row>
    <row r="304" s="13" customFormat="1">
      <c r="A304" s="13"/>
      <c r="B304" s="233"/>
      <c r="C304" s="234"/>
      <c r="D304" s="235" t="s">
        <v>157</v>
      </c>
      <c r="E304" s="236" t="s">
        <v>1</v>
      </c>
      <c r="F304" s="237" t="s">
        <v>365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157</v>
      </c>
      <c r="AU304" s="243" t="s">
        <v>89</v>
      </c>
      <c r="AV304" s="13" t="s">
        <v>87</v>
      </c>
      <c r="AW304" s="13" t="s">
        <v>36</v>
      </c>
      <c r="AX304" s="13" t="s">
        <v>79</v>
      </c>
      <c r="AY304" s="243" t="s">
        <v>141</v>
      </c>
    </row>
    <row r="305" s="13" customFormat="1">
      <c r="A305" s="13"/>
      <c r="B305" s="233"/>
      <c r="C305" s="234"/>
      <c r="D305" s="235" t="s">
        <v>157</v>
      </c>
      <c r="E305" s="236" t="s">
        <v>1</v>
      </c>
      <c r="F305" s="237" t="s">
        <v>282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157</v>
      </c>
      <c r="AU305" s="243" t="s">
        <v>89</v>
      </c>
      <c r="AV305" s="13" t="s">
        <v>87</v>
      </c>
      <c r="AW305" s="13" t="s">
        <v>36</v>
      </c>
      <c r="AX305" s="13" t="s">
        <v>79</v>
      </c>
      <c r="AY305" s="243" t="s">
        <v>141</v>
      </c>
    </row>
    <row r="306" s="13" customFormat="1">
      <c r="A306" s="13"/>
      <c r="B306" s="233"/>
      <c r="C306" s="234"/>
      <c r="D306" s="235" t="s">
        <v>157</v>
      </c>
      <c r="E306" s="236" t="s">
        <v>1</v>
      </c>
      <c r="F306" s="237" t="s">
        <v>265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157</v>
      </c>
      <c r="AU306" s="243" t="s">
        <v>89</v>
      </c>
      <c r="AV306" s="13" t="s">
        <v>87</v>
      </c>
      <c r="AW306" s="13" t="s">
        <v>36</v>
      </c>
      <c r="AX306" s="13" t="s">
        <v>79</v>
      </c>
      <c r="AY306" s="243" t="s">
        <v>141</v>
      </c>
    </row>
    <row r="307" s="14" customFormat="1">
      <c r="A307" s="14"/>
      <c r="B307" s="244"/>
      <c r="C307" s="245"/>
      <c r="D307" s="235" t="s">
        <v>157</v>
      </c>
      <c r="E307" s="246" t="s">
        <v>1</v>
      </c>
      <c r="F307" s="247" t="s">
        <v>366</v>
      </c>
      <c r="G307" s="245"/>
      <c r="H307" s="248">
        <v>2.7999999999999998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157</v>
      </c>
      <c r="AU307" s="254" t="s">
        <v>89</v>
      </c>
      <c r="AV307" s="14" t="s">
        <v>89</v>
      </c>
      <c r="AW307" s="14" t="s">
        <v>36</v>
      </c>
      <c r="AX307" s="14" t="s">
        <v>79</v>
      </c>
      <c r="AY307" s="254" t="s">
        <v>141</v>
      </c>
    </row>
    <row r="308" s="14" customFormat="1">
      <c r="A308" s="14"/>
      <c r="B308" s="244"/>
      <c r="C308" s="245"/>
      <c r="D308" s="235" t="s">
        <v>157</v>
      </c>
      <c r="E308" s="246" t="s">
        <v>1</v>
      </c>
      <c r="F308" s="247" t="s">
        <v>367</v>
      </c>
      <c r="G308" s="245"/>
      <c r="H308" s="248">
        <v>7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157</v>
      </c>
      <c r="AU308" s="254" t="s">
        <v>89</v>
      </c>
      <c r="AV308" s="14" t="s">
        <v>89</v>
      </c>
      <c r="AW308" s="14" t="s">
        <v>36</v>
      </c>
      <c r="AX308" s="14" t="s">
        <v>79</v>
      </c>
      <c r="AY308" s="254" t="s">
        <v>141</v>
      </c>
    </row>
    <row r="309" s="13" customFormat="1">
      <c r="A309" s="13"/>
      <c r="B309" s="233"/>
      <c r="C309" s="234"/>
      <c r="D309" s="235" t="s">
        <v>157</v>
      </c>
      <c r="E309" s="236" t="s">
        <v>1</v>
      </c>
      <c r="F309" s="237" t="s">
        <v>285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157</v>
      </c>
      <c r="AU309" s="243" t="s">
        <v>89</v>
      </c>
      <c r="AV309" s="13" t="s">
        <v>87</v>
      </c>
      <c r="AW309" s="13" t="s">
        <v>36</v>
      </c>
      <c r="AX309" s="13" t="s">
        <v>79</v>
      </c>
      <c r="AY309" s="243" t="s">
        <v>141</v>
      </c>
    </row>
    <row r="310" s="14" customFormat="1">
      <c r="A310" s="14"/>
      <c r="B310" s="244"/>
      <c r="C310" s="245"/>
      <c r="D310" s="235" t="s">
        <v>157</v>
      </c>
      <c r="E310" s="246" t="s">
        <v>1</v>
      </c>
      <c r="F310" s="247" t="s">
        <v>368</v>
      </c>
      <c r="G310" s="245"/>
      <c r="H310" s="248">
        <v>6.8250000000000002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157</v>
      </c>
      <c r="AU310" s="254" t="s">
        <v>89</v>
      </c>
      <c r="AV310" s="14" t="s">
        <v>89</v>
      </c>
      <c r="AW310" s="14" t="s">
        <v>36</v>
      </c>
      <c r="AX310" s="14" t="s">
        <v>79</v>
      </c>
      <c r="AY310" s="254" t="s">
        <v>141</v>
      </c>
    </row>
    <row r="311" s="13" customFormat="1">
      <c r="A311" s="13"/>
      <c r="B311" s="233"/>
      <c r="C311" s="234"/>
      <c r="D311" s="235" t="s">
        <v>157</v>
      </c>
      <c r="E311" s="236" t="s">
        <v>1</v>
      </c>
      <c r="F311" s="237" t="s">
        <v>287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157</v>
      </c>
      <c r="AU311" s="243" t="s">
        <v>89</v>
      </c>
      <c r="AV311" s="13" t="s">
        <v>87</v>
      </c>
      <c r="AW311" s="13" t="s">
        <v>36</v>
      </c>
      <c r="AX311" s="13" t="s">
        <v>79</v>
      </c>
      <c r="AY311" s="243" t="s">
        <v>141</v>
      </c>
    </row>
    <row r="312" s="13" customFormat="1">
      <c r="A312" s="13"/>
      <c r="B312" s="233"/>
      <c r="C312" s="234"/>
      <c r="D312" s="235" t="s">
        <v>157</v>
      </c>
      <c r="E312" s="236" t="s">
        <v>1</v>
      </c>
      <c r="F312" s="237" t="s">
        <v>265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157</v>
      </c>
      <c r="AU312" s="243" t="s">
        <v>89</v>
      </c>
      <c r="AV312" s="13" t="s">
        <v>87</v>
      </c>
      <c r="AW312" s="13" t="s">
        <v>36</v>
      </c>
      <c r="AX312" s="13" t="s">
        <v>79</v>
      </c>
      <c r="AY312" s="243" t="s">
        <v>141</v>
      </c>
    </row>
    <row r="313" s="14" customFormat="1">
      <c r="A313" s="14"/>
      <c r="B313" s="244"/>
      <c r="C313" s="245"/>
      <c r="D313" s="235" t="s">
        <v>157</v>
      </c>
      <c r="E313" s="246" t="s">
        <v>1</v>
      </c>
      <c r="F313" s="247" t="s">
        <v>369</v>
      </c>
      <c r="G313" s="245"/>
      <c r="H313" s="248">
        <v>4.0800000000000001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157</v>
      </c>
      <c r="AU313" s="254" t="s">
        <v>89</v>
      </c>
      <c r="AV313" s="14" t="s">
        <v>89</v>
      </c>
      <c r="AW313" s="14" t="s">
        <v>36</v>
      </c>
      <c r="AX313" s="14" t="s">
        <v>79</v>
      </c>
      <c r="AY313" s="254" t="s">
        <v>141</v>
      </c>
    </row>
    <row r="314" s="13" customFormat="1">
      <c r="A314" s="13"/>
      <c r="B314" s="233"/>
      <c r="C314" s="234"/>
      <c r="D314" s="235" t="s">
        <v>157</v>
      </c>
      <c r="E314" s="236" t="s">
        <v>1</v>
      </c>
      <c r="F314" s="237" t="s">
        <v>264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157</v>
      </c>
      <c r="AU314" s="243" t="s">
        <v>89</v>
      </c>
      <c r="AV314" s="13" t="s">
        <v>87</v>
      </c>
      <c r="AW314" s="13" t="s">
        <v>36</v>
      </c>
      <c r="AX314" s="13" t="s">
        <v>79</v>
      </c>
      <c r="AY314" s="243" t="s">
        <v>141</v>
      </c>
    </row>
    <row r="315" s="13" customFormat="1">
      <c r="A315" s="13"/>
      <c r="B315" s="233"/>
      <c r="C315" s="234"/>
      <c r="D315" s="235" t="s">
        <v>157</v>
      </c>
      <c r="E315" s="236" t="s">
        <v>1</v>
      </c>
      <c r="F315" s="237" t="s">
        <v>265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157</v>
      </c>
      <c r="AU315" s="243" t="s">
        <v>89</v>
      </c>
      <c r="AV315" s="13" t="s">
        <v>87</v>
      </c>
      <c r="AW315" s="13" t="s">
        <v>36</v>
      </c>
      <c r="AX315" s="13" t="s">
        <v>79</v>
      </c>
      <c r="AY315" s="243" t="s">
        <v>141</v>
      </c>
    </row>
    <row r="316" s="14" customFormat="1">
      <c r="A316" s="14"/>
      <c r="B316" s="244"/>
      <c r="C316" s="245"/>
      <c r="D316" s="235" t="s">
        <v>157</v>
      </c>
      <c r="E316" s="246" t="s">
        <v>1</v>
      </c>
      <c r="F316" s="247" t="s">
        <v>370</v>
      </c>
      <c r="G316" s="245"/>
      <c r="H316" s="248">
        <v>75.599999999999994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157</v>
      </c>
      <c r="AU316" s="254" t="s">
        <v>89</v>
      </c>
      <c r="AV316" s="14" t="s">
        <v>89</v>
      </c>
      <c r="AW316" s="14" t="s">
        <v>36</v>
      </c>
      <c r="AX316" s="14" t="s">
        <v>79</v>
      </c>
      <c r="AY316" s="254" t="s">
        <v>141</v>
      </c>
    </row>
    <row r="317" s="14" customFormat="1">
      <c r="A317" s="14"/>
      <c r="B317" s="244"/>
      <c r="C317" s="245"/>
      <c r="D317" s="235" t="s">
        <v>157</v>
      </c>
      <c r="E317" s="246" t="s">
        <v>1</v>
      </c>
      <c r="F317" s="247" t="s">
        <v>371</v>
      </c>
      <c r="G317" s="245"/>
      <c r="H317" s="248">
        <v>168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157</v>
      </c>
      <c r="AU317" s="254" t="s">
        <v>89</v>
      </c>
      <c r="AV317" s="14" t="s">
        <v>89</v>
      </c>
      <c r="AW317" s="14" t="s">
        <v>36</v>
      </c>
      <c r="AX317" s="14" t="s">
        <v>79</v>
      </c>
      <c r="AY317" s="254" t="s">
        <v>141</v>
      </c>
    </row>
    <row r="318" s="13" customFormat="1">
      <c r="A318" s="13"/>
      <c r="B318" s="233"/>
      <c r="C318" s="234"/>
      <c r="D318" s="235" t="s">
        <v>157</v>
      </c>
      <c r="E318" s="236" t="s">
        <v>1</v>
      </c>
      <c r="F318" s="237" t="s">
        <v>274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157</v>
      </c>
      <c r="AU318" s="243" t="s">
        <v>89</v>
      </c>
      <c r="AV318" s="13" t="s">
        <v>87</v>
      </c>
      <c r="AW318" s="13" t="s">
        <v>36</v>
      </c>
      <c r="AX318" s="13" t="s">
        <v>79</v>
      </c>
      <c r="AY318" s="243" t="s">
        <v>141</v>
      </c>
    </row>
    <row r="319" s="14" customFormat="1">
      <c r="A319" s="14"/>
      <c r="B319" s="244"/>
      <c r="C319" s="245"/>
      <c r="D319" s="235" t="s">
        <v>157</v>
      </c>
      <c r="E319" s="246" t="s">
        <v>1</v>
      </c>
      <c r="F319" s="247" t="s">
        <v>372</v>
      </c>
      <c r="G319" s="245"/>
      <c r="H319" s="248">
        <v>35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157</v>
      </c>
      <c r="AU319" s="254" t="s">
        <v>89</v>
      </c>
      <c r="AV319" s="14" t="s">
        <v>89</v>
      </c>
      <c r="AW319" s="14" t="s">
        <v>36</v>
      </c>
      <c r="AX319" s="14" t="s">
        <v>79</v>
      </c>
      <c r="AY319" s="254" t="s">
        <v>141</v>
      </c>
    </row>
    <row r="320" s="14" customFormat="1">
      <c r="A320" s="14"/>
      <c r="B320" s="244"/>
      <c r="C320" s="245"/>
      <c r="D320" s="235" t="s">
        <v>157</v>
      </c>
      <c r="E320" s="246" t="s">
        <v>1</v>
      </c>
      <c r="F320" s="247" t="s">
        <v>373</v>
      </c>
      <c r="G320" s="245"/>
      <c r="H320" s="248">
        <v>122.5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157</v>
      </c>
      <c r="AU320" s="254" t="s">
        <v>89</v>
      </c>
      <c r="AV320" s="14" t="s">
        <v>89</v>
      </c>
      <c r="AW320" s="14" t="s">
        <v>36</v>
      </c>
      <c r="AX320" s="14" t="s">
        <v>79</v>
      </c>
      <c r="AY320" s="254" t="s">
        <v>141</v>
      </c>
    </row>
    <row r="321" s="13" customFormat="1">
      <c r="A321" s="13"/>
      <c r="B321" s="233"/>
      <c r="C321" s="234"/>
      <c r="D321" s="235" t="s">
        <v>157</v>
      </c>
      <c r="E321" s="236" t="s">
        <v>1</v>
      </c>
      <c r="F321" s="237" t="s">
        <v>285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157</v>
      </c>
      <c r="AU321" s="243" t="s">
        <v>89</v>
      </c>
      <c r="AV321" s="13" t="s">
        <v>87</v>
      </c>
      <c r="AW321" s="13" t="s">
        <v>36</v>
      </c>
      <c r="AX321" s="13" t="s">
        <v>79</v>
      </c>
      <c r="AY321" s="243" t="s">
        <v>141</v>
      </c>
    </row>
    <row r="322" s="14" customFormat="1">
      <c r="A322" s="14"/>
      <c r="B322" s="244"/>
      <c r="C322" s="245"/>
      <c r="D322" s="235" t="s">
        <v>157</v>
      </c>
      <c r="E322" s="246" t="s">
        <v>1</v>
      </c>
      <c r="F322" s="247" t="s">
        <v>374</v>
      </c>
      <c r="G322" s="245"/>
      <c r="H322" s="248">
        <v>7.5999999999999996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157</v>
      </c>
      <c r="AU322" s="254" t="s">
        <v>89</v>
      </c>
      <c r="AV322" s="14" t="s">
        <v>89</v>
      </c>
      <c r="AW322" s="14" t="s">
        <v>36</v>
      </c>
      <c r="AX322" s="14" t="s">
        <v>79</v>
      </c>
      <c r="AY322" s="254" t="s">
        <v>141</v>
      </c>
    </row>
    <row r="323" s="14" customFormat="1">
      <c r="A323" s="14"/>
      <c r="B323" s="244"/>
      <c r="C323" s="245"/>
      <c r="D323" s="235" t="s">
        <v>157</v>
      </c>
      <c r="E323" s="246" t="s">
        <v>1</v>
      </c>
      <c r="F323" s="247" t="s">
        <v>375</v>
      </c>
      <c r="G323" s="245"/>
      <c r="H323" s="248">
        <v>19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157</v>
      </c>
      <c r="AU323" s="254" t="s">
        <v>89</v>
      </c>
      <c r="AV323" s="14" t="s">
        <v>89</v>
      </c>
      <c r="AW323" s="14" t="s">
        <v>36</v>
      </c>
      <c r="AX323" s="14" t="s">
        <v>79</v>
      </c>
      <c r="AY323" s="254" t="s">
        <v>141</v>
      </c>
    </row>
    <row r="324" s="13" customFormat="1">
      <c r="A324" s="13"/>
      <c r="B324" s="233"/>
      <c r="C324" s="234"/>
      <c r="D324" s="235" t="s">
        <v>157</v>
      </c>
      <c r="E324" s="236" t="s">
        <v>1</v>
      </c>
      <c r="F324" s="237" t="s">
        <v>272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157</v>
      </c>
      <c r="AU324" s="243" t="s">
        <v>89</v>
      </c>
      <c r="AV324" s="13" t="s">
        <v>87</v>
      </c>
      <c r="AW324" s="13" t="s">
        <v>36</v>
      </c>
      <c r="AX324" s="13" t="s">
        <v>79</v>
      </c>
      <c r="AY324" s="243" t="s">
        <v>141</v>
      </c>
    </row>
    <row r="325" s="13" customFormat="1">
      <c r="A325" s="13"/>
      <c r="B325" s="233"/>
      <c r="C325" s="234"/>
      <c r="D325" s="235" t="s">
        <v>157</v>
      </c>
      <c r="E325" s="236" t="s">
        <v>1</v>
      </c>
      <c r="F325" s="237" t="s">
        <v>274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157</v>
      </c>
      <c r="AU325" s="243" t="s">
        <v>89</v>
      </c>
      <c r="AV325" s="13" t="s">
        <v>87</v>
      </c>
      <c r="AW325" s="13" t="s">
        <v>36</v>
      </c>
      <c r="AX325" s="13" t="s">
        <v>79</v>
      </c>
      <c r="AY325" s="243" t="s">
        <v>141</v>
      </c>
    </row>
    <row r="326" s="14" customFormat="1">
      <c r="A326" s="14"/>
      <c r="B326" s="244"/>
      <c r="C326" s="245"/>
      <c r="D326" s="235" t="s">
        <v>157</v>
      </c>
      <c r="E326" s="246" t="s">
        <v>1</v>
      </c>
      <c r="F326" s="247" t="s">
        <v>376</v>
      </c>
      <c r="G326" s="245"/>
      <c r="H326" s="248">
        <v>28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157</v>
      </c>
      <c r="AU326" s="254" t="s">
        <v>89</v>
      </c>
      <c r="AV326" s="14" t="s">
        <v>89</v>
      </c>
      <c r="AW326" s="14" t="s">
        <v>36</v>
      </c>
      <c r="AX326" s="14" t="s">
        <v>79</v>
      </c>
      <c r="AY326" s="254" t="s">
        <v>141</v>
      </c>
    </row>
    <row r="327" s="14" customFormat="1">
      <c r="A327" s="14"/>
      <c r="B327" s="244"/>
      <c r="C327" s="245"/>
      <c r="D327" s="235" t="s">
        <v>157</v>
      </c>
      <c r="E327" s="246" t="s">
        <v>1</v>
      </c>
      <c r="F327" s="247" t="s">
        <v>377</v>
      </c>
      <c r="G327" s="245"/>
      <c r="H327" s="248">
        <v>35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157</v>
      </c>
      <c r="AU327" s="254" t="s">
        <v>89</v>
      </c>
      <c r="AV327" s="14" t="s">
        <v>89</v>
      </c>
      <c r="AW327" s="14" t="s">
        <v>36</v>
      </c>
      <c r="AX327" s="14" t="s">
        <v>79</v>
      </c>
      <c r="AY327" s="254" t="s">
        <v>141</v>
      </c>
    </row>
    <row r="328" s="13" customFormat="1">
      <c r="A328" s="13"/>
      <c r="B328" s="233"/>
      <c r="C328" s="234"/>
      <c r="D328" s="235" t="s">
        <v>157</v>
      </c>
      <c r="E328" s="236" t="s">
        <v>1</v>
      </c>
      <c r="F328" s="237" t="s">
        <v>285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157</v>
      </c>
      <c r="AU328" s="243" t="s">
        <v>89</v>
      </c>
      <c r="AV328" s="13" t="s">
        <v>87</v>
      </c>
      <c r="AW328" s="13" t="s">
        <v>36</v>
      </c>
      <c r="AX328" s="13" t="s">
        <v>79</v>
      </c>
      <c r="AY328" s="243" t="s">
        <v>141</v>
      </c>
    </row>
    <row r="329" s="14" customFormat="1">
      <c r="A329" s="14"/>
      <c r="B329" s="244"/>
      <c r="C329" s="245"/>
      <c r="D329" s="235" t="s">
        <v>157</v>
      </c>
      <c r="E329" s="246" t="s">
        <v>1</v>
      </c>
      <c r="F329" s="247" t="s">
        <v>374</v>
      </c>
      <c r="G329" s="245"/>
      <c r="H329" s="248">
        <v>7.5999999999999996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157</v>
      </c>
      <c r="AU329" s="254" t="s">
        <v>89</v>
      </c>
      <c r="AV329" s="14" t="s">
        <v>89</v>
      </c>
      <c r="AW329" s="14" t="s">
        <v>36</v>
      </c>
      <c r="AX329" s="14" t="s">
        <v>79</v>
      </c>
      <c r="AY329" s="254" t="s">
        <v>141</v>
      </c>
    </row>
    <row r="330" s="14" customFormat="1">
      <c r="A330" s="14"/>
      <c r="B330" s="244"/>
      <c r="C330" s="245"/>
      <c r="D330" s="235" t="s">
        <v>157</v>
      </c>
      <c r="E330" s="246" t="s">
        <v>1</v>
      </c>
      <c r="F330" s="247" t="s">
        <v>375</v>
      </c>
      <c r="G330" s="245"/>
      <c r="H330" s="248">
        <v>19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157</v>
      </c>
      <c r="AU330" s="254" t="s">
        <v>89</v>
      </c>
      <c r="AV330" s="14" t="s">
        <v>89</v>
      </c>
      <c r="AW330" s="14" t="s">
        <v>36</v>
      </c>
      <c r="AX330" s="14" t="s">
        <v>79</v>
      </c>
      <c r="AY330" s="254" t="s">
        <v>141</v>
      </c>
    </row>
    <row r="331" s="13" customFormat="1">
      <c r="A331" s="13"/>
      <c r="B331" s="233"/>
      <c r="C331" s="234"/>
      <c r="D331" s="235" t="s">
        <v>157</v>
      </c>
      <c r="E331" s="236" t="s">
        <v>1</v>
      </c>
      <c r="F331" s="237" t="s">
        <v>265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157</v>
      </c>
      <c r="AU331" s="243" t="s">
        <v>89</v>
      </c>
      <c r="AV331" s="13" t="s">
        <v>87</v>
      </c>
      <c r="AW331" s="13" t="s">
        <v>36</v>
      </c>
      <c r="AX331" s="13" t="s">
        <v>79</v>
      </c>
      <c r="AY331" s="243" t="s">
        <v>141</v>
      </c>
    </row>
    <row r="332" s="14" customFormat="1">
      <c r="A332" s="14"/>
      <c r="B332" s="244"/>
      <c r="C332" s="245"/>
      <c r="D332" s="235" t="s">
        <v>157</v>
      </c>
      <c r="E332" s="246" t="s">
        <v>1</v>
      </c>
      <c r="F332" s="247" t="s">
        <v>378</v>
      </c>
      <c r="G332" s="245"/>
      <c r="H332" s="248">
        <v>8.4000000000000004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157</v>
      </c>
      <c r="AU332" s="254" t="s">
        <v>89</v>
      </c>
      <c r="AV332" s="14" t="s">
        <v>89</v>
      </c>
      <c r="AW332" s="14" t="s">
        <v>36</v>
      </c>
      <c r="AX332" s="14" t="s">
        <v>79</v>
      </c>
      <c r="AY332" s="254" t="s">
        <v>141</v>
      </c>
    </row>
    <row r="333" s="13" customFormat="1">
      <c r="A333" s="13"/>
      <c r="B333" s="233"/>
      <c r="C333" s="234"/>
      <c r="D333" s="235" t="s">
        <v>157</v>
      </c>
      <c r="E333" s="236" t="s">
        <v>1</v>
      </c>
      <c r="F333" s="237" t="s">
        <v>172</v>
      </c>
      <c r="G333" s="234"/>
      <c r="H333" s="236" t="s">
        <v>1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157</v>
      </c>
      <c r="AU333" s="243" t="s">
        <v>89</v>
      </c>
      <c r="AV333" s="13" t="s">
        <v>87</v>
      </c>
      <c r="AW333" s="13" t="s">
        <v>36</v>
      </c>
      <c r="AX333" s="13" t="s">
        <v>79</v>
      </c>
      <c r="AY333" s="243" t="s">
        <v>141</v>
      </c>
    </row>
    <row r="334" s="13" customFormat="1">
      <c r="A334" s="13"/>
      <c r="B334" s="233"/>
      <c r="C334" s="234"/>
      <c r="D334" s="235" t="s">
        <v>157</v>
      </c>
      <c r="E334" s="236" t="s">
        <v>1</v>
      </c>
      <c r="F334" s="237" t="s">
        <v>262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157</v>
      </c>
      <c r="AU334" s="243" t="s">
        <v>89</v>
      </c>
      <c r="AV334" s="13" t="s">
        <v>87</v>
      </c>
      <c r="AW334" s="13" t="s">
        <v>36</v>
      </c>
      <c r="AX334" s="13" t="s">
        <v>79</v>
      </c>
      <c r="AY334" s="243" t="s">
        <v>141</v>
      </c>
    </row>
    <row r="335" s="14" customFormat="1">
      <c r="A335" s="14"/>
      <c r="B335" s="244"/>
      <c r="C335" s="245"/>
      <c r="D335" s="235" t="s">
        <v>157</v>
      </c>
      <c r="E335" s="246" t="s">
        <v>1</v>
      </c>
      <c r="F335" s="247" t="s">
        <v>379</v>
      </c>
      <c r="G335" s="245"/>
      <c r="H335" s="248">
        <v>20.998999999999999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157</v>
      </c>
      <c r="AU335" s="254" t="s">
        <v>89</v>
      </c>
      <c r="AV335" s="14" t="s">
        <v>89</v>
      </c>
      <c r="AW335" s="14" t="s">
        <v>36</v>
      </c>
      <c r="AX335" s="14" t="s">
        <v>79</v>
      </c>
      <c r="AY335" s="254" t="s">
        <v>141</v>
      </c>
    </row>
    <row r="336" s="13" customFormat="1">
      <c r="A336" s="13"/>
      <c r="B336" s="233"/>
      <c r="C336" s="234"/>
      <c r="D336" s="235" t="s">
        <v>157</v>
      </c>
      <c r="E336" s="236" t="s">
        <v>1</v>
      </c>
      <c r="F336" s="237" t="s">
        <v>264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157</v>
      </c>
      <c r="AU336" s="243" t="s">
        <v>89</v>
      </c>
      <c r="AV336" s="13" t="s">
        <v>87</v>
      </c>
      <c r="AW336" s="13" t="s">
        <v>36</v>
      </c>
      <c r="AX336" s="13" t="s">
        <v>79</v>
      </c>
      <c r="AY336" s="243" t="s">
        <v>141</v>
      </c>
    </row>
    <row r="337" s="13" customFormat="1">
      <c r="A337" s="13"/>
      <c r="B337" s="233"/>
      <c r="C337" s="234"/>
      <c r="D337" s="235" t="s">
        <v>157</v>
      </c>
      <c r="E337" s="236" t="s">
        <v>1</v>
      </c>
      <c r="F337" s="237" t="s">
        <v>265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157</v>
      </c>
      <c r="AU337" s="243" t="s">
        <v>89</v>
      </c>
      <c r="AV337" s="13" t="s">
        <v>87</v>
      </c>
      <c r="AW337" s="13" t="s">
        <v>4</v>
      </c>
      <c r="AX337" s="13" t="s">
        <v>79</v>
      </c>
      <c r="AY337" s="243" t="s">
        <v>141</v>
      </c>
    </row>
    <row r="338" s="14" customFormat="1">
      <c r="A338" s="14"/>
      <c r="B338" s="244"/>
      <c r="C338" s="245"/>
      <c r="D338" s="235" t="s">
        <v>157</v>
      </c>
      <c r="E338" s="246" t="s">
        <v>1</v>
      </c>
      <c r="F338" s="247" t="s">
        <v>380</v>
      </c>
      <c r="G338" s="245"/>
      <c r="H338" s="248">
        <v>43.774000000000001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157</v>
      </c>
      <c r="AU338" s="254" t="s">
        <v>89</v>
      </c>
      <c r="AV338" s="14" t="s">
        <v>89</v>
      </c>
      <c r="AW338" s="14" t="s">
        <v>36</v>
      </c>
      <c r="AX338" s="14" t="s">
        <v>79</v>
      </c>
      <c r="AY338" s="254" t="s">
        <v>141</v>
      </c>
    </row>
    <row r="339" s="14" customFormat="1">
      <c r="A339" s="14"/>
      <c r="B339" s="244"/>
      <c r="C339" s="245"/>
      <c r="D339" s="235" t="s">
        <v>157</v>
      </c>
      <c r="E339" s="246" t="s">
        <v>1</v>
      </c>
      <c r="F339" s="247" t="s">
        <v>381</v>
      </c>
      <c r="G339" s="245"/>
      <c r="H339" s="248">
        <v>29.405999999999999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157</v>
      </c>
      <c r="AU339" s="254" t="s">
        <v>89</v>
      </c>
      <c r="AV339" s="14" t="s">
        <v>89</v>
      </c>
      <c r="AW339" s="14" t="s">
        <v>36</v>
      </c>
      <c r="AX339" s="14" t="s">
        <v>79</v>
      </c>
      <c r="AY339" s="254" t="s">
        <v>141</v>
      </c>
    </row>
    <row r="340" s="13" customFormat="1">
      <c r="A340" s="13"/>
      <c r="B340" s="233"/>
      <c r="C340" s="234"/>
      <c r="D340" s="235" t="s">
        <v>157</v>
      </c>
      <c r="E340" s="236" t="s">
        <v>1</v>
      </c>
      <c r="F340" s="237" t="s">
        <v>268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157</v>
      </c>
      <c r="AU340" s="243" t="s">
        <v>89</v>
      </c>
      <c r="AV340" s="13" t="s">
        <v>87</v>
      </c>
      <c r="AW340" s="13" t="s">
        <v>36</v>
      </c>
      <c r="AX340" s="13" t="s">
        <v>79</v>
      </c>
      <c r="AY340" s="243" t="s">
        <v>141</v>
      </c>
    </row>
    <row r="341" s="13" customFormat="1">
      <c r="A341" s="13"/>
      <c r="B341" s="233"/>
      <c r="C341" s="234"/>
      <c r="D341" s="235" t="s">
        <v>157</v>
      </c>
      <c r="E341" s="236" t="s">
        <v>1</v>
      </c>
      <c r="F341" s="237" t="s">
        <v>269</v>
      </c>
      <c r="G341" s="234"/>
      <c r="H341" s="236" t="s">
        <v>1</v>
      </c>
      <c r="I341" s="238"/>
      <c r="J341" s="234"/>
      <c r="K341" s="234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157</v>
      </c>
      <c r="AU341" s="243" t="s">
        <v>89</v>
      </c>
      <c r="AV341" s="13" t="s">
        <v>87</v>
      </c>
      <c r="AW341" s="13" t="s">
        <v>36</v>
      </c>
      <c r="AX341" s="13" t="s">
        <v>79</v>
      </c>
      <c r="AY341" s="243" t="s">
        <v>141</v>
      </c>
    </row>
    <row r="342" s="14" customFormat="1">
      <c r="A342" s="14"/>
      <c r="B342" s="244"/>
      <c r="C342" s="245"/>
      <c r="D342" s="235" t="s">
        <v>157</v>
      </c>
      <c r="E342" s="246" t="s">
        <v>1</v>
      </c>
      <c r="F342" s="247" t="s">
        <v>382</v>
      </c>
      <c r="G342" s="245"/>
      <c r="H342" s="248">
        <v>25.574999999999999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157</v>
      </c>
      <c r="AU342" s="254" t="s">
        <v>89</v>
      </c>
      <c r="AV342" s="14" t="s">
        <v>89</v>
      </c>
      <c r="AW342" s="14" t="s">
        <v>36</v>
      </c>
      <c r="AX342" s="14" t="s">
        <v>79</v>
      </c>
      <c r="AY342" s="254" t="s">
        <v>141</v>
      </c>
    </row>
    <row r="343" s="13" customFormat="1">
      <c r="A343" s="13"/>
      <c r="B343" s="233"/>
      <c r="C343" s="234"/>
      <c r="D343" s="235" t="s">
        <v>157</v>
      </c>
      <c r="E343" s="236" t="s">
        <v>1</v>
      </c>
      <c r="F343" s="237" t="s">
        <v>265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157</v>
      </c>
      <c r="AU343" s="243" t="s">
        <v>89</v>
      </c>
      <c r="AV343" s="13" t="s">
        <v>87</v>
      </c>
      <c r="AW343" s="13" t="s">
        <v>36</v>
      </c>
      <c r="AX343" s="13" t="s">
        <v>79</v>
      </c>
      <c r="AY343" s="243" t="s">
        <v>141</v>
      </c>
    </row>
    <row r="344" s="14" customFormat="1">
      <c r="A344" s="14"/>
      <c r="B344" s="244"/>
      <c r="C344" s="245"/>
      <c r="D344" s="235" t="s">
        <v>157</v>
      </c>
      <c r="E344" s="246" t="s">
        <v>1</v>
      </c>
      <c r="F344" s="247" t="s">
        <v>383</v>
      </c>
      <c r="G344" s="245"/>
      <c r="H344" s="248">
        <v>38.905999999999999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157</v>
      </c>
      <c r="AU344" s="254" t="s">
        <v>89</v>
      </c>
      <c r="AV344" s="14" t="s">
        <v>89</v>
      </c>
      <c r="AW344" s="14" t="s">
        <v>36</v>
      </c>
      <c r="AX344" s="14" t="s">
        <v>79</v>
      </c>
      <c r="AY344" s="254" t="s">
        <v>141</v>
      </c>
    </row>
    <row r="345" s="13" customFormat="1">
      <c r="A345" s="13"/>
      <c r="B345" s="233"/>
      <c r="C345" s="234"/>
      <c r="D345" s="235" t="s">
        <v>157</v>
      </c>
      <c r="E345" s="236" t="s">
        <v>1</v>
      </c>
      <c r="F345" s="237" t="s">
        <v>272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157</v>
      </c>
      <c r="AU345" s="243" t="s">
        <v>89</v>
      </c>
      <c r="AV345" s="13" t="s">
        <v>87</v>
      </c>
      <c r="AW345" s="13" t="s">
        <v>36</v>
      </c>
      <c r="AX345" s="13" t="s">
        <v>79</v>
      </c>
      <c r="AY345" s="243" t="s">
        <v>141</v>
      </c>
    </row>
    <row r="346" s="13" customFormat="1">
      <c r="A346" s="13"/>
      <c r="B346" s="233"/>
      <c r="C346" s="234"/>
      <c r="D346" s="235" t="s">
        <v>157</v>
      </c>
      <c r="E346" s="236" t="s">
        <v>1</v>
      </c>
      <c r="F346" s="237" t="s">
        <v>159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157</v>
      </c>
      <c r="AU346" s="243" t="s">
        <v>89</v>
      </c>
      <c r="AV346" s="13" t="s">
        <v>87</v>
      </c>
      <c r="AW346" s="13" t="s">
        <v>36</v>
      </c>
      <c r="AX346" s="13" t="s">
        <v>79</v>
      </c>
      <c r="AY346" s="243" t="s">
        <v>141</v>
      </c>
    </row>
    <row r="347" s="14" customFormat="1">
      <c r="A347" s="14"/>
      <c r="B347" s="244"/>
      <c r="C347" s="245"/>
      <c r="D347" s="235" t="s">
        <v>157</v>
      </c>
      <c r="E347" s="246" t="s">
        <v>1</v>
      </c>
      <c r="F347" s="247" t="s">
        <v>384</v>
      </c>
      <c r="G347" s="245"/>
      <c r="H347" s="248">
        <v>6.0380000000000003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157</v>
      </c>
      <c r="AU347" s="254" t="s">
        <v>89</v>
      </c>
      <c r="AV347" s="14" t="s">
        <v>89</v>
      </c>
      <c r="AW347" s="14" t="s">
        <v>36</v>
      </c>
      <c r="AX347" s="14" t="s">
        <v>79</v>
      </c>
      <c r="AY347" s="254" t="s">
        <v>141</v>
      </c>
    </row>
    <row r="348" s="13" customFormat="1">
      <c r="A348" s="13"/>
      <c r="B348" s="233"/>
      <c r="C348" s="234"/>
      <c r="D348" s="235" t="s">
        <v>157</v>
      </c>
      <c r="E348" s="236" t="s">
        <v>1</v>
      </c>
      <c r="F348" s="237" t="s">
        <v>274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157</v>
      </c>
      <c r="AU348" s="243" t="s">
        <v>89</v>
      </c>
      <c r="AV348" s="13" t="s">
        <v>87</v>
      </c>
      <c r="AW348" s="13" t="s">
        <v>36</v>
      </c>
      <c r="AX348" s="13" t="s">
        <v>79</v>
      </c>
      <c r="AY348" s="243" t="s">
        <v>141</v>
      </c>
    </row>
    <row r="349" s="14" customFormat="1">
      <c r="A349" s="14"/>
      <c r="B349" s="244"/>
      <c r="C349" s="245"/>
      <c r="D349" s="235" t="s">
        <v>157</v>
      </c>
      <c r="E349" s="246" t="s">
        <v>1</v>
      </c>
      <c r="F349" s="247" t="s">
        <v>385</v>
      </c>
      <c r="G349" s="245"/>
      <c r="H349" s="248">
        <v>5.4749999999999996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157</v>
      </c>
      <c r="AU349" s="254" t="s">
        <v>89</v>
      </c>
      <c r="AV349" s="14" t="s">
        <v>89</v>
      </c>
      <c r="AW349" s="14" t="s">
        <v>36</v>
      </c>
      <c r="AX349" s="14" t="s">
        <v>79</v>
      </c>
      <c r="AY349" s="254" t="s">
        <v>141</v>
      </c>
    </row>
    <row r="350" s="13" customFormat="1">
      <c r="A350" s="13"/>
      <c r="B350" s="233"/>
      <c r="C350" s="234"/>
      <c r="D350" s="235" t="s">
        <v>157</v>
      </c>
      <c r="E350" s="236" t="s">
        <v>1</v>
      </c>
      <c r="F350" s="237" t="s">
        <v>386</v>
      </c>
      <c r="G350" s="234"/>
      <c r="H350" s="236" t="s">
        <v>1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157</v>
      </c>
      <c r="AU350" s="243" t="s">
        <v>89</v>
      </c>
      <c r="AV350" s="13" t="s">
        <v>87</v>
      </c>
      <c r="AW350" s="13" t="s">
        <v>36</v>
      </c>
      <c r="AX350" s="13" t="s">
        <v>79</v>
      </c>
      <c r="AY350" s="243" t="s">
        <v>141</v>
      </c>
    </row>
    <row r="351" s="14" customFormat="1">
      <c r="A351" s="14"/>
      <c r="B351" s="244"/>
      <c r="C351" s="245"/>
      <c r="D351" s="235" t="s">
        <v>157</v>
      </c>
      <c r="E351" s="246" t="s">
        <v>1</v>
      </c>
      <c r="F351" s="247" t="s">
        <v>387</v>
      </c>
      <c r="G351" s="245"/>
      <c r="H351" s="248">
        <v>7.4359999999999999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157</v>
      </c>
      <c r="AU351" s="254" t="s">
        <v>89</v>
      </c>
      <c r="AV351" s="14" t="s">
        <v>89</v>
      </c>
      <c r="AW351" s="14" t="s">
        <v>36</v>
      </c>
      <c r="AX351" s="14" t="s">
        <v>79</v>
      </c>
      <c r="AY351" s="254" t="s">
        <v>141</v>
      </c>
    </row>
    <row r="352" s="16" customFormat="1">
      <c r="A352" s="16"/>
      <c r="B352" s="276"/>
      <c r="C352" s="277"/>
      <c r="D352" s="235" t="s">
        <v>157</v>
      </c>
      <c r="E352" s="278" t="s">
        <v>1</v>
      </c>
      <c r="F352" s="279" t="s">
        <v>388</v>
      </c>
      <c r="G352" s="277"/>
      <c r="H352" s="280">
        <v>724.01400000000001</v>
      </c>
      <c r="I352" s="281"/>
      <c r="J352" s="277"/>
      <c r="K352" s="277"/>
      <c r="L352" s="282"/>
      <c r="M352" s="283"/>
      <c r="N352" s="284"/>
      <c r="O352" s="284"/>
      <c r="P352" s="284"/>
      <c r="Q352" s="284"/>
      <c r="R352" s="284"/>
      <c r="S352" s="284"/>
      <c r="T352" s="285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86" t="s">
        <v>157</v>
      </c>
      <c r="AU352" s="286" t="s">
        <v>89</v>
      </c>
      <c r="AV352" s="16" t="s">
        <v>97</v>
      </c>
      <c r="AW352" s="16" t="s">
        <v>36</v>
      </c>
      <c r="AX352" s="16" t="s">
        <v>79</v>
      </c>
      <c r="AY352" s="286" t="s">
        <v>141</v>
      </c>
    </row>
    <row r="353" s="14" customFormat="1">
      <c r="A353" s="14"/>
      <c r="B353" s="244"/>
      <c r="C353" s="245"/>
      <c r="D353" s="235" t="s">
        <v>157</v>
      </c>
      <c r="E353" s="246" t="s">
        <v>1</v>
      </c>
      <c r="F353" s="247" t="s">
        <v>389</v>
      </c>
      <c r="G353" s="245"/>
      <c r="H353" s="248">
        <v>-245.417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157</v>
      </c>
      <c r="AU353" s="254" t="s">
        <v>89</v>
      </c>
      <c r="AV353" s="14" t="s">
        <v>89</v>
      </c>
      <c r="AW353" s="14" t="s">
        <v>36</v>
      </c>
      <c r="AX353" s="14" t="s">
        <v>79</v>
      </c>
      <c r="AY353" s="254" t="s">
        <v>141</v>
      </c>
    </row>
    <row r="354" s="14" customFormat="1">
      <c r="A354" s="14"/>
      <c r="B354" s="244"/>
      <c r="C354" s="245"/>
      <c r="D354" s="235" t="s">
        <v>157</v>
      </c>
      <c r="E354" s="246" t="s">
        <v>1</v>
      </c>
      <c r="F354" s="247" t="s">
        <v>390</v>
      </c>
      <c r="G354" s="245"/>
      <c r="H354" s="248">
        <v>-38.317999999999998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157</v>
      </c>
      <c r="AU354" s="254" t="s">
        <v>89</v>
      </c>
      <c r="AV354" s="14" t="s">
        <v>89</v>
      </c>
      <c r="AW354" s="14" t="s">
        <v>36</v>
      </c>
      <c r="AX354" s="14" t="s">
        <v>79</v>
      </c>
      <c r="AY354" s="254" t="s">
        <v>141</v>
      </c>
    </row>
    <row r="355" s="15" customFormat="1">
      <c r="A355" s="15"/>
      <c r="B355" s="255"/>
      <c r="C355" s="256"/>
      <c r="D355" s="235" t="s">
        <v>157</v>
      </c>
      <c r="E355" s="257" t="s">
        <v>1</v>
      </c>
      <c r="F355" s="258" t="s">
        <v>162</v>
      </c>
      <c r="G355" s="256"/>
      <c r="H355" s="259">
        <v>440.279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157</v>
      </c>
      <c r="AU355" s="265" t="s">
        <v>89</v>
      </c>
      <c r="AV355" s="15" t="s">
        <v>148</v>
      </c>
      <c r="AW355" s="15" t="s">
        <v>36</v>
      </c>
      <c r="AX355" s="15" t="s">
        <v>87</v>
      </c>
      <c r="AY355" s="265" t="s">
        <v>141</v>
      </c>
    </row>
    <row r="356" s="2" customFormat="1" ht="16.5" customHeight="1">
      <c r="A356" s="39"/>
      <c r="B356" s="40"/>
      <c r="C356" s="266" t="s">
        <v>391</v>
      </c>
      <c r="D356" s="266" t="s">
        <v>245</v>
      </c>
      <c r="E356" s="267" t="s">
        <v>392</v>
      </c>
      <c r="F356" s="268" t="s">
        <v>393</v>
      </c>
      <c r="G356" s="269" t="s">
        <v>222</v>
      </c>
      <c r="H356" s="270">
        <v>789.08799999999997</v>
      </c>
      <c r="I356" s="271"/>
      <c r="J356" s="272">
        <f>ROUND(I356*H356,2)</f>
        <v>0</v>
      </c>
      <c r="K356" s="268" t="s">
        <v>1</v>
      </c>
      <c r="L356" s="273"/>
      <c r="M356" s="274" t="s">
        <v>1</v>
      </c>
      <c r="N356" s="275" t="s">
        <v>44</v>
      </c>
      <c r="O356" s="92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185</v>
      </c>
      <c r="AT356" s="231" t="s">
        <v>245</v>
      </c>
      <c r="AU356" s="231" t="s">
        <v>89</v>
      </c>
      <c r="AY356" s="18" t="s">
        <v>141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87</v>
      </c>
      <c r="BK356" s="232">
        <f>ROUND(I356*H356,2)</f>
        <v>0</v>
      </c>
      <c r="BL356" s="18" t="s">
        <v>148</v>
      </c>
      <c r="BM356" s="231" t="s">
        <v>394</v>
      </c>
    </row>
    <row r="357" s="14" customFormat="1">
      <c r="A357" s="14"/>
      <c r="B357" s="244"/>
      <c r="C357" s="245"/>
      <c r="D357" s="235" t="s">
        <v>157</v>
      </c>
      <c r="E357" s="246" t="s">
        <v>1</v>
      </c>
      <c r="F357" s="247" t="s">
        <v>395</v>
      </c>
      <c r="G357" s="245"/>
      <c r="H357" s="248">
        <v>789.08799999999997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157</v>
      </c>
      <c r="AU357" s="254" t="s">
        <v>89</v>
      </c>
      <c r="AV357" s="14" t="s">
        <v>89</v>
      </c>
      <c r="AW357" s="14" t="s">
        <v>36</v>
      </c>
      <c r="AX357" s="14" t="s">
        <v>87</v>
      </c>
      <c r="AY357" s="254" t="s">
        <v>141</v>
      </c>
    </row>
    <row r="358" s="2" customFormat="1" ht="66.75" customHeight="1">
      <c r="A358" s="39"/>
      <c r="B358" s="40"/>
      <c r="C358" s="220" t="s">
        <v>396</v>
      </c>
      <c r="D358" s="220" t="s">
        <v>143</v>
      </c>
      <c r="E358" s="221" t="s">
        <v>397</v>
      </c>
      <c r="F358" s="222" t="s">
        <v>398</v>
      </c>
      <c r="G358" s="223" t="s">
        <v>222</v>
      </c>
      <c r="H358" s="224">
        <v>245.417</v>
      </c>
      <c r="I358" s="225"/>
      <c r="J358" s="226">
        <f>ROUND(I358*H358,2)</f>
        <v>0</v>
      </c>
      <c r="K358" s="222" t="s">
        <v>147</v>
      </c>
      <c r="L358" s="45"/>
      <c r="M358" s="227" t="s">
        <v>1</v>
      </c>
      <c r="N358" s="228" t="s">
        <v>44</v>
      </c>
      <c r="O358" s="92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148</v>
      </c>
      <c r="AT358" s="231" t="s">
        <v>143</v>
      </c>
      <c r="AU358" s="231" t="s">
        <v>89</v>
      </c>
      <c r="AY358" s="18" t="s">
        <v>141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87</v>
      </c>
      <c r="BK358" s="232">
        <f>ROUND(I358*H358,2)</f>
        <v>0</v>
      </c>
      <c r="BL358" s="18" t="s">
        <v>148</v>
      </c>
      <c r="BM358" s="231" t="s">
        <v>399</v>
      </c>
    </row>
    <row r="359" s="13" customFormat="1">
      <c r="A359" s="13"/>
      <c r="B359" s="233"/>
      <c r="C359" s="234"/>
      <c r="D359" s="235" t="s">
        <v>157</v>
      </c>
      <c r="E359" s="236" t="s">
        <v>1</v>
      </c>
      <c r="F359" s="237" t="s">
        <v>217</v>
      </c>
      <c r="G359" s="234"/>
      <c r="H359" s="236" t="s">
        <v>1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157</v>
      </c>
      <c r="AU359" s="243" t="s">
        <v>89</v>
      </c>
      <c r="AV359" s="13" t="s">
        <v>87</v>
      </c>
      <c r="AW359" s="13" t="s">
        <v>36</v>
      </c>
      <c r="AX359" s="13" t="s">
        <v>79</v>
      </c>
      <c r="AY359" s="243" t="s">
        <v>141</v>
      </c>
    </row>
    <row r="360" s="13" customFormat="1">
      <c r="A360" s="13"/>
      <c r="B360" s="233"/>
      <c r="C360" s="234"/>
      <c r="D360" s="235" t="s">
        <v>157</v>
      </c>
      <c r="E360" s="236" t="s">
        <v>1</v>
      </c>
      <c r="F360" s="237" t="s">
        <v>282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157</v>
      </c>
      <c r="AU360" s="243" t="s">
        <v>89</v>
      </c>
      <c r="AV360" s="13" t="s">
        <v>87</v>
      </c>
      <c r="AW360" s="13" t="s">
        <v>36</v>
      </c>
      <c r="AX360" s="13" t="s">
        <v>79</v>
      </c>
      <c r="AY360" s="243" t="s">
        <v>141</v>
      </c>
    </row>
    <row r="361" s="13" customFormat="1">
      <c r="A361" s="13"/>
      <c r="B361" s="233"/>
      <c r="C361" s="234"/>
      <c r="D361" s="235" t="s">
        <v>157</v>
      </c>
      <c r="E361" s="236" t="s">
        <v>1</v>
      </c>
      <c r="F361" s="237" t="s">
        <v>265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157</v>
      </c>
      <c r="AU361" s="243" t="s">
        <v>89</v>
      </c>
      <c r="AV361" s="13" t="s">
        <v>87</v>
      </c>
      <c r="AW361" s="13" t="s">
        <v>36</v>
      </c>
      <c r="AX361" s="13" t="s">
        <v>79</v>
      </c>
      <c r="AY361" s="243" t="s">
        <v>141</v>
      </c>
    </row>
    <row r="362" s="14" customFormat="1">
      <c r="A362" s="14"/>
      <c r="B362" s="244"/>
      <c r="C362" s="245"/>
      <c r="D362" s="235" t="s">
        <v>157</v>
      </c>
      <c r="E362" s="246" t="s">
        <v>1</v>
      </c>
      <c r="F362" s="247" t="s">
        <v>400</v>
      </c>
      <c r="G362" s="245"/>
      <c r="H362" s="248">
        <v>0.91000000000000003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157</v>
      </c>
      <c r="AU362" s="254" t="s">
        <v>89</v>
      </c>
      <c r="AV362" s="14" t="s">
        <v>89</v>
      </c>
      <c r="AW362" s="14" t="s">
        <v>36</v>
      </c>
      <c r="AX362" s="14" t="s">
        <v>79</v>
      </c>
      <c r="AY362" s="254" t="s">
        <v>141</v>
      </c>
    </row>
    <row r="363" s="14" customFormat="1">
      <c r="A363" s="14"/>
      <c r="B363" s="244"/>
      <c r="C363" s="245"/>
      <c r="D363" s="235" t="s">
        <v>157</v>
      </c>
      <c r="E363" s="246" t="s">
        <v>1</v>
      </c>
      <c r="F363" s="247" t="s">
        <v>401</v>
      </c>
      <c r="G363" s="245"/>
      <c r="H363" s="248">
        <v>2.2749999999999999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157</v>
      </c>
      <c r="AU363" s="254" t="s">
        <v>89</v>
      </c>
      <c r="AV363" s="14" t="s">
        <v>89</v>
      </c>
      <c r="AW363" s="14" t="s">
        <v>36</v>
      </c>
      <c r="AX363" s="14" t="s">
        <v>79</v>
      </c>
      <c r="AY363" s="254" t="s">
        <v>141</v>
      </c>
    </row>
    <row r="364" s="13" customFormat="1">
      <c r="A364" s="13"/>
      <c r="B364" s="233"/>
      <c r="C364" s="234"/>
      <c r="D364" s="235" t="s">
        <v>157</v>
      </c>
      <c r="E364" s="236" t="s">
        <v>1</v>
      </c>
      <c r="F364" s="237" t="s">
        <v>285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157</v>
      </c>
      <c r="AU364" s="243" t="s">
        <v>89</v>
      </c>
      <c r="AV364" s="13" t="s">
        <v>87</v>
      </c>
      <c r="AW364" s="13" t="s">
        <v>36</v>
      </c>
      <c r="AX364" s="13" t="s">
        <v>79</v>
      </c>
      <c r="AY364" s="243" t="s">
        <v>141</v>
      </c>
    </row>
    <row r="365" s="14" customFormat="1">
      <c r="A365" s="14"/>
      <c r="B365" s="244"/>
      <c r="C365" s="245"/>
      <c r="D365" s="235" t="s">
        <v>157</v>
      </c>
      <c r="E365" s="246" t="s">
        <v>1</v>
      </c>
      <c r="F365" s="247" t="s">
        <v>401</v>
      </c>
      <c r="G365" s="245"/>
      <c r="H365" s="248">
        <v>2.2749999999999999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157</v>
      </c>
      <c r="AU365" s="254" t="s">
        <v>89</v>
      </c>
      <c r="AV365" s="14" t="s">
        <v>89</v>
      </c>
      <c r="AW365" s="14" t="s">
        <v>36</v>
      </c>
      <c r="AX365" s="14" t="s">
        <v>79</v>
      </c>
      <c r="AY365" s="254" t="s">
        <v>141</v>
      </c>
    </row>
    <row r="366" s="13" customFormat="1">
      <c r="A366" s="13"/>
      <c r="B366" s="233"/>
      <c r="C366" s="234"/>
      <c r="D366" s="235" t="s">
        <v>157</v>
      </c>
      <c r="E366" s="236" t="s">
        <v>1</v>
      </c>
      <c r="F366" s="237" t="s">
        <v>287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157</v>
      </c>
      <c r="AU366" s="243" t="s">
        <v>89</v>
      </c>
      <c r="AV366" s="13" t="s">
        <v>87</v>
      </c>
      <c r="AW366" s="13" t="s">
        <v>36</v>
      </c>
      <c r="AX366" s="13" t="s">
        <v>79</v>
      </c>
      <c r="AY366" s="243" t="s">
        <v>141</v>
      </c>
    </row>
    <row r="367" s="13" customFormat="1">
      <c r="A367" s="13"/>
      <c r="B367" s="233"/>
      <c r="C367" s="234"/>
      <c r="D367" s="235" t="s">
        <v>157</v>
      </c>
      <c r="E367" s="236" t="s">
        <v>1</v>
      </c>
      <c r="F367" s="237" t="s">
        <v>265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157</v>
      </c>
      <c r="AU367" s="243" t="s">
        <v>89</v>
      </c>
      <c r="AV367" s="13" t="s">
        <v>87</v>
      </c>
      <c r="AW367" s="13" t="s">
        <v>36</v>
      </c>
      <c r="AX367" s="13" t="s">
        <v>79</v>
      </c>
      <c r="AY367" s="243" t="s">
        <v>141</v>
      </c>
    </row>
    <row r="368" s="14" customFormat="1">
      <c r="A368" s="14"/>
      <c r="B368" s="244"/>
      <c r="C368" s="245"/>
      <c r="D368" s="235" t="s">
        <v>157</v>
      </c>
      <c r="E368" s="246" t="s">
        <v>1</v>
      </c>
      <c r="F368" s="247" t="s">
        <v>402</v>
      </c>
      <c r="G368" s="245"/>
      <c r="H368" s="248">
        <v>1.5600000000000001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157</v>
      </c>
      <c r="AU368" s="254" t="s">
        <v>89</v>
      </c>
      <c r="AV368" s="14" t="s">
        <v>89</v>
      </c>
      <c r="AW368" s="14" t="s">
        <v>36</v>
      </c>
      <c r="AX368" s="14" t="s">
        <v>79</v>
      </c>
      <c r="AY368" s="254" t="s">
        <v>141</v>
      </c>
    </row>
    <row r="369" s="13" customFormat="1">
      <c r="A369" s="13"/>
      <c r="B369" s="233"/>
      <c r="C369" s="234"/>
      <c r="D369" s="235" t="s">
        <v>157</v>
      </c>
      <c r="E369" s="236" t="s">
        <v>1</v>
      </c>
      <c r="F369" s="237" t="s">
        <v>264</v>
      </c>
      <c r="G369" s="234"/>
      <c r="H369" s="236" t="s">
        <v>1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157</v>
      </c>
      <c r="AU369" s="243" t="s">
        <v>89</v>
      </c>
      <c r="AV369" s="13" t="s">
        <v>87</v>
      </c>
      <c r="AW369" s="13" t="s">
        <v>36</v>
      </c>
      <c r="AX369" s="13" t="s">
        <v>79</v>
      </c>
      <c r="AY369" s="243" t="s">
        <v>141</v>
      </c>
    </row>
    <row r="370" s="13" customFormat="1">
      <c r="A370" s="13"/>
      <c r="B370" s="233"/>
      <c r="C370" s="234"/>
      <c r="D370" s="235" t="s">
        <v>157</v>
      </c>
      <c r="E370" s="236" t="s">
        <v>1</v>
      </c>
      <c r="F370" s="237" t="s">
        <v>265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157</v>
      </c>
      <c r="AU370" s="243" t="s">
        <v>89</v>
      </c>
      <c r="AV370" s="13" t="s">
        <v>87</v>
      </c>
      <c r="AW370" s="13" t="s">
        <v>36</v>
      </c>
      <c r="AX370" s="13" t="s">
        <v>79</v>
      </c>
      <c r="AY370" s="243" t="s">
        <v>141</v>
      </c>
    </row>
    <row r="371" s="14" customFormat="1">
      <c r="A371" s="14"/>
      <c r="B371" s="244"/>
      <c r="C371" s="245"/>
      <c r="D371" s="235" t="s">
        <v>157</v>
      </c>
      <c r="E371" s="246" t="s">
        <v>1</v>
      </c>
      <c r="F371" s="247" t="s">
        <v>403</v>
      </c>
      <c r="G371" s="245"/>
      <c r="H371" s="248">
        <v>23.399999999999999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157</v>
      </c>
      <c r="AU371" s="254" t="s">
        <v>89</v>
      </c>
      <c r="AV371" s="14" t="s">
        <v>89</v>
      </c>
      <c r="AW371" s="14" t="s">
        <v>36</v>
      </c>
      <c r="AX371" s="14" t="s">
        <v>79</v>
      </c>
      <c r="AY371" s="254" t="s">
        <v>141</v>
      </c>
    </row>
    <row r="372" s="14" customFormat="1">
      <c r="A372" s="14"/>
      <c r="B372" s="244"/>
      <c r="C372" s="245"/>
      <c r="D372" s="235" t="s">
        <v>157</v>
      </c>
      <c r="E372" s="246" t="s">
        <v>1</v>
      </c>
      <c r="F372" s="247" t="s">
        <v>404</v>
      </c>
      <c r="G372" s="245"/>
      <c r="H372" s="248">
        <v>52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157</v>
      </c>
      <c r="AU372" s="254" t="s">
        <v>89</v>
      </c>
      <c r="AV372" s="14" t="s">
        <v>89</v>
      </c>
      <c r="AW372" s="14" t="s">
        <v>36</v>
      </c>
      <c r="AX372" s="14" t="s">
        <v>79</v>
      </c>
      <c r="AY372" s="254" t="s">
        <v>141</v>
      </c>
    </row>
    <row r="373" s="13" customFormat="1">
      <c r="A373" s="13"/>
      <c r="B373" s="233"/>
      <c r="C373" s="234"/>
      <c r="D373" s="235" t="s">
        <v>157</v>
      </c>
      <c r="E373" s="236" t="s">
        <v>1</v>
      </c>
      <c r="F373" s="237" t="s">
        <v>274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157</v>
      </c>
      <c r="AU373" s="243" t="s">
        <v>89</v>
      </c>
      <c r="AV373" s="13" t="s">
        <v>87</v>
      </c>
      <c r="AW373" s="13" t="s">
        <v>36</v>
      </c>
      <c r="AX373" s="13" t="s">
        <v>79</v>
      </c>
      <c r="AY373" s="243" t="s">
        <v>141</v>
      </c>
    </row>
    <row r="374" s="14" customFormat="1">
      <c r="A374" s="14"/>
      <c r="B374" s="244"/>
      <c r="C374" s="245"/>
      <c r="D374" s="235" t="s">
        <v>157</v>
      </c>
      <c r="E374" s="246" t="s">
        <v>1</v>
      </c>
      <c r="F374" s="247" t="s">
        <v>405</v>
      </c>
      <c r="G374" s="245"/>
      <c r="H374" s="248">
        <v>13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157</v>
      </c>
      <c r="AU374" s="254" t="s">
        <v>89</v>
      </c>
      <c r="AV374" s="14" t="s">
        <v>89</v>
      </c>
      <c r="AW374" s="14" t="s">
        <v>36</v>
      </c>
      <c r="AX374" s="14" t="s">
        <v>79</v>
      </c>
      <c r="AY374" s="254" t="s">
        <v>141</v>
      </c>
    </row>
    <row r="375" s="14" customFormat="1">
      <c r="A375" s="14"/>
      <c r="B375" s="244"/>
      <c r="C375" s="245"/>
      <c r="D375" s="235" t="s">
        <v>157</v>
      </c>
      <c r="E375" s="246" t="s">
        <v>1</v>
      </c>
      <c r="F375" s="247" t="s">
        <v>406</v>
      </c>
      <c r="G375" s="245"/>
      <c r="H375" s="248">
        <v>45.5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157</v>
      </c>
      <c r="AU375" s="254" t="s">
        <v>89</v>
      </c>
      <c r="AV375" s="14" t="s">
        <v>89</v>
      </c>
      <c r="AW375" s="14" t="s">
        <v>36</v>
      </c>
      <c r="AX375" s="14" t="s">
        <v>79</v>
      </c>
      <c r="AY375" s="254" t="s">
        <v>141</v>
      </c>
    </row>
    <row r="376" s="13" customFormat="1">
      <c r="A376" s="13"/>
      <c r="B376" s="233"/>
      <c r="C376" s="234"/>
      <c r="D376" s="235" t="s">
        <v>157</v>
      </c>
      <c r="E376" s="236" t="s">
        <v>1</v>
      </c>
      <c r="F376" s="237" t="s">
        <v>285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157</v>
      </c>
      <c r="AU376" s="243" t="s">
        <v>89</v>
      </c>
      <c r="AV376" s="13" t="s">
        <v>87</v>
      </c>
      <c r="AW376" s="13" t="s">
        <v>36</v>
      </c>
      <c r="AX376" s="13" t="s">
        <v>79</v>
      </c>
      <c r="AY376" s="243" t="s">
        <v>141</v>
      </c>
    </row>
    <row r="377" s="14" customFormat="1">
      <c r="A377" s="14"/>
      <c r="B377" s="244"/>
      <c r="C377" s="245"/>
      <c r="D377" s="235" t="s">
        <v>157</v>
      </c>
      <c r="E377" s="246" t="s">
        <v>1</v>
      </c>
      <c r="F377" s="247" t="s">
        <v>407</v>
      </c>
      <c r="G377" s="245"/>
      <c r="H377" s="248">
        <v>2.6000000000000001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157</v>
      </c>
      <c r="AU377" s="254" t="s">
        <v>89</v>
      </c>
      <c r="AV377" s="14" t="s">
        <v>89</v>
      </c>
      <c r="AW377" s="14" t="s">
        <v>36</v>
      </c>
      <c r="AX377" s="14" t="s">
        <v>79</v>
      </c>
      <c r="AY377" s="254" t="s">
        <v>141</v>
      </c>
    </row>
    <row r="378" s="14" customFormat="1">
      <c r="A378" s="14"/>
      <c r="B378" s="244"/>
      <c r="C378" s="245"/>
      <c r="D378" s="235" t="s">
        <v>157</v>
      </c>
      <c r="E378" s="246" t="s">
        <v>1</v>
      </c>
      <c r="F378" s="247" t="s">
        <v>408</v>
      </c>
      <c r="G378" s="245"/>
      <c r="H378" s="248">
        <v>6.5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157</v>
      </c>
      <c r="AU378" s="254" t="s">
        <v>89</v>
      </c>
      <c r="AV378" s="14" t="s">
        <v>89</v>
      </c>
      <c r="AW378" s="14" t="s">
        <v>36</v>
      </c>
      <c r="AX378" s="14" t="s">
        <v>79</v>
      </c>
      <c r="AY378" s="254" t="s">
        <v>141</v>
      </c>
    </row>
    <row r="379" s="13" customFormat="1">
      <c r="A379" s="13"/>
      <c r="B379" s="233"/>
      <c r="C379" s="234"/>
      <c r="D379" s="235" t="s">
        <v>157</v>
      </c>
      <c r="E379" s="236" t="s">
        <v>1</v>
      </c>
      <c r="F379" s="237" t="s">
        <v>272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157</v>
      </c>
      <c r="AU379" s="243" t="s">
        <v>89</v>
      </c>
      <c r="AV379" s="13" t="s">
        <v>87</v>
      </c>
      <c r="AW379" s="13" t="s">
        <v>36</v>
      </c>
      <c r="AX379" s="13" t="s">
        <v>79</v>
      </c>
      <c r="AY379" s="243" t="s">
        <v>141</v>
      </c>
    </row>
    <row r="380" s="13" customFormat="1">
      <c r="A380" s="13"/>
      <c r="B380" s="233"/>
      <c r="C380" s="234"/>
      <c r="D380" s="235" t="s">
        <v>157</v>
      </c>
      <c r="E380" s="236" t="s">
        <v>1</v>
      </c>
      <c r="F380" s="237" t="s">
        <v>274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157</v>
      </c>
      <c r="AU380" s="243" t="s">
        <v>89</v>
      </c>
      <c r="AV380" s="13" t="s">
        <v>87</v>
      </c>
      <c r="AW380" s="13" t="s">
        <v>36</v>
      </c>
      <c r="AX380" s="13" t="s">
        <v>79</v>
      </c>
      <c r="AY380" s="243" t="s">
        <v>141</v>
      </c>
    </row>
    <row r="381" s="14" customFormat="1">
      <c r="A381" s="14"/>
      <c r="B381" s="244"/>
      <c r="C381" s="245"/>
      <c r="D381" s="235" t="s">
        <v>157</v>
      </c>
      <c r="E381" s="246" t="s">
        <v>1</v>
      </c>
      <c r="F381" s="247" t="s">
        <v>409</v>
      </c>
      <c r="G381" s="245"/>
      <c r="H381" s="248">
        <v>10.4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157</v>
      </c>
      <c r="AU381" s="254" t="s">
        <v>89</v>
      </c>
      <c r="AV381" s="14" t="s">
        <v>89</v>
      </c>
      <c r="AW381" s="14" t="s">
        <v>36</v>
      </c>
      <c r="AX381" s="14" t="s">
        <v>79</v>
      </c>
      <c r="AY381" s="254" t="s">
        <v>141</v>
      </c>
    </row>
    <row r="382" s="14" customFormat="1">
      <c r="A382" s="14"/>
      <c r="B382" s="244"/>
      <c r="C382" s="245"/>
      <c r="D382" s="235" t="s">
        <v>157</v>
      </c>
      <c r="E382" s="246" t="s">
        <v>1</v>
      </c>
      <c r="F382" s="247" t="s">
        <v>410</v>
      </c>
      <c r="G382" s="245"/>
      <c r="H382" s="248">
        <v>13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157</v>
      </c>
      <c r="AU382" s="254" t="s">
        <v>89</v>
      </c>
      <c r="AV382" s="14" t="s">
        <v>89</v>
      </c>
      <c r="AW382" s="14" t="s">
        <v>36</v>
      </c>
      <c r="AX382" s="14" t="s">
        <v>79</v>
      </c>
      <c r="AY382" s="254" t="s">
        <v>141</v>
      </c>
    </row>
    <row r="383" s="13" customFormat="1">
      <c r="A383" s="13"/>
      <c r="B383" s="233"/>
      <c r="C383" s="234"/>
      <c r="D383" s="235" t="s">
        <v>157</v>
      </c>
      <c r="E383" s="236" t="s">
        <v>1</v>
      </c>
      <c r="F383" s="237" t="s">
        <v>285</v>
      </c>
      <c r="G383" s="234"/>
      <c r="H383" s="236" t="s">
        <v>1</v>
      </c>
      <c r="I383" s="238"/>
      <c r="J383" s="234"/>
      <c r="K383" s="234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157</v>
      </c>
      <c r="AU383" s="243" t="s">
        <v>89</v>
      </c>
      <c r="AV383" s="13" t="s">
        <v>87</v>
      </c>
      <c r="AW383" s="13" t="s">
        <v>36</v>
      </c>
      <c r="AX383" s="13" t="s">
        <v>79</v>
      </c>
      <c r="AY383" s="243" t="s">
        <v>141</v>
      </c>
    </row>
    <row r="384" s="14" customFormat="1">
      <c r="A384" s="14"/>
      <c r="B384" s="244"/>
      <c r="C384" s="245"/>
      <c r="D384" s="235" t="s">
        <v>157</v>
      </c>
      <c r="E384" s="246" t="s">
        <v>1</v>
      </c>
      <c r="F384" s="247" t="s">
        <v>407</v>
      </c>
      <c r="G384" s="245"/>
      <c r="H384" s="248">
        <v>2.6000000000000001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157</v>
      </c>
      <c r="AU384" s="254" t="s">
        <v>89</v>
      </c>
      <c r="AV384" s="14" t="s">
        <v>89</v>
      </c>
      <c r="AW384" s="14" t="s">
        <v>36</v>
      </c>
      <c r="AX384" s="14" t="s">
        <v>79</v>
      </c>
      <c r="AY384" s="254" t="s">
        <v>141</v>
      </c>
    </row>
    <row r="385" s="14" customFormat="1">
      <c r="A385" s="14"/>
      <c r="B385" s="244"/>
      <c r="C385" s="245"/>
      <c r="D385" s="235" t="s">
        <v>157</v>
      </c>
      <c r="E385" s="246" t="s">
        <v>1</v>
      </c>
      <c r="F385" s="247" t="s">
        <v>408</v>
      </c>
      <c r="G385" s="245"/>
      <c r="H385" s="248">
        <v>6.5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157</v>
      </c>
      <c r="AU385" s="254" t="s">
        <v>89</v>
      </c>
      <c r="AV385" s="14" t="s">
        <v>89</v>
      </c>
      <c r="AW385" s="14" t="s">
        <v>36</v>
      </c>
      <c r="AX385" s="14" t="s">
        <v>79</v>
      </c>
      <c r="AY385" s="254" t="s">
        <v>141</v>
      </c>
    </row>
    <row r="386" s="13" customFormat="1">
      <c r="A386" s="13"/>
      <c r="B386" s="233"/>
      <c r="C386" s="234"/>
      <c r="D386" s="235" t="s">
        <v>157</v>
      </c>
      <c r="E386" s="236" t="s">
        <v>1</v>
      </c>
      <c r="F386" s="237" t="s">
        <v>265</v>
      </c>
      <c r="G386" s="234"/>
      <c r="H386" s="236" t="s">
        <v>1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157</v>
      </c>
      <c r="AU386" s="243" t="s">
        <v>89</v>
      </c>
      <c r="AV386" s="13" t="s">
        <v>87</v>
      </c>
      <c r="AW386" s="13" t="s">
        <v>36</v>
      </c>
      <c r="AX386" s="13" t="s">
        <v>79</v>
      </c>
      <c r="AY386" s="243" t="s">
        <v>141</v>
      </c>
    </row>
    <row r="387" s="14" customFormat="1">
      <c r="A387" s="14"/>
      <c r="B387" s="244"/>
      <c r="C387" s="245"/>
      <c r="D387" s="235" t="s">
        <v>157</v>
      </c>
      <c r="E387" s="246" t="s">
        <v>1</v>
      </c>
      <c r="F387" s="247" t="s">
        <v>407</v>
      </c>
      <c r="G387" s="245"/>
      <c r="H387" s="248">
        <v>2.6000000000000001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157</v>
      </c>
      <c r="AU387" s="254" t="s">
        <v>89</v>
      </c>
      <c r="AV387" s="14" t="s">
        <v>89</v>
      </c>
      <c r="AW387" s="14" t="s">
        <v>36</v>
      </c>
      <c r="AX387" s="14" t="s">
        <v>79</v>
      </c>
      <c r="AY387" s="254" t="s">
        <v>141</v>
      </c>
    </row>
    <row r="388" s="13" customFormat="1">
      <c r="A388" s="13"/>
      <c r="B388" s="233"/>
      <c r="C388" s="234"/>
      <c r="D388" s="235" t="s">
        <v>157</v>
      </c>
      <c r="E388" s="236" t="s">
        <v>1</v>
      </c>
      <c r="F388" s="237" t="s">
        <v>411</v>
      </c>
      <c r="G388" s="234"/>
      <c r="H388" s="236" t="s">
        <v>1</v>
      </c>
      <c r="I388" s="238"/>
      <c r="J388" s="234"/>
      <c r="K388" s="234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157</v>
      </c>
      <c r="AU388" s="243" t="s">
        <v>89</v>
      </c>
      <c r="AV388" s="13" t="s">
        <v>87</v>
      </c>
      <c r="AW388" s="13" t="s">
        <v>36</v>
      </c>
      <c r="AX388" s="13" t="s">
        <v>79</v>
      </c>
      <c r="AY388" s="243" t="s">
        <v>141</v>
      </c>
    </row>
    <row r="389" s="13" customFormat="1">
      <c r="A389" s="13"/>
      <c r="B389" s="233"/>
      <c r="C389" s="234"/>
      <c r="D389" s="235" t="s">
        <v>157</v>
      </c>
      <c r="E389" s="236" t="s">
        <v>1</v>
      </c>
      <c r="F389" s="237" t="s">
        <v>172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157</v>
      </c>
      <c r="AU389" s="243" t="s">
        <v>89</v>
      </c>
      <c r="AV389" s="13" t="s">
        <v>87</v>
      </c>
      <c r="AW389" s="13" t="s">
        <v>36</v>
      </c>
      <c r="AX389" s="13" t="s">
        <v>79</v>
      </c>
      <c r="AY389" s="243" t="s">
        <v>141</v>
      </c>
    </row>
    <row r="390" s="13" customFormat="1">
      <c r="A390" s="13"/>
      <c r="B390" s="233"/>
      <c r="C390" s="234"/>
      <c r="D390" s="235" t="s">
        <v>157</v>
      </c>
      <c r="E390" s="236" t="s">
        <v>1</v>
      </c>
      <c r="F390" s="237" t="s">
        <v>262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157</v>
      </c>
      <c r="AU390" s="243" t="s">
        <v>89</v>
      </c>
      <c r="AV390" s="13" t="s">
        <v>87</v>
      </c>
      <c r="AW390" s="13" t="s">
        <v>36</v>
      </c>
      <c r="AX390" s="13" t="s">
        <v>79</v>
      </c>
      <c r="AY390" s="243" t="s">
        <v>141</v>
      </c>
    </row>
    <row r="391" s="14" customFormat="1">
      <c r="A391" s="14"/>
      <c r="B391" s="244"/>
      <c r="C391" s="245"/>
      <c r="D391" s="235" t="s">
        <v>157</v>
      </c>
      <c r="E391" s="246" t="s">
        <v>1</v>
      </c>
      <c r="F391" s="247" t="s">
        <v>412</v>
      </c>
      <c r="G391" s="245"/>
      <c r="H391" s="248">
        <v>8.2170000000000005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157</v>
      </c>
      <c r="AU391" s="254" t="s">
        <v>89</v>
      </c>
      <c r="AV391" s="14" t="s">
        <v>89</v>
      </c>
      <c r="AW391" s="14" t="s">
        <v>36</v>
      </c>
      <c r="AX391" s="14" t="s">
        <v>79</v>
      </c>
      <c r="AY391" s="254" t="s">
        <v>141</v>
      </c>
    </row>
    <row r="392" s="13" customFormat="1">
      <c r="A392" s="13"/>
      <c r="B392" s="233"/>
      <c r="C392" s="234"/>
      <c r="D392" s="235" t="s">
        <v>157</v>
      </c>
      <c r="E392" s="236" t="s">
        <v>1</v>
      </c>
      <c r="F392" s="237" t="s">
        <v>264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157</v>
      </c>
      <c r="AU392" s="243" t="s">
        <v>89</v>
      </c>
      <c r="AV392" s="13" t="s">
        <v>87</v>
      </c>
      <c r="AW392" s="13" t="s">
        <v>36</v>
      </c>
      <c r="AX392" s="13" t="s">
        <v>79</v>
      </c>
      <c r="AY392" s="243" t="s">
        <v>141</v>
      </c>
    </row>
    <row r="393" s="13" customFormat="1">
      <c r="A393" s="13"/>
      <c r="B393" s="233"/>
      <c r="C393" s="234"/>
      <c r="D393" s="235" t="s">
        <v>157</v>
      </c>
      <c r="E393" s="236" t="s">
        <v>1</v>
      </c>
      <c r="F393" s="237" t="s">
        <v>265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157</v>
      </c>
      <c r="AU393" s="243" t="s">
        <v>89</v>
      </c>
      <c r="AV393" s="13" t="s">
        <v>87</v>
      </c>
      <c r="AW393" s="13" t="s">
        <v>4</v>
      </c>
      <c r="AX393" s="13" t="s">
        <v>79</v>
      </c>
      <c r="AY393" s="243" t="s">
        <v>141</v>
      </c>
    </row>
    <row r="394" s="14" customFormat="1">
      <c r="A394" s="14"/>
      <c r="B394" s="244"/>
      <c r="C394" s="245"/>
      <c r="D394" s="235" t="s">
        <v>157</v>
      </c>
      <c r="E394" s="246" t="s">
        <v>1</v>
      </c>
      <c r="F394" s="247" t="s">
        <v>413</v>
      </c>
      <c r="G394" s="245"/>
      <c r="H394" s="248">
        <v>15.464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157</v>
      </c>
      <c r="AU394" s="254" t="s">
        <v>89</v>
      </c>
      <c r="AV394" s="14" t="s">
        <v>89</v>
      </c>
      <c r="AW394" s="14" t="s">
        <v>36</v>
      </c>
      <c r="AX394" s="14" t="s">
        <v>79</v>
      </c>
      <c r="AY394" s="254" t="s">
        <v>141</v>
      </c>
    </row>
    <row r="395" s="14" customFormat="1">
      <c r="A395" s="14"/>
      <c r="B395" s="244"/>
      <c r="C395" s="245"/>
      <c r="D395" s="235" t="s">
        <v>157</v>
      </c>
      <c r="E395" s="246" t="s">
        <v>1</v>
      </c>
      <c r="F395" s="247" t="s">
        <v>414</v>
      </c>
      <c r="G395" s="245"/>
      <c r="H395" s="248">
        <v>9.8019999999999996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157</v>
      </c>
      <c r="AU395" s="254" t="s">
        <v>89</v>
      </c>
      <c r="AV395" s="14" t="s">
        <v>89</v>
      </c>
      <c r="AW395" s="14" t="s">
        <v>36</v>
      </c>
      <c r="AX395" s="14" t="s">
        <v>79</v>
      </c>
      <c r="AY395" s="254" t="s">
        <v>141</v>
      </c>
    </row>
    <row r="396" s="13" customFormat="1">
      <c r="A396" s="13"/>
      <c r="B396" s="233"/>
      <c r="C396" s="234"/>
      <c r="D396" s="235" t="s">
        <v>157</v>
      </c>
      <c r="E396" s="236" t="s">
        <v>1</v>
      </c>
      <c r="F396" s="237" t="s">
        <v>268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157</v>
      </c>
      <c r="AU396" s="243" t="s">
        <v>89</v>
      </c>
      <c r="AV396" s="13" t="s">
        <v>87</v>
      </c>
      <c r="AW396" s="13" t="s">
        <v>36</v>
      </c>
      <c r="AX396" s="13" t="s">
        <v>79</v>
      </c>
      <c r="AY396" s="243" t="s">
        <v>141</v>
      </c>
    </row>
    <row r="397" s="13" customFormat="1">
      <c r="A397" s="13"/>
      <c r="B397" s="233"/>
      <c r="C397" s="234"/>
      <c r="D397" s="235" t="s">
        <v>157</v>
      </c>
      <c r="E397" s="236" t="s">
        <v>1</v>
      </c>
      <c r="F397" s="237" t="s">
        <v>269</v>
      </c>
      <c r="G397" s="234"/>
      <c r="H397" s="236" t="s">
        <v>1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157</v>
      </c>
      <c r="AU397" s="243" t="s">
        <v>89</v>
      </c>
      <c r="AV397" s="13" t="s">
        <v>87</v>
      </c>
      <c r="AW397" s="13" t="s">
        <v>36</v>
      </c>
      <c r="AX397" s="13" t="s">
        <v>79</v>
      </c>
      <c r="AY397" s="243" t="s">
        <v>141</v>
      </c>
    </row>
    <row r="398" s="14" customFormat="1">
      <c r="A398" s="14"/>
      <c r="B398" s="244"/>
      <c r="C398" s="245"/>
      <c r="D398" s="235" t="s">
        <v>157</v>
      </c>
      <c r="E398" s="246" t="s">
        <v>1</v>
      </c>
      <c r="F398" s="247" t="s">
        <v>415</v>
      </c>
      <c r="G398" s="245"/>
      <c r="H398" s="248">
        <v>9.75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157</v>
      </c>
      <c r="AU398" s="254" t="s">
        <v>89</v>
      </c>
      <c r="AV398" s="14" t="s">
        <v>89</v>
      </c>
      <c r="AW398" s="14" t="s">
        <v>36</v>
      </c>
      <c r="AX398" s="14" t="s">
        <v>79</v>
      </c>
      <c r="AY398" s="254" t="s">
        <v>141</v>
      </c>
    </row>
    <row r="399" s="13" customFormat="1">
      <c r="A399" s="13"/>
      <c r="B399" s="233"/>
      <c r="C399" s="234"/>
      <c r="D399" s="235" t="s">
        <v>157</v>
      </c>
      <c r="E399" s="236" t="s">
        <v>1</v>
      </c>
      <c r="F399" s="237" t="s">
        <v>265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157</v>
      </c>
      <c r="AU399" s="243" t="s">
        <v>89</v>
      </c>
      <c r="AV399" s="13" t="s">
        <v>87</v>
      </c>
      <c r="AW399" s="13" t="s">
        <v>36</v>
      </c>
      <c r="AX399" s="13" t="s">
        <v>79</v>
      </c>
      <c r="AY399" s="243" t="s">
        <v>141</v>
      </c>
    </row>
    <row r="400" s="14" customFormat="1">
      <c r="A400" s="14"/>
      <c r="B400" s="244"/>
      <c r="C400" s="245"/>
      <c r="D400" s="235" t="s">
        <v>157</v>
      </c>
      <c r="E400" s="246" t="s">
        <v>1</v>
      </c>
      <c r="F400" s="247" t="s">
        <v>416</v>
      </c>
      <c r="G400" s="245"/>
      <c r="H400" s="248">
        <v>12.188000000000001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157</v>
      </c>
      <c r="AU400" s="254" t="s">
        <v>89</v>
      </c>
      <c r="AV400" s="14" t="s">
        <v>89</v>
      </c>
      <c r="AW400" s="14" t="s">
        <v>36</v>
      </c>
      <c r="AX400" s="14" t="s">
        <v>79</v>
      </c>
      <c r="AY400" s="254" t="s">
        <v>141</v>
      </c>
    </row>
    <row r="401" s="13" customFormat="1">
      <c r="A401" s="13"/>
      <c r="B401" s="233"/>
      <c r="C401" s="234"/>
      <c r="D401" s="235" t="s">
        <v>157</v>
      </c>
      <c r="E401" s="236" t="s">
        <v>1</v>
      </c>
      <c r="F401" s="237" t="s">
        <v>272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157</v>
      </c>
      <c r="AU401" s="243" t="s">
        <v>89</v>
      </c>
      <c r="AV401" s="13" t="s">
        <v>87</v>
      </c>
      <c r="AW401" s="13" t="s">
        <v>36</v>
      </c>
      <c r="AX401" s="13" t="s">
        <v>79</v>
      </c>
      <c r="AY401" s="243" t="s">
        <v>141</v>
      </c>
    </row>
    <row r="402" s="13" customFormat="1">
      <c r="A402" s="13"/>
      <c r="B402" s="233"/>
      <c r="C402" s="234"/>
      <c r="D402" s="235" t="s">
        <v>157</v>
      </c>
      <c r="E402" s="236" t="s">
        <v>1</v>
      </c>
      <c r="F402" s="237" t="s">
        <v>159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157</v>
      </c>
      <c r="AU402" s="243" t="s">
        <v>89</v>
      </c>
      <c r="AV402" s="13" t="s">
        <v>87</v>
      </c>
      <c r="AW402" s="13" t="s">
        <v>36</v>
      </c>
      <c r="AX402" s="13" t="s">
        <v>79</v>
      </c>
      <c r="AY402" s="243" t="s">
        <v>141</v>
      </c>
    </row>
    <row r="403" s="14" customFormat="1">
      <c r="A403" s="14"/>
      <c r="B403" s="244"/>
      <c r="C403" s="245"/>
      <c r="D403" s="235" t="s">
        <v>157</v>
      </c>
      <c r="E403" s="246" t="s">
        <v>1</v>
      </c>
      <c r="F403" s="247" t="s">
        <v>417</v>
      </c>
      <c r="G403" s="245"/>
      <c r="H403" s="248">
        <v>2.4380000000000002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157</v>
      </c>
      <c r="AU403" s="254" t="s">
        <v>89</v>
      </c>
      <c r="AV403" s="14" t="s">
        <v>89</v>
      </c>
      <c r="AW403" s="14" t="s">
        <v>36</v>
      </c>
      <c r="AX403" s="14" t="s">
        <v>79</v>
      </c>
      <c r="AY403" s="254" t="s">
        <v>141</v>
      </c>
    </row>
    <row r="404" s="13" customFormat="1">
      <c r="A404" s="13"/>
      <c r="B404" s="233"/>
      <c r="C404" s="234"/>
      <c r="D404" s="235" t="s">
        <v>157</v>
      </c>
      <c r="E404" s="236" t="s">
        <v>1</v>
      </c>
      <c r="F404" s="237" t="s">
        <v>274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157</v>
      </c>
      <c r="AU404" s="243" t="s">
        <v>89</v>
      </c>
      <c r="AV404" s="13" t="s">
        <v>87</v>
      </c>
      <c r="AW404" s="13" t="s">
        <v>36</v>
      </c>
      <c r="AX404" s="13" t="s">
        <v>79</v>
      </c>
      <c r="AY404" s="243" t="s">
        <v>141</v>
      </c>
    </row>
    <row r="405" s="14" customFormat="1">
      <c r="A405" s="14"/>
      <c r="B405" s="244"/>
      <c r="C405" s="245"/>
      <c r="D405" s="235" t="s">
        <v>157</v>
      </c>
      <c r="E405" s="246" t="s">
        <v>1</v>
      </c>
      <c r="F405" s="247" t="s">
        <v>417</v>
      </c>
      <c r="G405" s="245"/>
      <c r="H405" s="248">
        <v>2.4380000000000002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157</v>
      </c>
      <c r="AU405" s="254" t="s">
        <v>89</v>
      </c>
      <c r="AV405" s="14" t="s">
        <v>89</v>
      </c>
      <c r="AW405" s="14" t="s">
        <v>36</v>
      </c>
      <c r="AX405" s="14" t="s">
        <v>79</v>
      </c>
      <c r="AY405" s="254" t="s">
        <v>141</v>
      </c>
    </row>
    <row r="406" s="15" customFormat="1">
      <c r="A406" s="15"/>
      <c r="B406" s="255"/>
      <c r="C406" s="256"/>
      <c r="D406" s="235" t="s">
        <v>157</v>
      </c>
      <c r="E406" s="257" t="s">
        <v>1</v>
      </c>
      <c r="F406" s="258" t="s">
        <v>162</v>
      </c>
      <c r="G406" s="256"/>
      <c r="H406" s="259">
        <v>245.417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157</v>
      </c>
      <c r="AU406" s="265" t="s">
        <v>89</v>
      </c>
      <c r="AV406" s="15" t="s">
        <v>148</v>
      </c>
      <c r="AW406" s="15" t="s">
        <v>36</v>
      </c>
      <c r="AX406" s="15" t="s">
        <v>87</v>
      </c>
      <c r="AY406" s="265" t="s">
        <v>141</v>
      </c>
    </row>
    <row r="407" s="2" customFormat="1" ht="16.5" customHeight="1">
      <c r="A407" s="39"/>
      <c r="B407" s="40"/>
      <c r="C407" s="266" t="s">
        <v>418</v>
      </c>
      <c r="D407" s="266" t="s">
        <v>245</v>
      </c>
      <c r="E407" s="267" t="s">
        <v>419</v>
      </c>
      <c r="F407" s="268" t="s">
        <v>420</v>
      </c>
      <c r="G407" s="269" t="s">
        <v>349</v>
      </c>
      <c r="H407" s="270">
        <v>879.69399999999996</v>
      </c>
      <c r="I407" s="271"/>
      <c r="J407" s="272">
        <f>ROUND(I407*H407,2)</f>
        <v>0</v>
      </c>
      <c r="K407" s="268" t="s">
        <v>147</v>
      </c>
      <c r="L407" s="273"/>
      <c r="M407" s="274" t="s">
        <v>1</v>
      </c>
      <c r="N407" s="275" t="s">
        <v>44</v>
      </c>
      <c r="O407" s="92"/>
      <c r="P407" s="229">
        <f>O407*H407</f>
        <v>0</v>
      </c>
      <c r="Q407" s="229">
        <v>1</v>
      </c>
      <c r="R407" s="229">
        <f>Q407*H407</f>
        <v>879.69399999999996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185</v>
      </c>
      <c r="AT407" s="231" t="s">
        <v>245</v>
      </c>
      <c r="AU407" s="231" t="s">
        <v>89</v>
      </c>
      <c r="AY407" s="18" t="s">
        <v>141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87</v>
      </c>
      <c r="BK407" s="232">
        <f>ROUND(I407*H407,2)</f>
        <v>0</v>
      </c>
      <c r="BL407" s="18" t="s">
        <v>148</v>
      </c>
      <c r="BM407" s="231" t="s">
        <v>421</v>
      </c>
    </row>
    <row r="408" s="14" customFormat="1">
      <c r="A408" s="14"/>
      <c r="B408" s="244"/>
      <c r="C408" s="245"/>
      <c r="D408" s="235" t="s">
        <v>157</v>
      </c>
      <c r="E408" s="246" t="s">
        <v>1</v>
      </c>
      <c r="F408" s="247" t="s">
        <v>422</v>
      </c>
      <c r="G408" s="245"/>
      <c r="H408" s="248">
        <v>439.84699999999998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157</v>
      </c>
      <c r="AU408" s="254" t="s">
        <v>89</v>
      </c>
      <c r="AV408" s="14" t="s">
        <v>89</v>
      </c>
      <c r="AW408" s="14" t="s">
        <v>36</v>
      </c>
      <c r="AX408" s="14" t="s">
        <v>87</v>
      </c>
      <c r="AY408" s="254" t="s">
        <v>141</v>
      </c>
    </row>
    <row r="409" s="14" customFormat="1">
      <c r="A409" s="14"/>
      <c r="B409" s="244"/>
      <c r="C409" s="245"/>
      <c r="D409" s="235" t="s">
        <v>157</v>
      </c>
      <c r="E409" s="245"/>
      <c r="F409" s="247" t="s">
        <v>423</v>
      </c>
      <c r="G409" s="245"/>
      <c r="H409" s="248">
        <v>879.69399999999996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157</v>
      </c>
      <c r="AU409" s="254" t="s">
        <v>89</v>
      </c>
      <c r="AV409" s="14" t="s">
        <v>89</v>
      </c>
      <c r="AW409" s="14" t="s">
        <v>4</v>
      </c>
      <c r="AX409" s="14" t="s">
        <v>87</v>
      </c>
      <c r="AY409" s="254" t="s">
        <v>141</v>
      </c>
    </row>
    <row r="410" s="2" customFormat="1" ht="37.8" customHeight="1">
      <c r="A410" s="39"/>
      <c r="B410" s="40"/>
      <c r="C410" s="220" t="s">
        <v>424</v>
      </c>
      <c r="D410" s="220" t="s">
        <v>143</v>
      </c>
      <c r="E410" s="221" t="s">
        <v>425</v>
      </c>
      <c r="F410" s="222" t="s">
        <v>426</v>
      </c>
      <c r="G410" s="223" t="s">
        <v>95</v>
      </c>
      <c r="H410" s="224">
        <v>196.80000000000001</v>
      </c>
      <c r="I410" s="225"/>
      <c r="J410" s="226">
        <f>ROUND(I410*H410,2)</f>
        <v>0</v>
      </c>
      <c r="K410" s="222" t="s">
        <v>147</v>
      </c>
      <c r="L410" s="45"/>
      <c r="M410" s="227" t="s">
        <v>1</v>
      </c>
      <c r="N410" s="228" t="s">
        <v>44</v>
      </c>
      <c r="O410" s="92"/>
      <c r="P410" s="229">
        <f>O410*H410</f>
        <v>0</v>
      </c>
      <c r="Q410" s="229">
        <v>0</v>
      </c>
      <c r="R410" s="229">
        <f>Q410*H410</f>
        <v>0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148</v>
      </c>
      <c r="AT410" s="231" t="s">
        <v>143</v>
      </c>
      <c r="AU410" s="231" t="s">
        <v>89</v>
      </c>
      <c r="AY410" s="18" t="s">
        <v>141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87</v>
      </c>
      <c r="BK410" s="232">
        <f>ROUND(I410*H410,2)</f>
        <v>0</v>
      </c>
      <c r="BL410" s="18" t="s">
        <v>148</v>
      </c>
      <c r="BM410" s="231" t="s">
        <v>427</v>
      </c>
    </row>
    <row r="411" s="14" customFormat="1">
      <c r="A411" s="14"/>
      <c r="B411" s="244"/>
      <c r="C411" s="245"/>
      <c r="D411" s="235" t="s">
        <v>157</v>
      </c>
      <c r="E411" s="246" t="s">
        <v>1</v>
      </c>
      <c r="F411" s="247" t="s">
        <v>428</v>
      </c>
      <c r="G411" s="245"/>
      <c r="H411" s="248">
        <v>193.41999999999999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157</v>
      </c>
      <c r="AU411" s="254" t="s">
        <v>89</v>
      </c>
      <c r="AV411" s="14" t="s">
        <v>89</v>
      </c>
      <c r="AW411" s="14" t="s">
        <v>36</v>
      </c>
      <c r="AX411" s="14" t="s">
        <v>79</v>
      </c>
      <c r="AY411" s="254" t="s">
        <v>141</v>
      </c>
    </row>
    <row r="412" s="14" customFormat="1">
      <c r="A412" s="14"/>
      <c r="B412" s="244"/>
      <c r="C412" s="245"/>
      <c r="D412" s="235" t="s">
        <v>157</v>
      </c>
      <c r="E412" s="246" t="s">
        <v>1</v>
      </c>
      <c r="F412" s="247" t="s">
        <v>429</v>
      </c>
      <c r="G412" s="245"/>
      <c r="H412" s="248">
        <v>3.3799999999999999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157</v>
      </c>
      <c r="AU412" s="254" t="s">
        <v>89</v>
      </c>
      <c r="AV412" s="14" t="s">
        <v>89</v>
      </c>
      <c r="AW412" s="14" t="s">
        <v>36</v>
      </c>
      <c r="AX412" s="14" t="s">
        <v>79</v>
      </c>
      <c r="AY412" s="254" t="s">
        <v>141</v>
      </c>
    </row>
    <row r="413" s="15" customFormat="1">
      <c r="A413" s="15"/>
      <c r="B413" s="255"/>
      <c r="C413" s="256"/>
      <c r="D413" s="235" t="s">
        <v>157</v>
      </c>
      <c r="E413" s="257" t="s">
        <v>1</v>
      </c>
      <c r="F413" s="258" t="s">
        <v>162</v>
      </c>
      <c r="G413" s="256"/>
      <c r="H413" s="259">
        <v>196.80000000000001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157</v>
      </c>
      <c r="AU413" s="265" t="s">
        <v>89</v>
      </c>
      <c r="AV413" s="15" t="s">
        <v>148</v>
      </c>
      <c r="AW413" s="15" t="s">
        <v>36</v>
      </c>
      <c r="AX413" s="15" t="s">
        <v>87</v>
      </c>
      <c r="AY413" s="265" t="s">
        <v>141</v>
      </c>
    </row>
    <row r="414" s="2" customFormat="1" ht="37.8" customHeight="1">
      <c r="A414" s="39"/>
      <c r="B414" s="40"/>
      <c r="C414" s="220" t="s">
        <v>430</v>
      </c>
      <c r="D414" s="220" t="s">
        <v>143</v>
      </c>
      <c r="E414" s="221" t="s">
        <v>431</v>
      </c>
      <c r="F414" s="222" t="s">
        <v>432</v>
      </c>
      <c r="G414" s="223" t="s">
        <v>95</v>
      </c>
      <c r="H414" s="224">
        <v>2188.8000000000002</v>
      </c>
      <c r="I414" s="225"/>
      <c r="J414" s="226">
        <f>ROUND(I414*H414,2)</f>
        <v>0</v>
      </c>
      <c r="K414" s="222" t="s">
        <v>147</v>
      </c>
      <c r="L414" s="45"/>
      <c r="M414" s="227" t="s">
        <v>1</v>
      </c>
      <c r="N414" s="228" t="s">
        <v>44</v>
      </c>
      <c r="O414" s="92"/>
      <c r="P414" s="229">
        <f>O414*H414</f>
        <v>0</v>
      </c>
      <c r="Q414" s="229">
        <v>0</v>
      </c>
      <c r="R414" s="229">
        <f>Q414*H414</f>
        <v>0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148</v>
      </c>
      <c r="AT414" s="231" t="s">
        <v>143</v>
      </c>
      <c r="AU414" s="231" t="s">
        <v>89</v>
      </c>
      <c r="AY414" s="18" t="s">
        <v>141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87</v>
      </c>
      <c r="BK414" s="232">
        <f>ROUND(I414*H414,2)</f>
        <v>0</v>
      </c>
      <c r="BL414" s="18" t="s">
        <v>148</v>
      </c>
      <c r="BM414" s="231" t="s">
        <v>433</v>
      </c>
    </row>
    <row r="415" s="2" customFormat="1" ht="37.8" customHeight="1">
      <c r="A415" s="39"/>
      <c r="B415" s="40"/>
      <c r="C415" s="220" t="s">
        <v>434</v>
      </c>
      <c r="D415" s="220" t="s">
        <v>143</v>
      </c>
      <c r="E415" s="221" t="s">
        <v>435</v>
      </c>
      <c r="F415" s="222" t="s">
        <v>436</v>
      </c>
      <c r="G415" s="223" t="s">
        <v>95</v>
      </c>
      <c r="H415" s="224">
        <v>196.80000000000001</v>
      </c>
      <c r="I415" s="225"/>
      <c r="J415" s="226">
        <f>ROUND(I415*H415,2)</f>
        <v>0</v>
      </c>
      <c r="K415" s="222" t="s">
        <v>147</v>
      </c>
      <c r="L415" s="45"/>
      <c r="M415" s="227" t="s">
        <v>1</v>
      </c>
      <c r="N415" s="228" t="s">
        <v>44</v>
      </c>
      <c r="O415" s="92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1" t="s">
        <v>148</v>
      </c>
      <c r="AT415" s="231" t="s">
        <v>143</v>
      </c>
      <c r="AU415" s="231" t="s">
        <v>89</v>
      </c>
      <c r="AY415" s="18" t="s">
        <v>141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8" t="s">
        <v>87</v>
      </c>
      <c r="BK415" s="232">
        <f>ROUND(I415*H415,2)</f>
        <v>0</v>
      </c>
      <c r="BL415" s="18" t="s">
        <v>148</v>
      </c>
      <c r="BM415" s="231" t="s">
        <v>437</v>
      </c>
    </row>
    <row r="416" s="2" customFormat="1" ht="16.5" customHeight="1">
      <c r="A416" s="39"/>
      <c r="B416" s="40"/>
      <c r="C416" s="266" t="s">
        <v>438</v>
      </c>
      <c r="D416" s="266" t="s">
        <v>245</v>
      </c>
      <c r="E416" s="267" t="s">
        <v>439</v>
      </c>
      <c r="F416" s="268" t="s">
        <v>440</v>
      </c>
      <c r="G416" s="269" t="s">
        <v>441</v>
      </c>
      <c r="H416" s="270">
        <v>10.332000000000001</v>
      </c>
      <c r="I416" s="271"/>
      <c r="J416" s="272">
        <f>ROUND(I416*H416,2)</f>
        <v>0</v>
      </c>
      <c r="K416" s="268" t="s">
        <v>147</v>
      </c>
      <c r="L416" s="273"/>
      <c r="M416" s="274" t="s">
        <v>1</v>
      </c>
      <c r="N416" s="275" t="s">
        <v>44</v>
      </c>
      <c r="O416" s="92"/>
      <c r="P416" s="229">
        <f>O416*H416</f>
        <v>0</v>
      </c>
      <c r="Q416" s="229">
        <v>0.001</v>
      </c>
      <c r="R416" s="229">
        <f>Q416*H416</f>
        <v>0.010332000000000001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185</v>
      </c>
      <c r="AT416" s="231" t="s">
        <v>245</v>
      </c>
      <c r="AU416" s="231" t="s">
        <v>89</v>
      </c>
      <c r="AY416" s="18" t="s">
        <v>141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87</v>
      </c>
      <c r="BK416" s="232">
        <f>ROUND(I416*H416,2)</f>
        <v>0</v>
      </c>
      <c r="BL416" s="18" t="s">
        <v>148</v>
      </c>
      <c r="BM416" s="231" t="s">
        <v>442</v>
      </c>
    </row>
    <row r="417" s="14" customFormat="1">
      <c r="A417" s="14"/>
      <c r="B417" s="244"/>
      <c r="C417" s="245"/>
      <c r="D417" s="235" t="s">
        <v>157</v>
      </c>
      <c r="E417" s="246" t="s">
        <v>1</v>
      </c>
      <c r="F417" s="247" t="s">
        <v>443</v>
      </c>
      <c r="G417" s="245"/>
      <c r="H417" s="248">
        <v>10.332000000000001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157</v>
      </c>
      <c r="AU417" s="254" t="s">
        <v>89</v>
      </c>
      <c r="AV417" s="14" t="s">
        <v>89</v>
      </c>
      <c r="AW417" s="14" t="s">
        <v>36</v>
      </c>
      <c r="AX417" s="14" t="s">
        <v>87</v>
      </c>
      <c r="AY417" s="254" t="s">
        <v>141</v>
      </c>
    </row>
    <row r="418" s="2" customFormat="1" ht="24.15" customHeight="1">
      <c r="A418" s="39"/>
      <c r="B418" s="40"/>
      <c r="C418" s="220" t="s">
        <v>444</v>
      </c>
      <c r="D418" s="220" t="s">
        <v>143</v>
      </c>
      <c r="E418" s="221" t="s">
        <v>445</v>
      </c>
      <c r="F418" s="222" t="s">
        <v>446</v>
      </c>
      <c r="G418" s="223" t="s">
        <v>146</v>
      </c>
      <c r="H418" s="224">
        <v>100</v>
      </c>
      <c r="I418" s="225"/>
      <c r="J418" s="226">
        <f>ROUND(I418*H418,2)</f>
        <v>0</v>
      </c>
      <c r="K418" s="222" t="s">
        <v>147</v>
      </c>
      <c r="L418" s="45"/>
      <c r="M418" s="227" t="s">
        <v>1</v>
      </c>
      <c r="N418" s="228" t="s">
        <v>44</v>
      </c>
      <c r="O418" s="92"/>
      <c r="P418" s="229">
        <f>O418*H418</f>
        <v>0</v>
      </c>
      <c r="Q418" s="229">
        <v>0</v>
      </c>
      <c r="R418" s="229">
        <f>Q418*H418</f>
        <v>0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148</v>
      </c>
      <c r="AT418" s="231" t="s">
        <v>143</v>
      </c>
      <c r="AU418" s="231" t="s">
        <v>89</v>
      </c>
      <c r="AY418" s="18" t="s">
        <v>141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87</v>
      </c>
      <c r="BK418" s="232">
        <f>ROUND(I418*H418,2)</f>
        <v>0</v>
      </c>
      <c r="BL418" s="18" t="s">
        <v>148</v>
      </c>
      <c r="BM418" s="231" t="s">
        <v>447</v>
      </c>
    </row>
    <row r="419" s="2" customFormat="1" ht="37.8" customHeight="1">
      <c r="A419" s="39"/>
      <c r="B419" s="40"/>
      <c r="C419" s="220" t="s">
        <v>448</v>
      </c>
      <c r="D419" s="220" t="s">
        <v>143</v>
      </c>
      <c r="E419" s="221" t="s">
        <v>449</v>
      </c>
      <c r="F419" s="222" t="s">
        <v>450</v>
      </c>
      <c r="G419" s="223" t="s">
        <v>146</v>
      </c>
      <c r="H419" s="224">
        <v>12</v>
      </c>
      <c r="I419" s="225"/>
      <c r="J419" s="226">
        <f>ROUND(I419*H419,2)</f>
        <v>0</v>
      </c>
      <c r="K419" s="222" t="s">
        <v>147</v>
      </c>
      <c r="L419" s="45"/>
      <c r="M419" s="227" t="s">
        <v>1</v>
      </c>
      <c r="N419" s="228" t="s">
        <v>44</v>
      </c>
      <c r="O419" s="92"/>
      <c r="P419" s="229">
        <f>O419*H419</f>
        <v>0</v>
      </c>
      <c r="Q419" s="229">
        <v>5.0000000000000002E-05</v>
      </c>
      <c r="R419" s="229">
        <f>Q419*H419</f>
        <v>0.00060000000000000006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148</v>
      </c>
      <c r="AT419" s="231" t="s">
        <v>143</v>
      </c>
      <c r="AU419" s="231" t="s">
        <v>89</v>
      </c>
      <c r="AY419" s="18" t="s">
        <v>141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87</v>
      </c>
      <c r="BK419" s="232">
        <f>ROUND(I419*H419,2)</f>
        <v>0</v>
      </c>
      <c r="BL419" s="18" t="s">
        <v>148</v>
      </c>
      <c r="BM419" s="231" t="s">
        <v>451</v>
      </c>
    </row>
    <row r="420" s="2" customFormat="1" ht="24.15" customHeight="1">
      <c r="A420" s="39"/>
      <c r="B420" s="40"/>
      <c r="C420" s="220" t="s">
        <v>452</v>
      </c>
      <c r="D420" s="220" t="s">
        <v>143</v>
      </c>
      <c r="E420" s="221" t="s">
        <v>453</v>
      </c>
      <c r="F420" s="222" t="s">
        <v>454</v>
      </c>
      <c r="G420" s="223" t="s">
        <v>146</v>
      </c>
      <c r="H420" s="224">
        <v>2</v>
      </c>
      <c r="I420" s="225"/>
      <c r="J420" s="226">
        <f>ROUND(I420*H420,2)</f>
        <v>0</v>
      </c>
      <c r="K420" s="222" t="s">
        <v>147</v>
      </c>
      <c r="L420" s="45"/>
      <c r="M420" s="227" t="s">
        <v>1</v>
      </c>
      <c r="N420" s="228" t="s">
        <v>44</v>
      </c>
      <c r="O420" s="92"/>
      <c r="P420" s="229">
        <f>O420*H420</f>
        <v>0</v>
      </c>
      <c r="Q420" s="229">
        <v>0.00046000000000000001</v>
      </c>
      <c r="R420" s="229">
        <f>Q420*H420</f>
        <v>0.00092000000000000003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148</v>
      </c>
      <c r="AT420" s="231" t="s">
        <v>143</v>
      </c>
      <c r="AU420" s="231" t="s">
        <v>89</v>
      </c>
      <c r="AY420" s="18" t="s">
        <v>141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87</v>
      </c>
      <c r="BK420" s="232">
        <f>ROUND(I420*H420,2)</f>
        <v>0</v>
      </c>
      <c r="BL420" s="18" t="s">
        <v>148</v>
      </c>
      <c r="BM420" s="231" t="s">
        <v>455</v>
      </c>
    </row>
    <row r="421" s="12" customFormat="1" ht="22.8" customHeight="1">
      <c r="A421" s="12"/>
      <c r="B421" s="204"/>
      <c r="C421" s="205"/>
      <c r="D421" s="206" t="s">
        <v>78</v>
      </c>
      <c r="E421" s="218" t="s">
        <v>89</v>
      </c>
      <c r="F421" s="218" t="s">
        <v>456</v>
      </c>
      <c r="G421" s="205"/>
      <c r="H421" s="205"/>
      <c r="I421" s="208"/>
      <c r="J421" s="219">
        <f>BK421</f>
        <v>0</v>
      </c>
      <c r="K421" s="205"/>
      <c r="L421" s="210"/>
      <c r="M421" s="211"/>
      <c r="N421" s="212"/>
      <c r="O421" s="212"/>
      <c r="P421" s="213">
        <f>P422</f>
        <v>0</v>
      </c>
      <c r="Q421" s="212"/>
      <c r="R421" s="213">
        <f>R422</f>
        <v>0.00048999999999999998</v>
      </c>
      <c r="S421" s="212"/>
      <c r="T421" s="214">
        <f>T422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5" t="s">
        <v>87</v>
      </c>
      <c r="AT421" s="216" t="s">
        <v>78</v>
      </c>
      <c r="AU421" s="216" t="s">
        <v>87</v>
      </c>
      <c r="AY421" s="215" t="s">
        <v>141</v>
      </c>
      <c r="BK421" s="217">
        <f>BK422</f>
        <v>0</v>
      </c>
    </row>
    <row r="422" s="2" customFormat="1" ht="16.5" customHeight="1">
      <c r="A422" s="39"/>
      <c r="B422" s="40"/>
      <c r="C422" s="220" t="s">
        <v>457</v>
      </c>
      <c r="D422" s="220" t="s">
        <v>143</v>
      </c>
      <c r="E422" s="221" t="s">
        <v>458</v>
      </c>
      <c r="F422" s="222" t="s">
        <v>459</v>
      </c>
      <c r="G422" s="223" t="s">
        <v>460</v>
      </c>
      <c r="H422" s="224">
        <v>1</v>
      </c>
      <c r="I422" s="225"/>
      <c r="J422" s="226">
        <f>ROUND(I422*H422,2)</f>
        <v>0</v>
      </c>
      <c r="K422" s="222" t="s">
        <v>1</v>
      </c>
      <c r="L422" s="45"/>
      <c r="M422" s="227" t="s">
        <v>1</v>
      </c>
      <c r="N422" s="228" t="s">
        <v>44</v>
      </c>
      <c r="O422" s="92"/>
      <c r="P422" s="229">
        <f>O422*H422</f>
        <v>0</v>
      </c>
      <c r="Q422" s="229">
        <v>0.00048999999999999998</v>
      </c>
      <c r="R422" s="229">
        <f>Q422*H422</f>
        <v>0.00048999999999999998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148</v>
      </c>
      <c r="AT422" s="231" t="s">
        <v>143</v>
      </c>
      <c r="AU422" s="231" t="s">
        <v>89</v>
      </c>
      <c r="AY422" s="18" t="s">
        <v>141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87</v>
      </c>
      <c r="BK422" s="232">
        <f>ROUND(I422*H422,2)</f>
        <v>0</v>
      </c>
      <c r="BL422" s="18" t="s">
        <v>148</v>
      </c>
      <c r="BM422" s="231" t="s">
        <v>461</v>
      </c>
    </row>
    <row r="423" s="12" customFormat="1" ht="22.8" customHeight="1">
      <c r="A423" s="12"/>
      <c r="B423" s="204"/>
      <c r="C423" s="205"/>
      <c r="D423" s="206" t="s">
        <v>78</v>
      </c>
      <c r="E423" s="218" t="s">
        <v>97</v>
      </c>
      <c r="F423" s="218" t="s">
        <v>462</v>
      </c>
      <c r="G423" s="205"/>
      <c r="H423" s="205"/>
      <c r="I423" s="208"/>
      <c r="J423" s="219">
        <f>BK423</f>
        <v>0</v>
      </c>
      <c r="K423" s="205"/>
      <c r="L423" s="210"/>
      <c r="M423" s="211"/>
      <c r="N423" s="212"/>
      <c r="O423" s="212"/>
      <c r="P423" s="213">
        <f>SUM(P424:P426)</f>
        <v>0</v>
      </c>
      <c r="Q423" s="212"/>
      <c r="R423" s="213">
        <f>SUM(R424:R426)</f>
        <v>0</v>
      </c>
      <c r="S423" s="212"/>
      <c r="T423" s="214">
        <f>SUM(T424:T426)</f>
        <v>1.9800000000000002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5" t="s">
        <v>87</v>
      </c>
      <c r="AT423" s="216" t="s">
        <v>78</v>
      </c>
      <c r="AU423" s="216" t="s">
        <v>87</v>
      </c>
      <c r="AY423" s="215" t="s">
        <v>141</v>
      </c>
      <c r="BK423" s="217">
        <f>SUM(BK424:BK426)</f>
        <v>0</v>
      </c>
    </row>
    <row r="424" s="2" customFormat="1" ht="16.5" customHeight="1">
      <c r="A424" s="39"/>
      <c r="B424" s="40"/>
      <c r="C424" s="220" t="s">
        <v>463</v>
      </c>
      <c r="D424" s="220" t="s">
        <v>143</v>
      </c>
      <c r="E424" s="221" t="s">
        <v>464</v>
      </c>
      <c r="F424" s="222" t="s">
        <v>465</v>
      </c>
      <c r="G424" s="223" t="s">
        <v>222</v>
      </c>
      <c r="H424" s="224">
        <v>0.90000000000000002</v>
      </c>
      <c r="I424" s="225"/>
      <c r="J424" s="226">
        <f>ROUND(I424*H424,2)</f>
        <v>0</v>
      </c>
      <c r="K424" s="222" t="s">
        <v>1</v>
      </c>
      <c r="L424" s="45"/>
      <c r="M424" s="227" t="s">
        <v>1</v>
      </c>
      <c r="N424" s="228" t="s">
        <v>44</v>
      </c>
      <c r="O424" s="92"/>
      <c r="P424" s="229">
        <f>O424*H424</f>
        <v>0</v>
      </c>
      <c r="Q424" s="229">
        <v>0</v>
      </c>
      <c r="R424" s="229">
        <f>Q424*H424</f>
        <v>0</v>
      </c>
      <c r="S424" s="229">
        <v>2.2000000000000002</v>
      </c>
      <c r="T424" s="230">
        <f>S424*H424</f>
        <v>1.9800000000000002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1" t="s">
        <v>148</v>
      </c>
      <c r="AT424" s="231" t="s">
        <v>143</v>
      </c>
      <c r="AU424" s="231" t="s">
        <v>89</v>
      </c>
      <c r="AY424" s="18" t="s">
        <v>141</v>
      </c>
      <c r="BE424" s="232">
        <f>IF(N424="základní",J424,0)</f>
        <v>0</v>
      </c>
      <c r="BF424" s="232">
        <f>IF(N424="snížená",J424,0)</f>
        <v>0</v>
      </c>
      <c r="BG424" s="232">
        <f>IF(N424="zákl. přenesená",J424,0)</f>
        <v>0</v>
      </c>
      <c r="BH424" s="232">
        <f>IF(N424="sníž. přenesená",J424,0)</f>
        <v>0</v>
      </c>
      <c r="BI424" s="232">
        <f>IF(N424="nulová",J424,0)</f>
        <v>0</v>
      </c>
      <c r="BJ424" s="18" t="s">
        <v>87</v>
      </c>
      <c r="BK424" s="232">
        <f>ROUND(I424*H424,2)</f>
        <v>0</v>
      </c>
      <c r="BL424" s="18" t="s">
        <v>148</v>
      </c>
      <c r="BM424" s="231" t="s">
        <v>466</v>
      </c>
    </row>
    <row r="425" s="13" customFormat="1">
      <c r="A425" s="13"/>
      <c r="B425" s="233"/>
      <c r="C425" s="234"/>
      <c r="D425" s="235" t="s">
        <v>157</v>
      </c>
      <c r="E425" s="236" t="s">
        <v>1</v>
      </c>
      <c r="F425" s="237" t="s">
        <v>467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157</v>
      </c>
      <c r="AU425" s="243" t="s">
        <v>89</v>
      </c>
      <c r="AV425" s="13" t="s">
        <v>87</v>
      </c>
      <c r="AW425" s="13" t="s">
        <v>36</v>
      </c>
      <c r="AX425" s="13" t="s">
        <v>79</v>
      </c>
      <c r="AY425" s="243" t="s">
        <v>141</v>
      </c>
    </row>
    <row r="426" s="14" customFormat="1">
      <c r="A426" s="14"/>
      <c r="B426" s="244"/>
      <c r="C426" s="245"/>
      <c r="D426" s="235" t="s">
        <v>157</v>
      </c>
      <c r="E426" s="246" t="s">
        <v>1</v>
      </c>
      <c r="F426" s="247" t="s">
        <v>468</v>
      </c>
      <c r="G426" s="245"/>
      <c r="H426" s="248">
        <v>0.90000000000000002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157</v>
      </c>
      <c r="AU426" s="254" t="s">
        <v>89</v>
      </c>
      <c r="AV426" s="14" t="s">
        <v>89</v>
      </c>
      <c r="AW426" s="14" t="s">
        <v>36</v>
      </c>
      <c r="AX426" s="14" t="s">
        <v>87</v>
      </c>
      <c r="AY426" s="254" t="s">
        <v>141</v>
      </c>
    </row>
    <row r="427" s="12" customFormat="1" ht="22.8" customHeight="1">
      <c r="A427" s="12"/>
      <c r="B427" s="204"/>
      <c r="C427" s="205"/>
      <c r="D427" s="206" t="s">
        <v>78</v>
      </c>
      <c r="E427" s="218" t="s">
        <v>148</v>
      </c>
      <c r="F427" s="218" t="s">
        <v>469</v>
      </c>
      <c r="G427" s="205"/>
      <c r="H427" s="205"/>
      <c r="I427" s="208"/>
      <c r="J427" s="219">
        <f>BK427</f>
        <v>0</v>
      </c>
      <c r="K427" s="205"/>
      <c r="L427" s="210"/>
      <c r="M427" s="211"/>
      <c r="N427" s="212"/>
      <c r="O427" s="212"/>
      <c r="P427" s="213">
        <f>SUM(P428:P485)</f>
        <v>0</v>
      </c>
      <c r="Q427" s="212"/>
      <c r="R427" s="213">
        <f>SUM(R428:R485)</f>
        <v>73.898333116000003</v>
      </c>
      <c r="S427" s="212"/>
      <c r="T427" s="214">
        <f>SUM(T428:T485)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15" t="s">
        <v>87</v>
      </c>
      <c r="AT427" s="216" t="s">
        <v>78</v>
      </c>
      <c r="AU427" s="216" t="s">
        <v>87</v>
      </c>
      <c r="AY427" s="215" t="s">
        <v>141</v>
      </c>
      <c r="BK427" s="217">
        <f>SUM(BK428:BK485)</f>
        <v>0</v>
      </c>
    </row>
    <row r="428" s="2" customFormat="1" ht="33" customHeight="1">
      <c r="A428" s="39"/>
      <c r="B428" s="40"/>
      <c r="C428" s="220" t="s">
        <v>470</v>
      </c>
      <c r="D428" s="220" t="s">
        <v>143</v>
      </c>
      <c r="E428" s="221" t="s">
        <v>471</v>
      </c>
      <c r="F428" s="222" t="s">
        <v>472</v>
      </c>
      <c r="G428" s="223" t="s">
        <v>222</v>
      </c>
      <c r="H428" s="224">
        <v>38.317999999999998</v>
      </c>
      <c r="I428" s="225"/>
      <c r="J428" s="226">
        <f>ROUND(I428*H428,2)</f>
        <v>0</v>
      </c>
      <c r="K428" s="222" t="s">
        <v>1</v>
      </c>
      <c r="L428" s="45"/>
      <c r="M428" s="227" t="s">
        <v>1</v>
      </c>
      <c r="N428" s="228" t="s">
        <v>44</v>
      </c>
      <c r="O428" s="92"/>
      <c r="P428" s="229">
        <f>O428*H428</f>
        <v>0</v>
      </c>
      <c r="Q428" s="229">
        <v>1.8907700000000001</v>
      </c>
      <c r="R428" s="229">
        <f>Q428*H428</f>
        <v>72.450524860000002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148</v>
      </c>
      <c r="AT428" s="231" t="s">
        <v>143</v>
      </c>
      <c r="AU428" s="231" t="s">
        <v>89</v>
      </c>
      <c r="AY428" s="18" t="s">
        <v>141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87</v>
      </c>
      <c r="BK428" s="232">
        <f>ROUND(I428*H428,2)</f>
        <v>0</v>
      </c>
      <c r="BL428" s="18" t="s">
        <v>148</v>
      </c>
      <c r="BM428" s="231" t="s">
        <v>473</v>
      </c>
    </row>
    <row r="429" s="13" customFormat="1">
      <c r="A429" s="13"/>
      <c r="B429" s="233"/>
      <c r="C429" s="234"/>
      <c r="D429" s="235" t="s">
        <v>157</v>
      </c>
      <c r="E429" s="236" t="s">
        <v>1</v>
      </c>
      <c r="F429" s="237" t="s">
        <v>217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157</v>
      </c>
      <c r="AU429" s="243" t="s">
        <v>89</v>
      </c>
      <c r="AV429" s="13" t="s">
        <v>87</v>
      </c>
      <c r="AW429" s="13" t="s">
        <v>36</v>
      </c>
      <c r="AX429" s="13" t="s">
        <v>79</v>
      </c>
      <c r="AY429" s="243" t="s">
        <v>141</v>
      </c>
    </row>
    <row r="430" s="13" customFormat="1">
      <c r="A430" s="13"/>
      <c r="B430" s="233"/>
      <c r="C430" s="234"/>
      <c r="D430" s="235" t="s">
        <v>157</v>
      </c>
      <c r="E430" s="236" t="s">
        <v>1</v>
      </c>
      <c r="F430" s="237" t="s">
        <v>282</v>
      </c>
      <c r="G430" s="234"/>
      <c r="H430" s="236" t="s">
        <v>1</v>
      </c>
      <c r="I430" s="238"/>
      <c r="J430" s="234"/>
      <c r="K430" s="234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157</v>
      </c>
      <c r="AU430" s="243" t="s">
        <v>89</v>
      </c>
      <c r="AV430" s="13" t="s">
        <v>87</v>
      </c>
      <c r="AW430" s="13" t="s">
        <v>36</v>
      </c>
      <c r="AX430" s="13" t="s">
        <v>79</v>
      </c>
      <c r="AY430" s="243" t="s">
        <v>141</v>
      </c>
    </row>
    <row r="431" s="13" customFormat="1">
      <c r="A431" s="13"/>
      <c r="B431" s="233"/>
      <c r="C431" s="234"/>
      <c r="D431" s="235" t="s">
        <v>157</v>
      </c>
      <c r="E431" s="236" t="s">
        <v>1</v>
      </c>
      <c r="F431" s="237" t="s">
        <v>265</v>
      </c>
      <c r="G431" s="234"/>
      <c r="H431" s="236" t="s">
        <v>1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157</v>
      </c>
      <c r="AU431" s="243" t="s">
        <v>89</v>
      </c>
      <c r="AV431" s="13" t="s">
        <v>87</v>
      </c>
      <c r="AW431" s="13" t="s">
        <v>36</v>
      </c>
      <c r="AX431" s="13" t="s">
        <v>79</v>
      </c>
      <c r="AY431" s="243" t="s">
        <v>141</v>
      </c>
    </row>
    <row r="432" s="14" customFormat="1">
      <c r="A432" s="14"/>
      <c r="B432" s="244"/>
      <c r="C432" s="245"/>
      <c r="D432" s="235" t="s">
        <v>157</v>
      </c>
      <c r="E432" s="246" t="s">
        <v>1</v>
      </c>
      <c r="F432" s="247" t="s">
        <v>474</v>
      </c>
      <c r="G432" s="245"/>
      <c r="H432" s="248">
        <v>0.14000000000000001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157</v>
      </c>
      <c r="AU432" s="254" t="s">
        <v>89</v>
      </c>
      <c r="AV432" s="14" t="s">
        <v>89</v>
      </c>
      <c r="AW432" s="14" t="s">
        <v>36</v>
      </c>
      <c r="AX432" s="14" t="s">
        <v>79</v>
      </c>
      <c r="AY432" s="254" t="s">
        <v>141</v>
      </c>
    </row>
    <row r="433" s="14" customFormat="1">
      <c r="A433" s="14"/>
      <c r="B433" s="244"/>
      <c r="C433" s="245"/>
      <c r="D433" s="235" t="s">
        <v>157</v>
      </c>
      <c r="E433" s="246" t="s">
        <v>1</v>
      </c>
      <c r="F433" s="247" t="s">
        <v>475</v>
      </c>
      <c r="G433" s="245"/>
      <c r="H433" s="248">
        <v>0.34999999999999998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157</v>
      </c>
      <c r="AU433" s="254" t="s">
        <v>89</v>
      </c>
      <c r="AV433" s="14" t="s">
        <v>89</v>
      </c>
      <c r="AW433" s="14" t="s">
        <v>36</v>
      </c>
      <c r="AX433" s="14" t="s">
        <v>79</v>
      </c>
      <c r="AY433" s="254" t="s">
        <v>141</v>
      </c>
    </row>
    <row r="434" s="13" customFormat="1">
      <c r="A434" s="13"/>
      <c r="B434" s="233"/>
      <c r="C434" s="234"/>
      <c r="D434" s="235" t="s">
        <v>157</v>
      </c>
      <c r="E434" s="236" t="s">
        <v>1</v>
      </c>
      <c r="F434" s="237" t="s">
        <v>285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157</v>
      </c>
      <c r="AU434" s="243" t="s">
        <v>89</v>
      </c>
      <c r="AV434" s="13" t="s">
        <v>87</v>
      </c>
      <c r="AW434" s="13" t="s">
        <v>36</v>
      </c>
      <c r="AX434" s="13" t="s">
        <v>79</v>
      </c>
      <c r="AY434" s="243" t="s">
        <v>141</v>
      </c>
    </row>
    <row r="435" s="14" customFormat="1">
      <c r="A435" s="14"/>
      <c r="B435" s="244"/>
      <c r="C435" s="245"/>
      <c r="D435" s="235" t="s">
        <v>157</v>
      </c>
      <c r="E435" s="246" t="s">
        <v>1</v>
      </c>
      <c r="F435" s="247" t="s">
        <v>475</v>
      </c>
      <c r="G435" s="245"/>
      <c r="H435" s="248">
        <v>0.34999999999999998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157</v>
      </c>
      <c r="AU435" s="254" t="s">
        <v>89</v>
      </c>
      <c r="AV435" s="14" t="s">
        <v>89</v>
      </c>
      <c r="AW435" s="14" t="s">
        <v>36</v>
      </c>
      <c r="AX435" s="14" t="s">
        <v>79</v>
      </c>
      <c r="AY435" s="254" t="s">
        <v>141</v>
      </c>
    </row>
    <row r="436" s="13" customFormat="1">
      <c r="A436" s="13"/>
      <c r="B436" s="233"/>
      <c r="C436" s="234"/>
      <c r="D436" s="235" t="s">
        <v>157</v>
      </c>
      <c r="E436" s="236" t="s">
        <v>1</v>
      </c>
      <c r="F436" s="237" t="s">
        <v>287</v>
      </c>
      <c r="G436" s="234"/>
      <c r="H436" s="236" t="s">
        <v>1</v>
      </c>
      <c r="I436" s="238"/>
      <c r="J436" s="234"/>
      <c r="K436" s="234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157</v>
      </c>
      <c r="AU436" s="243" t="s">
        <v>89</v>
      </c>
      <c r="AV436" s="13" t="s">
        <v>87</v>
      </c>
      <c r="AW436" s="13" t="s">
        <v>36</v>
      </c>
      <c r="AX436" s="13" t="s">
        <v>79</v>
      </c>
      <c r="AY436" s="243" t="s">
        <v>141</v>
      </c>
    </row>
    <row r="437" s="13" customFormat="1">
      <c r="A437" s="13"/>
      <c r="B437" s="233"/>
      <c r="C437" s="234"/>
      <c r="D437" s="235" t="s">
        <v>157</v>
      </c>
      <c r="E437" s="236" t="s">
        <v>1</v>
      </c>
      <c r="F437" s="237" t="s">
        <v>265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157</v>
      </c>
      <c r="AU437" s="243" t="s">
        <v>89</v>
      </c>
      <c r="AV437" s="13" t="s">
        <v>87</v>
      </c>
      <c r="AW437" s="13" t="s">
        <v>36</v>
      </c>
      <c r="AX437" s="13" t="s">
        <v>79</v>
      </c>
      <c r="AY437" s="243" t="s">
        <v>141</v>
      </c>
    </row>
    <row r="438" s="14" customFormat="1">
      <c r="A438" s="14"/>
      <c r="B438" s="244"/>
      <c r="C438" s="245"/>
      <c r="D438" s="235" t="s">
        <v>157</v>
      </c>
      <c r="E438" s="246" t="s">
        <v>1</v>
      </c>
      <c r="F438" s="247" t="s">
        <v>476</v>
      </c>
      <c r="G438" s="245"/>
      <c r="H438" s="248">
        <v>0.23999999999999999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157</v>
      </c>
      <c r="AU438" s="254" t="s">
        <v>89</v>
      </c>
      <c r="AV438" s="14" t="s">
        <v>89</v>
      </c>
      <c r="AW438" s="14" t="s">
        <v>36</v>
      </c>
      <c r="AX438" s="14" t="s">
        <v>79</v>
      </c>
      <c r="AY438" s="254" t="s">
        <v>141</v>
      </c>
    </row>
    <row r="439" s="13" customFormat="1">
      <c r="A439" s="13"/>
      <c r="B439" s="233"/>
      <c r="C439" s="234"/>
      <c r="D439" s="235" t="s">
        <v>157</v>
      </c>
      <c r="E439" s="236" t="s">
        <v>1</v>
      </c>
      <c r="F439" s="237" t="s">
        <v>264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157</v>
      </c>
      <c r="AU439" s="243" t="s">
        <v>89</v>
      </c>
      <c r="AV439" s="13" t="s">
        <v>87</v>
      </c>
      <c r="AW439" s="13" t="s">
        <v>36</v>
      </c>
      <c r="AX439" s="13" t="s">
        <v>79</v>
      </c>
      <c r="AY439" s="243" t="s">
        <v>141</v>
      </c>
    </row>
    <row r="440" s="13" customFormat="1">
      <c r="A440" s="13"/>
      <c r="B440" s="233"/>
      <c r="C440" s="234"/>
      <c r="D440" s="235" t="s">
        <v>157</v>
      </c>
      <c r="E440" s="236" t="s">
        <v>1</v>
      </c>
      <c r="F440" s="237" t="s">
        <v>265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157</v>
      </c>
      <c r="AU440" s="243" t="s">
        <v>89</v>
      </c>
      <c r="AV440" s="13" t="s">
        <v>87</v>
      </c>
      <c r="AW440" s="13" t="s">
        <v>36</v>
      </c>
      <c r="AX440" s="13" t="s">
        <v>79</v>
      </c>
      <c r="AY440" s="243" t="s">
        <v>141</v>
      </c>
    </row>
    <row r="441" s="14" customFormat="1">
      <c r="A441" s="14"/>
      <c r="B441" s="244"/>
      <c r="C441" s="245"/>
      <c r="D441" s="235" t="s">
        <v>157</v>
      </c>
      <c r="E441" s="246" t="s">
        <v>1</v>
      </c>
      <c r="F441" s="247" t="s">
        <v>477</v>
      </c>
      <c r="G441" s="245"/>
      <c r="H441" s="248">
        <v>3.6000000000000001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157</v>
      </c>
      <c r="AU441" s="254" t="s">
        <v>89</v>
      </c>
      <c r="AV441" s="14" t="s">
        <v>89</v>
      </c>
      <c r="AW441" s="14" t="s">
        <v>36</v>
      </c>
      <c r="AX441" s="14" t="s">
        <v>79</v>
      </c>
      <c r="AY441" s="254" t="s">
        <v>141</v>
      </c>
    </row>
    <row r="442" s="14" customFormat="1">
      <c r="A442" s="14"/>
      <c r="B442" s="244"/>
      <c r="C442" s="245"/>
      <c r="D442" s="235" t="s">
        <v>157</v>
      </c>
      <c r="E442" s="246" t="s">
        <v>1</v>
      </c>
      <c r="F442" s="247" t="s">
        <v>478</v>
      </c>
      <c r="G442" s="245"/>
      <c r="H442" s="248">
        <v>8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157</v>
      </c>
      <c r="AU442" s="254" t="s">
        <v>89</v>
      </c>
      <c r="AV442" s="14" t="s">
        <v>89</v>
      </c>
      <c r="AW442" s="14" t="s">
        <v>36</v>
      </c>
      <c r="AX442" s="14" t="s">
        <v>79</v>
      </c>
      <c r="AY442" s="254" t="s">
        <v>141</v>
      </c>
    </row>
    <row r="443" s="13" customFormat="1">
      <c r="A443" s="13"/>
      <c r="B443" s="233"/>
      <c r="C443" s="234"/>
      <c r="D443" s="235" t="s">
        <v>157</v>
      </c>
      <c r="E443" s="236" t="s">
        <v>1</v>
      </c>
      <c r="F443" s="237" t="s">
        <v>274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157</v>
      </c>
      <c r="AU443" s="243" t="s">
        <v>89</v>
      </c>
      <c r="AV443" s="13" t="s">
        <v>87</v>
      </c>
      <c r="AW443" s="13" t="s">
        <v>36</v>
      </c>
      <c r="AX443" s="13" t="s">
        <v>79</v>
      </c>
      <c r="AY443" s="243" t="s">
        <v>141</v>
      </c>
    </row>
    <row r="444" s="14" customFormat="1">
      <c r="A444" s="14"/>
      <c r="B444" s="244"/>
      <c r="C444" s="245"/>
      <c r="D444" s="235" t="s">
        <v>157</v>
      </c>
      <c r="E444" s="246" t="s">
        <v>1</v>
      </c>
      <c r="F444" s="247" t="s">
        <v>479</v>
      </c>
      <c r="G444" s="245"/>
      <c r="H444" s="248">
        <v>2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157</v>
      </c>
      <c r="AU444" s="254" t="s">
        <v>89</v>
      </c>
      <c r="AV444" s="14" t="s">
        <v>89</v>
      </c>
      <c r="AW444" s="14" t="s">
        <v>36</v>
      </c>
      <c r="AX444" s="14" t="s">
        <v>79</v>
      </c>
      <c r="AY444" s="254" t="s">
        <v>141</v>
      </c>
    </row>
    <row r="445" s="14" customFormat="1">
      <c r="A445" s="14"/>
      <c r="B445" s="244"/>
      <c r="C445" s="245"/>
      <c r="D445" s="235" t="s">
        <v>157</v>
      </c>
      <c r="E445" s="246" t="s">
        <v>1</v>
      </c>
      <c r="F445" s="247" t="s">
        <v>480</v>
      </c>
      <c r="G445" s="245"/>
      <c r="H445" s="248">
        <v>7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157</v>
      </c>
      <c r="AU445" s="254" t="s">
        <v>89</v>
      </c>
      <c r="AV445" s="14" t="s">
        <v>89</v>
      </c>
      <c r="AW445" s="14" t="s">
        <v>36</v>
      </c>
      <c r="AX445" s="14" t="s">
        <v>79</v>
      </c>
      <c r="AY445" s="254" t="s">
        <v>141</v>
      </c>
    </row>
    <row r="446" s="13" customFormat="1">
      <c r="A446" s="13"/>
      <c r="B446" s="233"/>
      <c r="C446" s="234"/>
      <c r="D446" s="235" t="s">
        <v>157</v>
      </c>
      <c r="E446" s="236" t="s">
        <v>1</v>
      </c>
      <c r="F446" s="237" t="s">
        <v>285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157</v>
      </c>
      <c r="AU446" s="243" t="s">
        <v>89</v>
      </c>
      <c r="AV446" s="13" t="s">
        <v>87</v>
      </c>
      <c r="AW446" s="13" t="s">
        <v>36</v>
      </c>
      <c r="AX446" s="13" t="s">
        <v>79</v>
      </c>
      <c r="AY446" s="243" t="s">
        <v>141</v>
      </c>
    </row>
    <row r="447" s="14" customFormat="1">
      <c r="A447" s="14"/>
      <c r="B447" s="244"/>
      <c r="C447" s="245"/>
      <c r="D447" s="235" t="s">
        <v>157</v>
      </c>
      <c r="E447" s="246" t="s">
        <v>1</v>
      </c>
      <c r="F447" s="247" t="s">
        <v>481</v>
      </c>
      <c r="G447" s="245"/>
      <c r="H447" s="248">
        <v>0.40000000000000002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157</v>
      </c>
      <c r="AU447" s="254" t="s">
        <v>89</v>
      </c>
      <c r="AV447" s="14" t="s">
        <v>89</v>
      </c>
      <c r="AW447" s="14" t="s">
        <v>36</v>
      </c>
      <c r="AX447" s="14" t="s">
        <v>79</v>
      </c>
      <c r="AY447" s="254" t="s">
        <v>141</v>
      </c>
    </row>
    <row r="448" s="14" customFormat="1">
      <c r="A448" s="14"/>
      <c r="B448" s="244"/>
      <c r="C448" s="245"/>
      <c r="D448" s="235" t="s">
        <v>157</v>
      </c>
      <c r="E448" s="246" t="s">
        <v>1</v>
      </c>
      <c r="F448" s="247" t="s">
        <v>482</v>
      </c>
      <c r="G448" s="245"/>
      <c r="H448" s="248">
        <v>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157</v>
      </c>
      <c r="AU448" s="254" t="s">
        <v>89</v>
      </c>
      <c r="AV448" s="14" t="s">
        <v>89</v>
      </c>
      <c r="AW448" s="14" t="s">
        <v>36</v>
      </c>
      <c r="AX448" s="14" t="s">
        <v>79</v>
      </c>
      <c r="AY448" s="254" t="s">
        <v>141</v>
      </c>
    </row>
    <row r="449" s="13" customFormat="1">
      <c r="A449" s="13"/>
      <c r="B449" s="233"/>
      <c r="C449" s="234"/>
      <c r="D449" s="235" t="s">
        <v>157</v>
      </c>
      <c r="E449" s="236" t="s">
        <v>1</v>
      </c>
      <c r="F449" s="237" t="s">
        <v>272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157</v>
      </c>
      <c r="AU449" s="243" t="s">
        <v>89</v>
      </c>
      <c r="AV449" s="13" t="s">
        <v>87</v>
      </c>
      <c r="AW449" s="13" t="s">
        <v>36</v>
      </c>
      <c r="AX449" s="13" t="s">
        <v>79</v>
      </c>
      <c r="AY449" s="243" t="s">
        <v>141</v>
      </c>
    </row>
    <row r="450" s="13" customFormat="1">
      <c r="A450" s="13"/>
      <c r="B450" s="233"/>
      <c r="C450" s="234"/>
      <c r="D450" s="235" t="s">
        <v>157</v>
      </c>
      <c r="E450" s="236" t="s">
        <v>1</v>
      </c>
      <c r="F450" s="237" t="s">
        <v>274</v>
      </c>
      <c r="G450" s="234"/>
      <c r="H450" s="236" t="s">
        <v>1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157</v>
      </c>
      <c r="AU450" s="243" t="s">
        <v>89</v>
      </c>
      <c r="AV450" s="13" t="s">
        <v>87</v>
      </c>
      <c r="AW450" s="13" t="s">
        <v>36</v>
      </c>
      <c r="AX450" s="13" t="s">
        <v>79</v>
      </c>
      <c r="AY450" s="243" t="s">
        <v>141</v>
      </c>
    </row>
    <row r="451" s="14" customFormat="1">
      <c r="A451" s="14"/>
      <c r="B451" s="244"/>
      <c r="C451" s="245"/>
      <c r="D451" s="235" t="s">
        <v>157</v>
      </c>
      <c r="E451" s="246" t="s">
        <v>1</v>
      </c>
      <c r="F451" s="247" t="s">
        <v>483</v>
      </c>
      <c r="G451" s="245"/>
      <c r="H451" s="248">
        <v>1.6000000000000001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157</v>
      </c>
      <c r="AU451" s="254" t="s">
        <v>89</v>
      </c>
      <c r="AV451" s="14" t="s">
        <v>89</v>
      </c>
      <c r="AW451" s="14" t="s">
        <v>36</v>
      </c>
      <c r="AX451" s="14" t="s">
        <v>79</v>
      </c>
      <c r="AY451" s="254" t="s">
        <v>141</v>
      </c>
    </row>
    <row r="452" s="14" customFormat="1">
      <c r="A452" s="14"/>
      <c r="B452" s="244"/>
      <c r="C452" s="245"/>
      <c r="D452" s="235" t="s">
        <v>157</v>
      </c>
      <c r="E452" s="246" t="s">
        <v>1</v>
      </c>
      <c r="F452" s="247" t="s">
        <v>484</v>
      </c>
      <c r="G452" s="245"/>
      <c r="H452" s="248">
        <v>2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157</v>
      </c>
      <c r="AU452" s="254" t="s">
        <v>89</v>
      </c>
      <c r="AV452" s="14" t="s">
        <v>89</v>
      </c>
      <c r="AW452" s="14" t="s">
        <v>36</v>
      </c>
      <c r="AX452" s="14" t="s">
        <v>79</v>
      </c>
      <c r="AY452" s="254" t="s">
        <v>141</v>
      </c>
    </row>
    <row r="453" s="13" customFormat="1">
      <c r="A453" s="13"/>
      <c r="B453" s="233"/>
      <c r="C453" s="234"/>
      <c r="D453" s="235" t="s">
        <v>157</v>
      </c>
      <c r="E453" s="236" t="s">
        <v>1</v>
      </c>
      <c r="F453" s="237" t="s">
        <v>285</v>
      </c>
      <c r="G453" s="234"/>
      <c r="H453" s="236" t="s">
        <v>1</v>
      </c>
      <c r="I453" s="238"/>
      <c r="J453" s="234"/>
      <c r="K453" s="234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157</v>
      </c>
      <c r="AU453" s="243" t="s">
        <v>89</v>
      </c>
      <c r="AV453" s="13" t="s">
        <v>87</v>
      </c>
      <c r="AW453" s="13" t="s">
        <v>36</v>
      </c>
      <c r="AX453" s="13" t="s">
        <v>79</v>
      </c>
      <c r="AY453" s="243" t="s">
        <v>141</v>
      </c>
    </row>
    <row r="454" s="14" customFormat="1">
      <c r="A454" s="14"/>
      <c r="B454" s="244"/>
      <c r="C454" s="245"/>
      <c r="D454" s="235" t="s">
        <v>157</v>
      </c>
      <c r="E454" s="246" t="s">
        <v>1</v>
      </c>
      <c r="F454" s="247" t="s">
        <v>481</v>
      </c>
      <c r="G454" s="245"/>
      <c r="H454" s="248">
        <v>0.40000000000000002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157</v>
      </c>
      <c r="AU454" s="254" t="s">
        <v>89</v>
      </c>
      <c r="AV454" s="14" t="s">
        <v>89</v>
      </c>
      <c r="AW454" s="14" t="s">
        <v>36</v>
      </c>
      <c r="AX454" s="14" t="s">
        <v>79</v>
      </c>
      <c r="AY454" s="254" t="s">
        <v>141</v>
      </c>
    </row>
    <row r="455" s="14" customFormat="1">
      <c r="A455" s="14"/>
      <c r="B455" s="244"/>
      <c r="C455" s="245"/>
      <c r="D455" s="235" t="s">
        <v>157</v>
      </c>
      <c r="E455" s="246" t="s">
        <v>1</v>
      </c>
      <c r="F455" s="247" t="s">
        <v>482</v>
      </c>
      <c r="G455" s="245"/>
      <c r="H455" s="248">
        <v>1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157</v>
      </c>
      <c r="AU455" s="254" t="s">
        <v>89</v>
      </c>
      <c r="AV455" s="14" t="s">
        <v>89</v>
      </c>
      <c r="AW455" s="14" t="s">
        <v>36</v>
      </c>
      <c r="AX455" s="14" t="s">
        <v>79</v>
      </c>
      <c r="AY455" s="254" t="s">
        <v>141</v>
      </c>
    </row>
    <row r="456" s="13" customFormat="1">
      <c r="A456" s="13"/>
      <c r="B456" s="233"/>
      <c r="C456" s="234"/>
      <c r="D456" s="235" t="s">
        <v>157</v>
      </c>
      <c r="E456" s="236" t="s">
        <v>1</v>
      </c>
      <c r="F456" s="237" t="s">
        <v>265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157</v>
      </c>
      <c r="AU456" s="243" t="s">
        <v>89</v>
      </c>
      <c r="AV456" s="13" t="s">
        <v>87</v>
      </c>
      <c r="AW456" s="13" t="s">
        <v>36</v>
      </c>
      <c r="AX456" s="13" t="s">
        <v>79</v>
      </c>
      <c r="AY456" s="243" t="s">
        <v>141</v>
      </c>
    </row>
    <row r="457" s="14" customFormat="1">
      <c r="A457" s="14"/>
      <c r="B457" s="244"/>
      <c r="C457" s="245"/>
      <c r="D457" s="235" t="s">
        <v>157</v>
      </c>
      <c r="E457" s="246" t="s">
        <v>1</v>
      </c>
      <c r="F457" s="247" t="s">
        <v>481</v>
      </c>
      <c r="G457" s="245"/>
      <c r="H457" s="248">
        <v>0.40000000000000002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157</v>
      </c>
      <c r="AU457" s="254" t="s">
        <v>89</v>
      </c>
      <c r="AV457" s="14" t="s">
        <v>89</v>
      </c>
      <c r="AW457" s="14" t="s">
        <v>36</v>
      </c>
      <c r="AX457" s="14" t="s">
        <v>79</v>
      </c>
      <c r="AY457" s="254" t="s">
        <v>141</v>
      </c>
    </row>
    <row r="458" s="13" customFormat="1">
      <c r="A458" s="13"/>
      <c r="B458" s="233"/>
      <c r="C458" s="234"/>
      <c r="D458" s="235" t="s">
        <v>157</v>
      </c>
      <c r="E458" s="236" t="s">
        <v>1</v>
      </c>
      <c r="F458" s="237" t="s">
        <v>411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157</v>
      </c>
      <c r="AU458" s="243" t="s">
        <v>89</v>
      </c>
      <c r="AV458" s="13" t="s">
        <v>87</v>
      </c>
      <c r="AW458" s="13" t="s">
        <v>36</v>
      </c>
      <c r="AX458" s="13" t="s">
        <v>79</v>
      </c>
      <c r="AY458" s="243" t="s">
        <v>141</v>
      </c>
    </row>
    <row r="459" s="13" customFormat="1">
      <c r="A459" s="13"/>
      <c r="B459" s="233"/>
      <c r="C459" s="234"/>
      <c r="D459" s="235" t="s">
        <v>157</v>
      </c>
      <c r="E459" s="236" t="s">
        <v>1</v>
      </c>
      <c r="F459" s="237" t="s">
        <v>172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157</v>
      </c>
      <c r="AU459" s="243" t="s">
        <v>89</v>
      </c>
      <c r="AV459" s="13" t="s">
        <v>87</v>
      </c>
      <c r="AW459" s="13" t="s">
        <v>36</v>
      </c>
      <c r="AX459" s="13" t="s">
        <v>79</v>
      </c>
      <c r="AY459" s="243" t="s">
        <v>141</v>
      </c>
    </row>
    <row r="460" s="13" customFormat="1">
      <c r="A460" s="13"/>
      <c r="B460" s="233"/>
      <c r="C460" s="234"/>
      <c r="D460" s="235" t="s">
        <v>157</v>
      </c>
      <c r="E460" s="236" t="s">
        <v>1</v>
      </c>
      <c r="F460" s="237" t="s">
        <v>262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157</v>
      </c>
      <c r="AU460" s="243" t="s">
        <v>89</v>
      </c>
      <c r="AV460" s="13" t="s">
        <v>87</v>
      </c>
      <c r="AW460" s="13" t="s">
        <v>36</v>
      </c>
      <c r="AX460" s="13" t="s">
        <v>79</v>
      </c>
      <c r="AY460" s="243" t="s">
        <v>141</v>
      </c>
    </row>
    <row r="461" s="14" customFormat="1">
      <c r="A461" s="14"/>
      <c r="B461" s="244"/>
      <c r="C461" s="245"/>
      <c r="D461" s="235" t="s">
        <v>157</v>
      </c>
      <c r="E461" s="246" t="s">
        <v>1</v>
      </c>
      <c r="F461" s="247" t="s">
        <v>485</v>
      </c>
      <c r="G461" s="245"/>
      <c r="H461" s="248">
        <v>1.8260000000000001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157</v>
      </c>
      <c r="AU461" s="254" t="s">
        <v>89</v>
      </c>
      <c r="AV461" s="14" t="s">
        <v>89</v>
      </c>
      <c r="AW461" s="14" t="s">
        <v>36</v>
      </c>
      <c r="AX461" s="14" t="s">
        <v>79</v>
      </c>
      <c r="AY461" s="254" t="s">
        <v>141</v>
      </c>
    </row>
    <row r="462" s="13" customFormat="1">
      <c r="A462" s="13"/>
      <c r="B462" s="233"/>
      <c r="C462" s="234"/>
      <c r="D462" s="235" t="s">
        <v>157</v>
      </c>
      <c r="E462" s="236" t="s">
        <v>1</v>
      </c>
      <c r="F462" s="237" t="s">
        <v>264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157</v>
      </c>
      <c r="AU462" s="243" t="s">
        <v>89</v>
      </c>
      <c r="AV462" s="13" t="s">
        <v>87</v>
      </c>
      <c r="AW462" s="13" t="s">
        <v>36</v>
      </c>
      <c r="AX462" s="13" t="s">
        <v>79</v>
      </c>
      <c r="AY462" s="243" t="s">
        <v>141</v>
      </c>
    </row>
    <row r="463" s="13" customFormat="1">
      <c r="A463" s="13"/>
      <c r="B463" s="233"/>
      <c r="C463" s="234"/>
      <c r="D463" s="235" t="s">
        <v>157</v>
      </c>
      <c r="E463" s="236" t="s">
        <v>1</v>
      </c>
      <c r="F463" s="237" t="s">
        <v>265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157</v>
      </c>
      <c r="AU463" s="243" t="s">
        <v>89</v>
      </c>
      <c r="AV463" s="13" t="s">
        <v>87</v>
      </c>
      <c r="AW463" s="13" t="s">
        <v>4</v>
      </c>
      <c r="AX463" s="13" t="s">
        <v>79</v>
      </c>
      <c r="AY463" s="243" t="s">
        <v>141</v>
      </c>
    </row>
    <row r="464" s="14" customFormat="1">
      <c r="A464" s="14"/>
      <c r="B464" s="244"/>
      <c r="C464" s="245"/>
      <c r="D464" s="235" t="s">
        <v>157</v>
      </c>
      <c r="E464" s="246" t="s">
        <v>1</v>
      </c>
      <c r="F464" s="247" t="s">
        <v>486</v>
      </c>
      <c r="G464" s="245"/>
      <c r="H464" s="248">
        <v>2.379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157</v>
      </c>
      <c r="AU464" s="254" t="s">
        <v>89</v>
      </c>
      <c r="AV464" s="14" t="s">
        <v>89</v>
      </c>
      <c r="AW464" s="14" t="s">
        <v>36</v>
      </c>
      <c r="AX464" s="14" t="s">
        <v>79</v>
      </c>
      <c r="AY464" s="254" t="s">
        <v>141</v>
      </c>
    </row>
    <row r="465" s="14" customFormat="1">
      <c r="A465" s="14"/>
      <c r="B465" s="244"/>
      <c r="C465" s="245"/>
      <c r="D465" s="235" t="s">
        <v>157</v>
      </c>
      <c r="E465" s="246" t="s">
        <v>1</v>
      </c>
      <c r="F465" s="247" t="s">
        <v>487</v>
      </c>
      <c r="G465" s="245"/>
      <c r="H465" s="248">
        <v>1.508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157</v>
      </c>
      <c r="AU465" s="254" t="s">
        <v>89</v>
      </c>
      <c r="AV465" s="14" t="s">
        <v>89</v>
      </c>
      <c r="AW465" s="14" t="s">
        <v>36</v>
      </c>
      <c r="AX465" s="14" t="s">
        <v>79</v>
      </c>
      <c r="AY465" s="254" t="s">
        <v>141</v>
      </c>
    </row>
    <row r="466" s="13" customFormat="1">
      <c r="A466" s="13"/>
      <c r="B466" s="233"/>
      <c r="C466" s="234"/>
      <c r="D466" s="235" t="s">
        <v>157</v>
      </c>
      <c r="E466" s="236" t="s">
        <v>1</v>
      </c>
      <c r="F466" s="237" t="s">
        <v>268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157</v>
      </c>
      <c r="AU466" s="243" t="s">
        <v>89</v>
      </c>
      <c r="AV466" s="13" t="s">
        <v>87</v>
      </c>
      <c r="AW466" s="13" t="s">
        <v>36</v>
      </c>
      <c r="AX466" s="13" t="s">
        <v>79</v>
      </c>
      <c r="AY466" s="243" t="s">
        <v>141</v>
      </c>
    </row>
    <row r="467" s="13" customFormat="1">
      <c r="A467" s="13"/>
      <c r="B467" s="233"/>
      <c r="C467" s="234"/>
      <c r="D467" s="235" t="s">
        <v>157</v>
      </c>
      <c r="E467" s="236" t="s">
        <v>1</v>
      </c>
      <c r="F467" s="237" t="s">
        <v>269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157</v>
      </c>
      <c r="AU467" s="243" t="s">
        <v>89</v>
      </c>
      <c r="AV467" s="13" t="s">
        <v>87</v>
      </c>
      <c r="AW467" s="13" t="s">
        <v>36</v>
      </c>
      <c r="AX467" s="13" t="s">
        <v>79</v>
      </c>
      <c r="AY467" s="243" t="s">
        <v>141</v>
      </c>
    </row>
    <row r="468" s="14" customFormat="1">
      <c r="A468" s="14"/>
      <c r="B468" s="244"/>
      <c r="C468" s="245"/>
      <c r="D468" s="235" t="s">
        <v>157</v>
      </c>
      <c r="E468" s="246" t="s">
        <v>1</v>
      </c>
      <c r="F468" s="247" t="s">
        <v>488</v>
      </c>
      <c r="G468" s="245"/>
      <c r="H468" s="248">
        <v>1.5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157</v>
      </c>
      <c r="AU468" s="254" t="s">
        <v>89</v>
      </c>
      <c r="AV468" s="14" t="s">
        <v>89</v>
      </c>
      <c r="AW468" s="14" t="s">
        <v>36</v>
      </c>
      <c r="AX468" s="14" t="s">
        <v>79</v>
      </c>
      <c r="AY468" s="254" t="s">
        <v>141</v>
      </c>
    </row>
    <row r="469" s="13" customFormat="1">
      <c r="A469" s="13"/>
      <c r="B469" s="233"/>
      <c r="C469" s="234"/>
      <c r="D469" s="235" t="s">
        <v>157</v>
      </c>
      <c r="E469" s="236" t="s">
        <v>1</v>
      </c>
      <c r="F469" s="237" t="s">
        <v>265</v>
      </c>
      <c r="G469" s="234"/>
      <c r="H469" s="236" t="s">
        <v>1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157</v>
      </c>
      <c r="AU469" s="243" t="s">
        <v>89</v>
      </c>
      <c r="AV469" s="13" t="s">
        <v>87</v>
      </c>
      <c r="AW469" s="13" t="s">
        <v>36</v>
      </c>
      <c r="AX469" s="13" t="s">
        <v>79</v>
      </c>
      <c r="AY469" s="243" t="s">
        <v>141</v>
      </c>
    </row>
    <row r="470" s="14" customFormat="1">
      <c r="A470" s="14"/>
      <c r="B470" s="244"/>
      <c r="C470" s="245"/>
      <c r="D470" s="235" t="s">
        <v>157</v>
      </c>
      <c r="E470" s="246" t="s">
        <v>1</v>
      </c>
      <c r="F470" s="247" t="s">
        <v>489</v>
      </c>
      <c r="G470" s="245"/>
      <c r="H470" s="248">
        <v>1.875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157</v>
      </c>
      <c r="AU470" s="254" t="s">
        <v>89</v>
      </c>
      <c r="AV470" s="14" t="s">
        <v>89</v>
      </c>
      <c r="AW470" s="14" t="s">
        <v>36</v>
      </c>
      <c r="AX470" s="14" t="s">
        <v>79</v>
      </c>
      <c r="AY470" s="254" t="s">
        <v>141</v>
      </c>
    </row>
    <row r="471" s="13" customFormat="1">
      <c r="A471" s="13"/>
      <c r="B471" s="233"/>
      <c r="C471" s="234"/>
      <c r="D471" s="235" t="s">
        <v>157</v>
      </c>
      <c r="E471" s="236" t="s">
        <v>1</v>
      </c>
      <c r="F471" s="237" t="s">
        <v>272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157</v>
      </c>
      <c r="AU471" s="243" t="s">
        <v>89</v>
      </c>
      <c r="AV471" s="13" t="s">
        <v>87</v>
      </c>
      <c r="AW471" s="13" t="s">
        <v>36</v>
      </c>
      <c r="AX471" s="13" t="s">
        <v>79</v>
      </c>
      <c r="AY471" s="243" t="s">
        <v>141</v>
      </c>
    </row>
    <row r="472" s="13" customFormat="1">
      <c r="A472" s="13"/>
      <c r="B472" s="233"/>
      <c r="C472" s="234"/>
      <c r="D472" s="235" t="s">
        <v>157</v>
      </c>
      <c r="E472" s="236" t="s">
        <v>1</v>
      </c>
      <c r="F472" s="237" t="s">
        <v>159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157</v>
      </c>
      <c r="AU472" s="243" t="s">
        <v>89</v>
      </c>
      <c r="AV472" s="13" t="s">
        <v>87</v>
      </c>
      <c r="AW472" s="13" t="s">
        <v>36</v>
      </c>
      <c r="AX472" s="13" t="s">
        <v>79</v>
      </c>
      <c r="AY472" s="243" t="s">
        <v>141</v>
      </c>
    </row>
    <row r="473" s="14" customFormat="1">
      <c r="A473" s="14"/>
      <c r="B473" s="244"/>
      <c r="C473" s="245"/>
      <c r="D473" s="235" t="s">
        <v>157</v>
      </c>
      <c r="E473" s="246" t="s">
        <v>1</v>
      </c>
      <c r="F473" s="247" t="s">
        <v>490</v>
      </c>
      <c r="G473" s="245"/>
      <c r="H473" s="248">
        <v>0.375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157</v>
      </c>
      <c r="AU473" s="254" t="s">
        <v>89</v>
      </c>
      <c r="AV473" s="14" t="s">
        <v>89</v>
      </c>
      <c r="AW473" s="14" t="s">
        <v>36</v>
      </c>
      <c r="AX473" s="14" t="s">
        <v>79</v>
      </c>
      <c r="AY473" s="254" t="s">
        <v>141</v>
      </c>
    </row>
    <row r="474" s="13" customFormat="1">
      <c r="A474" s="13"/>
      <c r="B474" s="233"/>
      <c r="C474" s="234"/>
      <c r="D474" s="235" t="s">
        <v>157</v>
      </c>
      <c r="E474" s="236" t="s">
        <v>1</v>
      </c>
      <c r="F474" s="237" t="s">
        <v>274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157</v>
      </c>
      <c r="AU474" s="243" t="s">
        <v>89</v>
      </c>
      <c r="AV474" s="13" t="s">
        <v>87</v>
      </c>
      <c r="AW474" s="13" t="s">
        <v>36</v>
      </c>
      <c r="AX474" s="13" t="s">
        <v>79</v>
      </c>
      <c r="AY474" s="243" t="s">
        <v>141</v>
      </c>
    </row>
    <row r="475" s="14" customFormat="1">
      <c r="A475" s="14"/>
      <c r="B475" s="244"/>
      <c r="C475" s="245"/>
      <c r="D475" s="235" t="s">
        <v>157</v>
      </c>
      <c r="E475" s="246" t="s">
        <v>1</v>
      </c>
      <c r="F475" s="247" t="s">
        <v>490</v>
      </c>
      <c r="G475" s="245"/>
      <c r="H475" s="248">
        <v>0.375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157</v>
      </c>
      <c r="AU475" s="254" t="s">
        <v>89</v>
      </c>
      <c r="AV475" s="14" t="s">
        <v>89</v>
      </c>
      <c r="AW475" s="14" t="s">
        <v>36</v>
      </c>
      <c r="AX475" s="14" t="s">
        <v>79</v>
      </c>
      <c r="AY475" s="254" t="s">
        <v>141</v>
      </c>
    </row>
    <row r="476" s="15" customFormat="1">
      <c r="A476" s="15"/>
      <c r="B476" s="255"/>
      <c r="C476" s="256"/>
      <c r="D476" s="235" t="s">
        <v>157</v>
      </c>
      <c r="E476" s="257" t="s">
        <v>1</v>
      </c>
      <c r="F476" s="258" t="s">
        <v>162</v>
      </c>
      <c r="G476" s="256"/>
      <c r="H476" s="259">
        <v>38.317999999999998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157</v>
      </c>
      <c r="AU476" s="265" t="s">
        <v>89</v>
      </c>
      <c r="AV476" s="15" t="s">
        <v>148</v>
      </c>
      <c r="AW476" s="15" t="s">
        <v>36</v>
      </c>
      <c r="AX476" s="15" t="s">
        <v>87</v>
      </c>
      <c r="AY476" s="265" t="s">
        <v>141</v>
      </c>
    </row>
    <row r="477" s="2" customFormat="1" ht="44.25" customHeight="1">
      <c r="A477" s="39"/>
      <c r="B477" s="40"/>
      <c r="C477" s="220" t="s">
        <v>491</v>
      </c>
      <c r="D477" s="220" t="s">
        <v>143</v>
      </c>
      <c r="E477" s="221" t="s">
        <v>492</v>
      </c>
      <c r="F477" s="222" t="s">
        <v>493</v>
      </c>
      <c r="G477" s="223" t="s">
        <v>222</v>
      </c>
      <c r="H477" s="224">
        <v>0.57599999999999996</v>
      </c>
      <c r="I477" s="225"/>
      <c r="J477" s="226">
        <f>ROUND(I477*H477,2)</f>
        <v>0</v>
      </c>
      <c r="K477" s="222" t="s">
        <v>147</v>
      </c>
      <c r="L477" s="45"/>
      <c r="M477" s="227" t="s">
        <v>1</v>
      </c>
      <c r="N477" s="228" t="s">
        <v>44</v>
      </c>
      <c r="O477" s="92"/>
      <c r="P477" s="229">
        <f>O477*H477</f>
        <v>0</v>
      </c>
      <c r="Q477" s="229">
        <v>2.3010199999999998</v>
      </c>
      <c r="R477" s="229">
        <f>Q477*H477</f>
        <v>1.3253875199999998</v>
      </c>
      <c r="S477" s="229">
        <v>0</v>
      </c>
      <c r="T477" s="23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1" t="s">
        <v>148</v>
      </c>
      <c r="AT477" s="231" t="s">
        <v>143</v>
      </c>
      <c r="AU477" s="231" t="s">
        <v>89</v>
      </c>
      <c r="AY477" s="18" t="s">
        <v>141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8" t="s">
        <v>87</v>
      </c>
      <c r="BK477" s="232">
        <f>ROUND(I477*H477,2)</f>
        <v>0</v>
      </c>
      <c r="BL477" s="18" t="s">
        <v>148</v>
      </c>
      <c r="BM477" s="231" t="s">
        <v>494</v>
      </c>
    </row>
    <row r="478" s="13" customFormat="1">
      <c r="A478" s="13"/>
      <c r="B478" s="233"/>
      <c r="C478" s="234"/>
      <c r="D478" s="235" t="s">
        <v>157</v>
      </c>
      <c r="E478" s="236" t="s">
        <v>1</v>
      </c>
      <c r="F478" s="237" t="s">
        <v>495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157</v>
      </c>
      <c r="AU478" s="243" t="s">
        <v>89</v>
      </c>
      <c r="AV478" s="13" t="s">
        <v>87</v>
      </c>
      <c r="AW478" s="13" t="s">
        <v>36</v>
      </c>
      <c r="AX478" s="13" t="s">
        <v>79</v>
      </c>
      <c r="AY478" s="243" t="s">
        <v>141</v>
      </c>
    </row>
    <row r="479" s="14" customFormat="1">
      <c r="A479" s="14"/>
      <c r="B479" s="244"/>
      <c r="C479" s="245"/>
      <c r="D479" s="235" t="s">
        <v>157</v>
      </c>
      <c r="E479" s="246" t="s">
        <v>1</v>
      </c>
      <c r="F479" s="247" t="s">
        <v>496</v>
      </c>
      <c r="G479" s="245"/>
      <c r="H479" s="248">
        <v>0.28000000000000003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157</v>
      </c>
      <c r="AU479" s="254" t="s">
        <v>89</v>
      </c>
      <c r="AV479" s="14" t="s">
        <v>89</v>
      </c>
      <c r="AW479" s="14" t="s">
        <v>36</v>
      </c>
      <c r="AX479" s="14" t="s">
        <v>79</v>
      </c>
      <c r="AY479" s="254" t="s">
        <v>141</v>
      </c>
    </row>
    <row r="480" s="13" customFormat="1">
      <c r="A480" s="13"/>
      <c r="B480" s="233"/>
      <c r="C480" s="234"/>
      <c r="D480" s="235" t="s">
        <v>157</v>
      </c>
      <c r="E480" s="236" t="s">
        <v>1</v>
      </c>
      <c r="F480" s="237" t="s">
        <v>497</v>
      </c>
      <c r="G480" s="234"/>
      <c r="H480" s="236" t="s">
        <v>1</v>
      </c>
      <c r="I480" s="238"/>
      <c r="J480" s="234"/>
      <c r="K480" s="234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157</v>
      </c>
      <c r="AU480" s="243" t="s">
        <v>89</v>
      </c>
      <c r="AV480" s="13" t="s">
        <v>87</v>
      </c>
      <c r="AW480" s="13" t="s">
        <v>36</v>
      </c>
      <c r="AX480" s="13" t="s">
        <v>79</v>
      </c>
      <c r="AY480" s="243" t="s">
        <v>141</v>
      </c>
    </row>
    <row r="481" s="14" customFormat="1">
      <c r="A481" s="14"/>
      <c r="B481" s="244"/>
      <c r="C481" s="245"/>
      <c r="D481" s="235" t="s">
        <v>157</v>
      </c>
      <c r="E481" s="246" t="s">
        <v>1</v>
      </c>
      <c r="F481" s="247" t="s">
        <v>498</v>
      </c>
      <c r="G481" s="245"/>
      <c r="H481" s="248">
        <v>0.29599999999999999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157</v>
      </c>
      <c r="AU481" s="254" t="s">
        <v>89</v>
      </c>
      <c r="AV481" s="14" t="s">
        <v>89</v>
      </c>
      <c r="AW481" s="14" t="s">
        <v>36</v>
      </c>
      <c r="AX481" s="14" t="s">
        <v>79</v>
      </c>
      <c r="AY481" s="254" t="s">
        <v>141</v>
      </c>
    </row>
    <row r="482" s="15" customFormat="1">
      <c r="A482" s="15"/>
      <c r="B482" s="255"/>
      <c r="C482" s="256"/>
      <c r="D482" s="235" t="s">
        <v>157</v>
      </c>
      <c r="E482" s="257" t="s">
        <v>1</v>
      </c>
      <c r="F482" s="258" t="s">
        <v>162</v>
      </c>
      <c r="G482" s="256"/>
      <c r="H482" s="259">
        <v>0.57599999999999996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157</v>
      </c>
      <c r="AU482" s="265" t="s">
        <v>89</v>
      </c>
      <c r="AV482" s="15" t="s">
        <v>148</v>
      </c>
      <c r="AW482" s="15" t="s">
        <v>36</v>
      </c>
      <c r="AX482" s="15" t="s">
        <v>87</v>
      </c>
      <c r="AY482" s="265" t="s">
        <v>141</v>
      </c>
    </row>
    <row r="483" s="2" customFormat="1" ht="24.15" customHeight="1">
      <c r="A483" s="39"/>
      <c r="B483" s="40"/>
      <c r="C483" s="220" t="s">
        <v>499</v>
      </c>
      <c r="D483" s="220" t="s">
        <v>143</v>
      </c>
      <c r="E483" s="221" t="s">
        <v>500</v>
      </c>
      <c r="F483" s="222" t="s">
        <v>501</v>
      </c>
      <c r="G483" s="223" t="s">
        <v>95</v>
      </c>
      <c r="H483" s="224">
        <v>9.2159999999999993</v>
      </c>
      <c r="I483" s="225"/>
      <c r="J483" s="226">
        <f>ROUND(I483*H483,2)</f>
        <v>0</v>
      </c>
      <c r="K483" s="222" t="s">
        <v>147</v>
      </c>
      <c r="L483" s="45"/>
      <c r="M483" s="227" t="s">
        <v>1</v>
      </c>
      <c r="N483" s="228" t="s">
        <v>44</v>
      </c>
      <c r="O483" s="92"/>
      <c r="P483" s="229">
        <f>O483*H483</f>
        <v>0</v>
      </c>
      <c r="Q483" s="229">
        <v>0.0132835</v>
      </c>
      <c r="R483" s="229">
        <f>Q483*H483</f>
        <v>0.12242073599999999</v>
      </c>
      <c r="S483" s="229">
        <v>0</v>
      </c>
      <c r="T483" s="230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1" t="s">
        <v>148</v>
      </c>
      <c r="AT483" s="231" t="s">
        <v>143</v>
      </c>
      <c r="AU483" s="231" t="s">
        <v>89</v>
      </c>
      <c r="AY483" s="18" t="s">
        <v>141</v>
      </c>
      <c r="BE483" s="232">
        <f>IF(N483="základní",J483,0)</f>
        <v>0</v>
      </c>
      <c r="BF483" s="232">
        <f>IF(N483="snížená",J483,0)</f>
        <v>0</v>
      </c>
      <c r="BG483" s="232">
        <f>IF(N483="zákl. přenesená",J483,0)</f>
        <v>0</v>
      </c>
      <c r="BH483" s="232">
        <f>IF(N483="sníž. přenesená",J483,0)</f>
        <v>0</v>
      </c>
      <c r="BI483" s="232">
        <f>IF(N483="nulová",J483,0)</f>
        <v>0</v>
      </c>
      <c r="BJ483" s="18" t="s">
        <v>87</v>
      </c>
      <c r="BK483" s="232">
        <f>ROUND(I483*H483,2)</f>
        <v>0</v>
      </c>
      <c r="BL483" s="18" t="s">
        <v>148</v>
      </c>
      <c r="BM483" s="231" t="s">
        <v>502</v>
      </c>
    </row>
    <row r="484" s="14" customFormat="1">
      <c r="A484" s="14"/>
      <c r="B484" s="244"/>
      <c r="C484" s="245"/>
      <c r="D484" s="235" t="s">
        <v>157</v>
      </c>
      <c r="E484" s="246" t="s">
        <v>1</v>
      </c>
      <c r="F484" s="247" t="s">
        <v>503</v>
      </c>
      <c r="G484" s="245"/>
      <c r="H484" s="248">
        <v>9.2159999999999993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157</v>
      </c>
      <c r="AU484" s="254" t="s">
        <v>89</v>
      </c>
      <c r="AV484" s="14" t="s">
        <v>89</v>
      </c>
      <c r="AW484" s="14" t="s">
        <v>36</v>
      </c>
      <c r="AX484" s="14" t="s">
        <v>79</v>
      </c>
      <c r="AY484" s="254" t="s">
        <v>141</v>
      </c>
    </row>
    <row r="485" s="2" customFormat="1" ht="24.15" customHeight="1">
      <c r="A485" s="39"/>
      <c r="B485" s="40"/>
      <c r="C485" s="220" t="s">
        <v>504</v>
      </c>
      <c r="D485" s="220" t="s">
        <v>143</v>
      </c>
      <c r="E485" s="221" t="s">
        <v>505</v>
      </c>
      <c r="F485" s="222" t="s">
        <v>506</v>
      </c>
      <c r="G485" s="223" t="s">
        <v>95</v>
      </c>
      <c r="H485" s="224">
        <v>9.2159999999999993</v>
      </c>
      <c r="I485" s="225"/>
      <c r="J485" s="226">
        <f>ROUND(I485*H485,2)</f>
        <v>0</v>
      </c>
      <c r="K485" s="222" t="s">
        <v>147</v>
      </c>
      <c r="L485" s="45"/>
      <c r="M485" s="227" t="s">
        <v>1</v>
      </c>
      <c r="N485" s="228" t="s">
        <v>44</v>
      </c>
      <c r="O485" s="92"/>
      <c r="P485" s="229">
        <f>O485*H485</f>
        <v>0</v>
      </c>
      <c r="Q485" s="229">
        <v>0</v>
      </c>
      <c r="R485" s="229">
        <f>Q485*H485</f>
        <v>0</v>
      </c>
      <c r="S485" s="229">
        <v>0</v>
      </c>
      <c r="T485" s="23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1" t="s">
        <v>148</v>
      </c>
      <c r="AT485" s="231" t="s">
        <v>143</v>
      </c>
      <c r="AU485" s="231" t="s">
        <v>89</v>
      </c>
      <c r="AY485" s="18" t="s">
        <v>141</v>
      </c>
      <c r="BE485" s="232">
        <f>IF(N485="základní",J485,0)</f>
        <v>0</v>
      </c>
      <c r="BF485" s="232">
        <f>IF(N485="snížená",J485,0)</f>
        <v>0</v>
      </c>
      <c r="BG485" s="232">
        <f>IF(N485="zákl. přenesená",J485,0)</f>
        <v>0</v>
      </c>
      <c r="BH485" s="232">
        <f>IF(N485="sníž. přenesená",J485,0)</f>
        <v>0</v>
      </c>
      <c r="BI485" s="232">
        <f>IF(N485="nulová",J485,0)</f>
        <v>0</v>
      </c>
      <c r="BJ485" s="18" t="s">
        <v>87</v>
      </c>
      <c r="BK485" s="232">
        <f>ROUND(I485*H485,2)</f>
        <v>0</v>
      </c>
      <c r="BL485" s="18" t="s">
        <v>148</v>
      </c>
      <c r="BM485" s="231" t="s">
        <v>507</v>
      </c>
    </row>
    <row r="486" s="12" customFormat="1" ht="22.8" customHeight="1">
      <c r="A486" s="12"/>
      <c r="B486" s="204"/>
      <c r="C486" s="205"/>
      <c r="D486" s="206" t="s">
        <v>78</v>
      </c>
      <c r="E486" s="218" t="s">
        <v>168</v>
      </c>
      <c r="F486" s="218" t="s">
        <v>508</v>
      </c>
      <c r="G486" s="205"/>
      <c r="H486" s="205"/>
      <c r="I486" s="208"/>
      <c r="J486" s="219">
        <f>BK486</f>
        <v>0</v>
      </c>
      <c r="K486" s="205"/>
      <c r="L486" s="210"/>
      <c r="M486" s="211"/>
      <c r="N486" s="212"/>
      <c r="O486" s="212"/>
      <c r="P486" s="213">
        <f>SUM(P487:P519)</f>
        <v>0</v>
      </c>
      <c r="Q486" s="212"/>
      <c r="R486" s="213">
        <f>SUM(R487:R519)</f>
        <v>210.74784339999999</v>
      </c>
      <c r="S486" s="212"/>
      <c r="T486" s="214">
        <f>SUM(T487:T519)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15" t="s">
        <v>87</v>
      </c>
      <c r="AT486" s="216" t="s">
        <v>78</v>
      </c>
      <c r="AU486" s="216" t="s">
        <v>87</v>
      </c>
      <c r="AY486" s="215" t="s">
        <v>141</v>
      </c>
      <c r="BK486" s="217">
        <f>SUM(BK487:BK519)</f>
        <v>0</v>
      </c>
    </row>
    <row r="487" s="2" customFormat="1" ht="24.15" customHeight="1">
      <c r="A487" s="39"/>
      <c r="B487" s="40"/>
      <c r="C487" s="220" t="s">
        <v>509</v>
      </c>
      <c r="D487" s="220" t="s">
        <v>143</v>
      </c>
      <c r="E487" s="221" t="s">
        <v>510</v>
      </c>
      <c r="F487" s="222" t="s">
        <v>511</v>
      </c>
      <c r="G487" s="223" t="s">
        <v>95</v>
      </c>
      <c r="H487" s="224">
        <v>3.2999999999999998</v>
      </c>
      <c r="I487" s="225"/>
      <c r="J487" s="226">
        <f>ROUND(I487*H487,2)</f>
        <v>0</v>
      </c>
      <c r="K487" s="222" t="s">
        <v>147</v>
      </c>
      <c r="L487" s="45"/>
      <c r="M487" s="227" t="s">
        <v>1</v>
      </c>
      <c r="N487" s="228" t="s">
        <v>44</v>
      </c>
      <c r="O487" s="92"/>
      <c r="P487" s="229">
        <f>O487*H487</f>
        <v>0</v>
      </c>
      <c r="Q487" s="229">
        <v>0.108</v>
      </c>
      <c r="R487" s="229">
        <f>Q487*H487</f>
        <v>0.35639999999999999</v>
      </c>
      <c r="S487" s="229">
        <v>0</v>
      </c>
      <c r="T487" s="23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1" t="s">
        <v>148</v>
      </c>
      <c r="AT487" s="231" t="s">
        <v>143</v>
      </c>
      <c r="AU487" s="231" t="s">
        <v>89</v>
      </c>
      <c r="AY487" s="18" t="s">
        <v>141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8" t="s">
        <v>87</v>
      </c>
      <c r="BK487" s="232">
        <f>ROUND(I487*H487,2)</f>
        <v>0</v>
      </c>
      <c r="BL487" s="18" t="s">
        <v>148</v>
      </c>
      <c r="BM487" s="231" t="s">
        <v>512</v>
      </c>
    </row>
    <row r="488" s="2" customFormat="1" ht="16.5" customHeight="1">
      <c r="A488" s="39"/>
      <c r="B488" s="40"/>
      <c r="C488" s="266" t="s">
        <v>513</v>
      </c>
      <c r="D488" s="266" t="s">
        <v>245</v>
      </c>
      <c r="E488" s="267" t="s">
        <v>514</v>
      </c>
      <c r="F488" s="268" t="s">
        <v>515</v>
      </c>
      <c r="G488" s="269" t="s">
        <v>146</v>
      </c>
      <c r="H488" s="270">
        <v>3.6299999999999999</v>
      </c>
      <c r="I488" s="271"/>
      <c r="J488" s="272">
        <f>ROUND(I488*H488,2)</f>
        <v>0</v>
      </c>
      <c r="K488" s="268" t="s">
        <v>147</v>
      </c>
      <c r="L488" s="273"/>
      <c r="M488" s="274" t="s">
        <v>1</v>
      </c>
      <c r="N488" s="275" t="s">
        <v>44</v>
      </c>
      <c r="O488" s="92"/>
      <c r="P488" s="229">
        <f>O488*H488</f>
        <v>0</v>
      </c>
      <c r="Q488" s="229">
        <v>1.6699999999999999</v>
      </c>
      <c r="R488" s="229">
        <f>Q488*H488</f>
        <v>6.0620999999999992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185</v>
      </c>
      <c r="AT488" s="231" t="s">
        <v>245</v>
      </c>
      <c r="AU488" s="231" t="s">
        <v>89</v>
      </c>
      <c r="AY488" s="18" t="s">
        <v>141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87</v>
      </c>
      <c r="BK488" s="232">
        <f>ROUND(I488*H488,2)</f>
        <v>0</v>
      </c>
      <c r="BL488" s="18" t="s">
        <v>148</v>
      </c>
      <c r="BM488" s="231" t="s">
        <v>516</v>
      </c>
    </row>
    <row r="489" s="14" customFormat="1">
      <c r="A489" s="14"/>
      <c r="B489" s="244"/>
      <c r="C489" s="245"/>
      <c r="D489" s="235" t="s">
        <v>157</v>
      </c>
      <c r="E489" s="245"/>
      <c r="F489" s="247" t="s">
        <v>517</v>
      </c>
      <c r="G489" s="245"/>
      <c r="H489" s="248">
        <v>3.6299999999999999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157</v>
      </c>
      <c r="AU489" s="254" t="s">
        <v>89</v>
      </c>
      <c r="AV489" s="14" t="s">
        <v>89</v>
      </c>
      <c r="AW489" s="14" t="s">
        <v>4</v>
      </c>
      <c r="AX489" s="14" t="s">
        <v>87</v>
      </c>
      <c r="AY489" s="254" t="s">
        <v>141</v>
      </c>
    </row>
    <row r="490" s="2" customFormat="1" ht="16.5" customHeight="1">
      <c r="A490" s="39"/>
      <c r="B490" s="40"/>
      <c r="C490" s="220" t="s">
        <v>518</v>
      </c>
      <c r="D490" s="220" t="s">
        <v>143</v>
      </c>
      <c r="E490" s="221" t="s">
        <v>519</v>
      </c>
      <c r="F490" s="222" t="s">
        <v>520</v>
      </c>
      <c r="G490" s="223" t="s">
        <v>95</v>
      </c>
      <c r="H490" s="224">
        <v>141.75</v>
      </c>
      <c r="I490" s="225"/>
      <c r="J490" s="226">
        <f>ROUND(I490*H490,2)</f>
        <v>0</v>
      </c>
      <c r="K490" s="222" t="s">
        <v>1</v>
      </c>
      <c r="L490" s="45"/>
      <c r="M490" s="227" t="s">
        <v>1</v>
      </c>
      <c r="N490" s="228" t="s">
        <v>44</v>
      </c>
      <c r="O490" s="92"/>
      <c r="P490" s="229">
        <f>O490*H490</f>
        <v>0</v>
      </c>
      <c r="Q490" s="229">
        <v>0.20394000000000001</v>
      </c>
      <c r="R490" s="229">
        <f>Q490*H490</f>
        <v>28.908495000000002</v>
      </c>
      <c r="S490" s="229">
        <v>0</v>
      </c>
      <c r="T490" s="230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1" t="s">
        <v>148</v>
      </c>
      <c r="AT490" s="231" t="s">
        <v>143</v>
      </c>
      <c r="AU490" s="231" t="s">
        <v>89</v>
      </c>
      <c r="AY490" s="18" t="s">
        <v>141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8" t="s">
        <v>87</v>
      </c>
      <c r="BK490" s="232">
        <f>ROUND(I490*H490,2)</f>
        <v>0</v>
      </c>
      <c r="BL490" s="18" t="s">
        <v>148</v>
      </c>
      <c r="BM490" s="231" t="s">
        <v>521</v>
      </c>
    </row>
    <row r="491" s="13" customFormat="1">
      <c r="A491" s="13"/>
      <c r="B491" s="233"/>
      <c r="C491" s="234"/>
      <c r="D491" s="235" t="s">
        <v>157</v>
      </c>
      <c r="E491" s="236" t="s">
        <v>1</v>
      </c>
      <c r="F491" s="237" t="s">
        <v>158</v>
      </c>
      <c r="G491" s="234"/>
      <c r="H491" s="236" t="s">
        <v>1</v>
      </c>
      <c r="I491" s="238"/>
      <c r="J491" s="234"/>
      <c r="K491" s="234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157</v>
      </c>
      <c r="AU491" s="243" t="s">
        <v>89</v>
      </c>
      <c r="AV491" s="13" t="s">
        <v>87</v>
      </c>
      <c r="AW491" s="13" t="s">
        <v>36</v>
      </c>
      <c r="AX491" s="13" t="s">
        <v>79</v>
      </c>
      <c r="AY491" s="243" t="s">
        <v>141</v>
      </c>
    </row>
    <row r="492" s="14" customFormat="1">
      <c r="A492" s="14"/>
      <c r="B492" s="244"/>
      <c r="C492" s="245"/>
      <c r="D492" s="235" t="s">
        <v>157</v>
      </c>
      <c r="E492" s="246" t="s">
        <v>1</v>
      </c>
      <c r="F492" s="247" t="s">
        <v>102</v>
      </c>
      <c r="G492" s="245"/>
      <c r="H492" s="248">
        <v>141.75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157</v>
      </c>
      <c r="AU492" s="254" t="s">
        <v>89</v>
      </c>
      <c r="AV492" s="14" t="s">
        <v>89</v>
      </c>
      <c r="AW492" s="14" t="s">
        <v>36</v>
      </c>
      <c r="AX492" s="14" t="s">
        <v>87</v>
      </c>
      <c r="AY492" s="254" t="s">
        <v>141</v>
      </c>
    </row>
    <row r="493" s="2" customFormat="1" ht="24.15" customHeight="1">
      <c r="A493" s="39"/>
      <c r="B493" s="40"/>
      <c r="C493" s="220" t="s">
        <v>522</v>
      </c>
      <c r="D493" s="220" t="s">
        <v>143</v>
      </c>
      <c r="E493" s="221" t="s">
        <v>523</v>
      </c>
      <c r="F493" s="222" t="s">
        <v>524</v>
      </c>
      <c r="G493" s="223" t="s">
        <v>95</v>
      </c>
      <c r="H493" s="224">
        <v>3.2999999999999998</v>
      </c>
      <c r="I493" s="225"/>
      <c r="J493" s="226">
        <f>ROUND(I493*H493,2)</f>
        <v>0</v>
      </c>
      <c r="K493" s="222" t="s">
        <v>1</v>
      </c>
      <c r="L493" s="45"/>
      <c r="M493" s="227" t="s">
        <v>1</v>
      </c>
      <c r="N493" s="228" t="s">
        <v>44</v>
      </c>
      <c r="O493" s="92"/>
      <c r="P493" s="229">
        <f>O493*H493</f>
        <v>0</v>
      </c>
      <c r="Q493" s="229">
        <v>0.23000000000000001</v>
      </c>
      <c r="R493" s="229">
        <f>Q493*H493</f>
        <v>0.75900000000000001</v>
      </c>
      <c r="S493" s="229">
        <v>0</v>
      </c>
      <c r="T493" s="23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1" t="s">
        <v>148</v>
      </c>
      <c r="AT493" s="231" t="s">
        <v>143</v>
      </c>
      <c r="AU493" s="231" t="s">
        <v>89</v>
      </c>
      <c r="AY493" s="18" t="s">
        <v>141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8" t="s">
        <v>87</v>
      </c>
      <c r="BK493" s="232">
        <f>ROUND(I493*H493,2)</f>
        <v>0</v>
      </c>
      <c r="BL493" s="18" t="s">
        <v>148</v>
      </c>
      <c r="BM493" s="231" t="s">
        <v>525</v>
      </c>
    </row>
    <row r="494" s="14" customFormat="1">
      <c r="A494" s="14"/>
      <c r="B494" s="244"/>
      <c r="C494" s="245"/>
      <c r="D494" s="235" t="s">
        <v>157</v>
      </c>
      <c r="E494" s="246" t="s">
        <v>1</v>
      </c>
      <c r="F494" s="247" t="s">
        <v>526</v>
      </c>
      <c r="G494" s="245"/>
      <c r="H494" s="248">
        <v>3.2999999999999998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157</v>
      </c>
      <c r="AU494" s="254" t="s">
        <v>89</v>
      </c>
      <c r="AV494" s="14" t="s">
        <v>89</v>
      </c>
      <c r="AW494" s="14" t="s">
        <v>36</v>
      </c>
      <c r="AX494" s="14" t="s">
        <v>87</v>
      </c>
      <c r="AY494" s="254" t="s">
        <v>141</v>
      </c>
    </row>
    <row r="495" s="2" customFormat="1" ht="49.05" customHeight="1">
      <c r="A495" s="39"/>
      <c r="B495" s="40"/>
      <c r="C495" s="220" t="s">
        <v>527</v>
      </c>
      <c r="D495" s="220" t="s">
        <v>143</v>
      </c>
      <c r="E495" s="221" t="s">
        <v>528</v>
      </c>
      <c r="F495" s="222" t="s">
        <v>529</v>
      </c>
      <c r="G495" s="223" t="s">
        <v>95</v>
      </c>
      <c r="H495" s="224">
        <v>18.260000000000002</v>
      </c>
      <c r="I495" s="225"/>
      <c r="J495" s="226">
        <f>ROUND(I495*H495,2)</f>
        <v>0</v>
      </c>
      <c r="K495" s="222" t="s">
        <v>147</v>
      </c>
      <c r="L495" s="45"/>
      <c r="M495" s="227" t="s">
        <v>1</v>
      </c>
      <c r="N495" s="228" t="s">
        <v>44</v>
      </c>
      <c r="O495" s="92"/>
      <c r="P495" s="229">
        <f>O495*H495</f>
        <v>0</v>
      </c>
      <c r="Q495" s="229">
        <v>0.39561000000000002</v>
      </c>
      <c r="R495" s="229">
        <f>Q495*H495</f>
        <v>7.2238386000000006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148</v>
      </c>
      <c r="AT495" s="231" t="s">
        <v>143</v>
      </c>
      <c r="AU495" s="231" t="s">
        <v>89</v>
      </c>
      <c r="AY495" s="18" t="s">
        <v>141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87</v>
      </c>
      <c r="BK495" s="232">
        <f>ROUND(I495*H495,2)</f>
        <v>0</v>
      </c>
      <c r="BL495" s="18" t="s">
        <v>148</v>
      </c>
      <c r="BM495" s="231" t="s">
        <v>530</v>
      </c>
    </row>
    <row r="496" s="14" customFormat="1">
      <c r="A496" s="14"/>
      <c r="B496" s="244"/>
      <c r="C496" s="245"/>
      <c r="D496" s="235" t="s">
        <v>157</v>
      </c>
      <c r="E496" s="246" t="s">
        <v>1</v>
      </c>
      <c r="F496" s="247" t="s">
        <v>93</v>
      </c>
      <c r="G496" s="245"/>
      <c r="H496" s="248">
        <v>18.260000000000002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157</v>
      </c>
      <c r="AU496" s="254" t="s">
        <v>89</v>
      </c>
      <c r="AV496" s="14" t="s">
        <v>89</v>
      </c>
      <c r="AW496" s="14" t="s">
        <v>36</v>
      </c>
      <c r="AX496" s="14" t="s">
        <v>87</v>
      </c>
      <c r="AY496" s="254" t="s">
        <v>141</v>
      </c>
    </row>
    <row r="497" s="2" customFormat="1" ht="37.8" customHeight="1">
      <c r="A497" s="39"/>
      <c r="B497" s="40"/>
      <c r="C497" s="220" t="s">
        <v>531</v>
      </c>
      <c r="D497" s="220" t="s">
        <v>143</v>
      </c>
      <c r="E497" s="221" t="s">
        <v>532</v>
      </c>
      <c r="F497" s="222" t="s">
        <v>533</v>
      </c>
      <c r="G497" s="223" t="s">
        <v>95</v>
      </c>
      <c r="H497" s="224">
        <v>18.260000000000002</v>
      </c>
      <c r="I497" s="225"/>
      <c r="J497" s="226">
        <f>ROUND(I497*H497,2)</f>
        <v>0</v>
      </c>
      <c r="K497" s="222" t="s">
        <v>147</v>
      </c>
      <c r="L497" s="45"/>
      <c r="M497" s="227" t="s">
        <v>1</v>
      </c>
      <c r="N497" s="228" t="s">
        <v>44</v>
      </c>
      <c r="O497" s="92"/>
      <c r="P497" s="229">
        <f>O497*H497</f>
        <v>0</v>
      </c>
      <c r="Q497" s="229">
        <v>0.51085999999999998</v>
      </c>
      <c r="R497" s="229">
        <f>Q497*H497</f>
        <v>9.3283035999999999</v>
      </c>
      <c r="S497" s="229">
        <v>0</v>
      </c>
      <c r="T497" s="23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1" t="s">
        <v>148</v>
      </c>
      <c r="AT497" s="231" t="s">
        <v>143</v>
      </c>
      <c r="AU497" s="231" t="s">
        <v>89</v>
      </c>
      <c r="AY497" s="18" t="s">
        <v>141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8" t="s">
        <v>87</v>
      </c>
      <c r="BK497" s="232">
        <f>ROUND(I497*H497,2)</f>
        <v>0</v>
      </c>
      <c r="BL497" s="18" t="s">
        <v>148</v>
      </c>
      <c r="BM497" s="231" t="s">
        <v>534</v>
      </c>
    </row>
    <row r="498" s="14" customFormat="1">
      <c r="A498" s="14"/>
      <c r="B498" s="244"/>
      <c r="C498" s="245"/>
      <c r="D498" s="235" t="s">
        <v>157</v>
      </c>
      <c r="E498" s="246" t="s">
        <v>1</v>
      </c>
      <c r="F498" s="247" t="s">
        <v>161</v>
      </c>
      <c r="G498" s="245"/>
      <c r="H498" s="248">
        <v>18.260000000000002</v>
      </c>
      <c r="I498" s="249"/>
      <c r="J498" s="245"/>
      <c r="K498" s="245"/>
      <c r="L498" s="250"/>
      <c r="M498" s="251"/>
      <c r="N498" s="252"/>
      <c r="O498" s="252"/>
      <c r="P498" s="252"/>
      <c r="Q498" s="252"/>
      <c r="R498" s="252"/>
      <c r="S498" s="252"/>
      <c r="T498" s="25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4" t="s">
        <v>157</v>
      </c>
      <c r="AU498" s="254" t="s">
        <v>89</v>
      </c>
      <c r="AV498" s="14" t="s">
        <v>89</v>
      </c>
      <c r="AW498" s="14" t="s">
        <v>36</v>
      </c>
      <c r="AX498" s="14" t="s">
        <v>87</v>
      </c>
      <c r="AY498" s="254" t="s">
        <v>141</v>
      </c>
    </row>
    <row r="499" s="2" customFormat="1" ht="33" customHeight="1">
      <c r="A499" s="39"/>
      <c r="B499" s="40"/>
      <c r="C499" s="220" t="s">
        <v>535</v>
      </c>
      <c r="D499" s="220" t="s">
        <v>143</v>
      </c>
      <c r="E499" s="221" t="s">
        <v>536</v>
      </c>
      <c r="F499" s="222" t="s">
        <v>537</v>
      </c>
      <c r="G499" s="223" t="s">
        <v>95</v>
      </c>
      <c r="H499" s="224">
        <v>15</v>
      </c>
      <c r="I499" s="225"/>
      <c r="J499" s="226">
        <f>ROUND(I499*H499,2)</f>
        <v>0</v>
      </c>
      <c r="K499" s="222" t="s">
        <v>147</v>
      </c>
      <c r="L499" s="45"/>
      <c r="M499" s="227" t="s">
        <v>1</v>
      </c>
      <c r="N499" s="228" t="s">
        <v>44</v>
      </c>
      <c r="O499" s="92"/>
      <c r="P499" s="229">
        <f>O499*H499</f>
        <v>0</v>
      </c>
      <c r="Q499" s="229">
        <v>0.34499999999999997</v>
      </c>
      <c r="R499" s="229">
        <f>Q499*H499</f>
        <v>5.1749999999999998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148</v>
      </c>
      <c r="AT499" s="231" t="s">
        <v>143</v>
      </c>
      <c r="AU499" s="231" t="s">
        <v>89</v>
      </c>
      <c r="AY499" s="18" t="s">
        <v>141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87</v>
      </c>
      <c r="BK499" s="232">
        <f>ROUND(I499*H499,2)</f>
        <v>0</v>
      </c>
      <c r="BL499" s="18" t="s">
        <v>148</v>
      </c>
      <c r="BM499" s="231" t="s">
        <v>538</v>
      </c>
    </row>
    <row r="500" s="13" customFormat="1">
      <c r="A500" s="13"/>
      <c r="B500" s="233"/>
      <c r="C500" s="234"/>
      <c r="D500" s="235" t="s">
        <v>157</v>
      </c>
      <c r="E500" s="236" t="s">
        <v>1</v>
      </c>
      <c r="F500" s="237" t="s">
        <v>539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157</v>
      </c>
      <c r="AU500" s="243" t="s">
        <v>89</v>
      </c>
      <c r="AV500" s="13" t="s">
        <v>87</v>
      </c>
      <c r="AW500" s="13" t="s">
        <v>36</v>
      </c>
      <c r="AX500" s="13" t="s">
        <v>79</v>
      </c>
      <c r="AY500" s="243" t="s">
        <v>141</v>
      </c>
    </row>
    <row r="501" s="14" customFormat="1">
      <c r="A501" s="14"/>
      <c r="B501" s="244"/>
      <c r="C501" s="245"/>
      <c r="D501" s="235" t="s">
        <v>157</v>
      </c>
      <c r="E501" s="246" t="s">
        <v>1</v>
      </c>
      <c r="F501" s="247" t="s">
        <v>540</v>
      </c>
      <c r="G501" s="245"/>
      <c r="H501" s="248">
        <v>15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157</v>
      </c>
      <c r="AU501" s="254" t="s">
        <v>89</v>
      </c>
      <c r="AV501" s="14" t="s">
        <v>89</v>
      </c>
      <c r="AW501" s="14" t="s">
        <v>36</v>
      </c>
      <c r="AX501" s="14" t="s">
        <v>87</v>
      </c>
      <c r="AY501" s="254" t="s">
        <v>141</v>
      </c>
    </row>
    <row r="502" s="2" customFormat="1" ht="33" customHeight="1">
      <c r="A502" s="39"/>
      <c r="B502" s="40"/>
      <c r="C502" s="220" t="s">
        <v>541</v>
      </c>
      <c r="D502" s="220" t="s">
        <v>143</v>
      </c>
      <c r="E502" s="221" t="s">
        <v>542</v>
      </c>
      <c r="F502" s="222" t="s">
        <v>543</v>
      </c>
      <c r="G502" s="223" t="s">
        <v>95</v>
      </c>
      <c r="H502" s="224">
        <v>316.75999999999999</v>
      </c>
      <c r="I502" s="225"/>
      <c r="J502" s="226">
        <f>ROUND(I502*H502,2)</f>
        <v>0</v>
      </c>
      <c r="K502" s="222" t="s">
        <v>1</v>
      </c>
      <c r="L502" s="45"/>
      <c r="M502" s="227" t="s">
        <v>1</v>
      </c>
      <c r="N502" s="228" t="s">
        <v>44</v>
      </c>
      <c r="O502" s="92"/>
      <c r="P502" s="229">
        <f>O502*H502</f>
        <v>0</v>
      </c>
      <c r="Q502" s="229">
        <v>0.46000000000000002</v>
      </c>
      <c r="R502" s="229">
        <f>Q502*H502</f>
        <v>145.7096</v>
      </c>
      <c r="S502" s="229">
        <v>0</v>
      </c>
      <c r="T502" s="23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1" t="s">
        <v>148</v>
      </c>
      <c r="AT502" s="231" t="s">
        <v>143</v>
      </c>
      <c r="AU502" s="231" t="s">
        <v>89</v>
      </c>
      <c r="AY502" s="18" t="s">
        <v>141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8" t="s">
        <v>87</v>
      </c>
      <c r="BK502" s="232">
        <f>ROUND(I502*H502,2)</f>
        <v>0</v>
      </c>
      <c r="BL502" s="18" t="s">
        <v>148</v>
      </c>
      <c r="BM502" s="231" t="s">
        <v>544</v>
      </c>
    </row>
    <row r="503" s="13" customFormat="1">
      <c r="A503" s="13"/>
      <c r="B503" s="233"/>
      <c r="C503" s="234"/>
      <c r="D503" s="235" t="s">
        <v>157</v>
      </c>
      <c r="E503" s="236" t="s">
        <v>1</v>
      </c>
      <c r="F503" s="237" t="s">
        <v>158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157</v>
      </c>
      <c r="AU503" s="243" t="s">
        <v>89</v>
      </c>
      <c r="AV503" s="13" t="s">
        <v>87</v>
      </c>
      <c r="AW503" s="13" t="s">
        <v>36</v>
      </c>
      <c r="AX503" s="13" t="s">
        <v>79</v>
      </c>
      <c r="AY503" s="243" t="s">
        <v>141</v>
      </c>
    </row>
    <row r="504" s="14" customFormat="1">
      <c r="A504" s="14"/>
      <c r="B504" s="244"/>
      <c r="C504" s="245"/>
      <c r="D504" s="235" t="s">
        <v>157</v>
      </c>
      <c r="E504" s="246" t="s">
        <v>1</v>
      </c>
      <c r="F504" s="247" t="s">
        <v>166</v>
      </c>
      <c r="G504" s="245"/>
      <c r="H504" s="248">
        <v>283.5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157</v>
      </c>
      <c r="AU504" s="254" t="s">
        <v>89</v>
      </c>
      <c r="AV504" s="14" t="s">
        <v>89</v>
      </c>
      <c r="AW504" s="14" t="s">
        <v>36</v>
      </c>
      <c r="AX504" s="14" t="s">
        <v>79</v>
      </c>
      <c r="AY504" s="254" t="s">
        <v>141</v>
      </c>
    </row>
    <row r="505" s="13" customFormat="1">
      <c r="A505" s="13"/>
      <c r="B505" s="233"/>
      <c r="C505" s="234"/>
      <c r="D505" s="235" t="s">
        <v>157</v>
      </c>
      <c r="E505" s="236" t="s">
        <v>1</v>
      </c>
      <c r="F505" s="237" t="s">
        <v>539</v>
      </c>
      <c r="G505" s="234"/>
      <c r="H505" s="236" t="s">
        <v>1</v>
      </c>
      <c r="I505" s="238"/>
      <c r="J505" s="234"/>
      <c r="K505" s="234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157</v>
      </c>
      <c r="AU505" s="243" t="s">
        <v>89</v>
      </c>
      <c r="AV505" s="13" t="s">
        <v>87</v>
      </c>
      <c r="AW505" s="13" t="s">
        <v>36</v>
      </c>
      <c r="AX505" s="13" t="s">
        <v>79</v>
      </c>
      <c r="AY505" s="243" t="s">
        <v>141</v>
      </c>
    </row>
    <row r="506" s="14" customFormat="1">
      <c r="A506" s="14"/>
      <c r="B506" s="244"/>
      <c r="C506" s="245"/>
      <c r="D506" s="235" t="s">
        <v>157</v>
      </c>
      <c r="E506" s="246" t="s">
        <v>1</v>
      </c>
      <c r="F506" s="247" t="s">
        <v>545</v>
      </c>
      <c r="G506" s="245"/>
      <c r="H506" s="248">
        <v>33.259999999999998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157</v>
      </c>
      <c r="AU506" s="254" t="s">
        <v>89</v>
      </c>
      <c r="AV506" s="14" t="s">
        <v>89</v>
      </c>
      <c r="AW506" s="14" t="s">
        <v>36</v>
      </c>
      <c r="AX506" s="14" t="s">
        <v>79</v>
      </c>
      <c r="AY506" s="254" t="s">
        <v>141</v>
      </c>
    </row>
    <row r="507" s="15" customFormat="1">
      <c r="A507" s="15"/>
      <c r="B507" s="255"/>
      <c r="C507" s="256"/>
      <c r="D507" s="235" t="s">
        <v>157</v>
      </c>
      <c r="E507" s="257" t="s">
        <v>1</v>
      </c>
      <c r="F507" s="258" t="s">
        <v>162</v>
      </c>
      <c r="G507" s="256"/>
      <c r="H507" s="259">
        <v>316.75999999999999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5" t="s">
        <v>157</v>
      </c>
      <c r="AU507" s="265" t="s">
        <v>89</v>
      </c>
      <c r="AV507" s="15" t="s">
        <v>148</v>
      </c>
      <c r="AW507" s="15" t="s">
        <v>36</v>
      </c>
      <c r="AX507" s="15" t="s">
        <v>87</v>
      </c>
      <c r="AY507" s="265" t="s">
        <v>141</v>
      </c>
    </row>
    <row r="508" s="2" customFormat="1" ht="24.15" customHeight="1">
      <c r="A508" s="39"/>
      <c r="B508" s="40"/>
      <c r="C508" s="220" t="s">
        <v>546</v>
      </c>
      <c r="D508" s="220" t="s">
        <v>143</v>
      </c>
      <c r="E508" s="221" t="s">
        <v>547</v>
      </c>
      <c r="F508" s="222" t="s">
        <v>548</v>
      </c>
      <c r="G508" s="223" t="s">
        <v>95</v>
      </c>
      <c r="H508" s="224">
        <v>15</v>
      </c>
      <c r="I508" s="225"/>
      <c r="J508" s="226">
        <f>ROUND(I508*H508,2)</f>
        <v>0</v>
      </c>
      <c r="K508" s="222" t="s">
        <v>147</v>
      </c>
      <c r="L508" s="45"/>
      <c r="M508" s="227" t="s">
        <v>1</v>
      </c>
      <c r="N508" s="228" t="s">
        <v>44</v>
      </c>
      <c r="O508" s="92"/>
      <c r="P508" s="229">
        <f>O508*H508</f>
        <v>0</v>
      </c>
      <c r="Q508" s="229">
        <v>0.0075300000000000002</v>
      </c>
      <c r="R508" s="229">
        <f>Q508*H508</f>
        <v>0.11295000000000001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148</v>
      </c>
      <c r="AT508" s="231" t="s">
        <v>143</v>
      </c>
      <c r="AU508" s="231" t="s">
        <v>89</v>
      </c>
      <c r="AY508" s="18" t="s">
        <v>141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87</v>
      </c>
      <c r="BK508" s="232">
        <f>ROUND(I508*H508,2)</f>
        <v>0</v>
      </c>
      <c r="BL508" s="18" t="s">
        <v>148</v>
      </c>
      <c r="BM508" s="231" t="s">
        <v>549</v>
      </c>
    </row>
    <row r="509" s="14" customFormat="1">
      <c r="A509" s="14"/>
      <c r="B509" s="244"/>
      <c r="C509" s="245"/>
      <c r="D509" s="235" t="s">
        <v>157</v>
      </c>
      <c r="E509" s="246" t="s">
        <v>1</v>
      </c>
      <c r="F509" s="247" t="s">
        <v>98</v>
      </c>
      <c r="G509" s="245"/>
      <c r="H509" s="248">
        <v>15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157</v>
      </c>
      <c r="AU509" s="254" t="s">
        <v>89</v>
      </c>
      <c r="AV509" s="14" t="s">
        <v>89</v>
      </c>
      <c r="AW509" s="14" t="s">
        <v>36</v>
      </c>
      <c r="AX509" s="14" t="s">
        <v>87</v>
      </c>
      <c r="AY509" s="254" t="s">
        <v>141</v>
      </c>
    </row>
    <row r="510" s="2" customFormat="1" ht="24.15" customHeight="1">
      <c r="A510" s="39"/>
      <c r="B510" s="40"/>
      <c r="C510" s="220" t="s">
        <v>550</v>
      </c>
      <c r="D510" s="220" t="s">
        <v>143</v>
      </c>
      <c r="E510" s="221" t="s">
        <v>551</v>
      </c>
      <c r="F510" s="222" t="s">
        <v>552</v>
      </c>
      <c r="G510" s="223" t="s">
        <v>95</v>
      </c>
      <c r="H510" s="224">
        <v>33.259999999999998</v>
      </c>
      <c r="I510" s="225"/>
      <c r="J510" s="226">
        <f>ROUND(I510*H510,2)</f>
        <v>0</v>
      </c>
      <c r="K510" s="222" t="s">
        <v>147</v>
      </c>
      <c r="L510" s="45"/>
      <c r="M510" s="227" t="s">
        <v>1</v>
      </c>
      <c r="N510" s="228" t="s">
        <v>44</v>
      </c>
      <c r="O510" s="92"/>
      <c r="P510" s="229">
        <f>O510*H510</f>
        <v>0</v>
      </c>
      <c r="Q510" s="229">
        <v>0.00071000000000000002</v>
      </c>
      <c r="R510" s="229">
        <f>Q510*H510</f>
        <v>0.023614599999999999</v>
      </c>
      <c r="S510" s="229">
        <v>0</v>
      </c>
      <c r="T510" s="230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1" t="s">
        <v>148</v>
      </c>
      <c r="AT510" s="231" t="s">
        <v>143</v>
      </c>
      <c r="AU510" s="231" t="s">
        <v>89</v>
      </c>
      <c r="AY510" s="18" t="s">
        <v>141</v>
      </c>
      <c r="BE510" s="232">
        <f>IF(N510="základní",J510,0)</f>
        <v>0</v>
      </c>
      <c r="BF510" s="232">
        <f>IF(N510="snížená",J510,0)</f>
        <v>0</v>
      </c>
      <c r="BG510" s="232">
        <f>IF(N510="zákl. přenesená",J510,0)</f>
        <v>0</v>
      </c>
      <c r="BH510" s="232">
        <f>IF(N510="sníž. přenesená",J510,0)</f>
        <v>0</v>
      </c>
      <c r="BI510" s="232">
        <f>IF(N510="nulová",J510,0)</f>
        <v>0</v>
      </c>
      <c r="BJ510" s="18" t="s">
        <v>87</v>
      </c>
      <c r="BK510" s="232">
        <f>ROUND(I510*H510,2)</f>
        <v>0</v>
      </c>
      <c r="BL510" s="18" t="s">
        <v>148</v>
      </c>
      <c r="BM510" s="231" t="s">
        <v>553</v>
      </c>
    </row>
    <row r="511" s="14" customFormat="1">
      <c r="A511" s="14"/>
      <c r="B511" s="244"/>
      <c r="C511" s="245"/>
      <c r="D511" s="235" t="s">
        <v>157</v>
      </c>
      <c r="E511" s="246" t="s">
        <v>1</v>
      </c>
      <c r="F511" s="247" t="s">
        <v>554</v>
      </c>
      <c r="G511" s="245"/>
      <c r="H511" s="248">
        <v>33.259999999999998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157</v>
      </c>
      <c r="AU511" s="254" t="s">
        <v>89</v>
      </c>
      <c r="AV511" s="14" t="s">
        <v>89</v>
      </c>
      <c r="AW511" s="14" t="s">
        <v>36</v>
      </c>
      <c r="AX511" s="14" t="s">
        <v>87</v>
      </c>
      <c r="AY511" s="254" t="s">
        <v>141</v>
      </c>
    </row>
    <row r="512" s="2" customFormat="1" ht="49.05" customHeight="1">
      <c r="A512" s="39"/>
      <c r="B512" s="40"/>
      <c r="C512" s="220" t="s">
        <v>555</v>
      </c>
      <c r="D512" s="220" t="s">
        <v>143</v>
      </c>
      <c r="E512" s="221" t="s">
        <v>556</v>
      </c>
      <c r="F512" s="222" t="s">
        <v>557</v>
      </c>
      <c r="G512" s="223" t="s">
        <v>95</v>
      </c>
      <c r="H512" s="224">
        <v>15</v>
      </c>
      <c r="I512" s="225"/>
      <c r="J512" s="226">
        <f>ROUND(I512*H512,2)</f>
        <v>0</v>
      </c>
      <c r="K512" s="222" t="s">
        <v>147</v>
      </c>
      <c r="L512" s="45"/>
      <c r="M512" s="227" t="s">
        <v>1</v>
      </c>
      <c r="N512" s="228" t="s">
        <v>44</v>
      </c>
      <c r="O512" s="92"/>
      <c r="P512" s="229">
        <f>O512*H512</f>
        <v>0</v>
      </c>
      <c r="Q512" s="229">
        <v>0.10373</v>
      </c>
      <c r="R512" s="229">
        <f>Q512*H512</f>
        <v>1.5559499999999999</v>
      </c>
      <c r="S512" s="229">
        <v>0</v>
      </c>
      <c r="T512" s="230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1" t="s">
        <v>148</v>
      </c>
      <c r="AT512" s="231" t="s">
        <v>143</v>
      </c>
      <c r="AU512" s="231" t="s">
        <v>89</v>
      </c>
      <c r="AY512" s="18" t="s">
        <v>141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8" t="s">
        <v>87</v>
      </c>
      <c r="BK512" s="232">
        <f>ROUND(I512*H512,2)</f>
        <v>0</v>
      </c>
      <c r="BL512" s="18" t="s">
        <v>148</v>
      </c>
      <c r="BM512" s="231" t="s">
        <v>558</v>
      </c>
    </row>
    <row r="513" s="13" customFormat="1">
      <c r="A513" s="13"/>
      <c r="B513" s="233"/>
      <c r="C513" s="234"/>
      <c r="D513" s="235" t="s">
        <v>157</v>
      </c>
      <c r="E513" s="236" t="s">
        <v>1</v>
      </c>
      <c r="F513" s="237" t="s">
        <v>539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157</v>
      </c>
      <c r="AU513" s="243" t="s">
        <v>89</v>
      </c>
      <c r="AV513" s="13" t="s">
        <v>87</v>
      </c>
      <c r="AW513" s="13" t="s">
        <v>36</v>
      </c>
      <c r="AX513" s="13" t="s">
        <v>79</v>
      </c>
      <c r="AY513" s="243" t="s">
        <v>141</v>
      </c>
    </row>
    <row r="514" s="14" customFormat="1">
      <c r="A514" s="14"/>
      <c r="B514" s="244"/>
      <c r="C514" s="245"/>
      <c r="D514" s="235" t="s">
        <v>157</v>
      </c>
      <c r="E514" s="246" t="s">
        <v>1</v>
      </c>
      <c r="F514" s="247" t="s">
        <v>540</v>
      </c>
      <c r="G514" s="245"/>
      <c r="H514" s="248">
        <v>15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157</v>
      </c>
      <c r="AU514" s="254" t="s">
        <v>89</v>
      </c>
      <c r="AV514" s="14" t="s">
        <v>89</v>
      </c>
      <c r="AW514" s="14" t="s">
        <v>36</v>
      </c>
      <c r="AX514" s="14" t="s">
        <v>87</v>
      </c>
      <c r="AY514" s="254" t="s">
        <v>141</v>
      </c>
    </row>
    <row r="515" s="2" customFormat="1" ht="49.05" customHeight="1">
      <c r="A515" s="39"/>
      <c r="B515" s="40"/>
      <c r="C515" s="220" t="s">
        <v>559</v>
      </c>
      <c r="D515" s="220" t="s">
        <v>143</v>
      </c>
      <c r="E515" s="221" t="s">
        <v>560</v>
      </c>
      <c r="F515" s="222" t="s">
        <v>561</v>
      </c>
      <c r="G515" s="223" t="s">
        <v>95</v>
      </c>
      <c r="H515" s="224">
        <v>18.260000000000002</v>
      </c>
      <c r="I515" s="225"/>
      <c r="J515" s="226">
        <f>ROUND(I515*H515,2)</f>
        <v>0</v>
      </c>
      <c r="K515" s="222" t="s">
        <v>147</v>
      </c>
      <c r="L515" s="45"/>
      <c r="M515" s="227" t="s">
        <v>1</v>
      </c>
      <c r="N515" s="228" t="s">
        <v>44</v>
      </c>
      <c r="O515" s="92"/>
      <c r="P515" s="229">
        <f>O515*H515</f>
        <v>0</v>
      </c>
      <c r="Q515" s="229">
        <v>0.12966</v>
      </c>
      <c r="R515" s="229">
        <f>Q515*H515</f>
        <v>2.3675916000000004</v>
      </c>
      <c r="S515" s="229">
        <v>0</v>
      </c>
      <c r="T515" s="23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1" t="s">
        <v>148</v>
      </c>
      <c r="AT515" s="231" t="s">
        <v>143</v>
      </c>
      <c r="AU515" s="231" t="s">
        <v>89</v>
      </c>
      <c r="AY515" s="18" t="s">
        <v>141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8" t="s">
        <v>87</v>
      </c>
      <c r="BK515" s="232">
        <f>ROUND(I515*H515,2)</f>
        <v>0</v>
      </c>
      <c r="BL515" s="18" t="s">
        <v>148</v>
      </c>
      <c r="BM515" s="231" t="s">
        <v>562</v>
      </c>
    </row>
    <row r="516" s="14" customFormat="1">
      <c r="A516" s="14"/>
      <c r="B516" s="244"/>
      <c r="C516" s="245"/>
      <c r="D516" s="235" t="s">
        <v>157</v>
      </c>
      <c r="E516" s="246" t="s">
        <v>1</v>
      </c>
      <c r="F516" s="247" t="s">
        <v>161</v>
      </c>
      <c r="G516" s="245"/>
      <c r="H516" s="248">
        <v>18.260000000000002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157</v>
      </c>
      <c r="AU516" s="254" t="s">
        <v>89</v>
      </c>
      <c r="AV516" s="14" t="s">
        <v>89</v>
      </c>
      <c r="AW516" s="14" t="s">
        <v>36</v>
      </c>
      <c r="AX516" s="14" t="s">
        <v>87</v>
      </c>
      <c r="AY516" s="254" t="s">
        <v>141</v>
      </c>
    </row>
    <row r="517" s="2" customFormat="1" ht="44.25" customHeight="1">
      <c r="A517" s="39"/>
      <c r="B517" s="40"/>
      <c r="C517" s="220" t="s">
        <v>563</v>
      </c>
      <c r="D517" s="220" t="s">
        <v>143</v>
      </c>
      <c r="E517" s="221" t="s">
        <v>564</v>
      </c>
      <c r="F517" s="222" t="s">
        <v>565</v>
      </c>
      <c r="G517" s="223" t="s">
        <v>95</v>
      </c>
      <c r="H517" s="224">
        <v>15</v>
      </c>
      <c r="I517" s="225"/>
      <c r="J517" s="226">
        <f>ROUND(I517*H517,2)</f>
        <v>0</v>
      </c>
      <c r="K517" s="222" t="s">
        <v>147</v>
      </c>
      <c r="L517" s="45"/>
      <c r="M517" s="227" t="s">
        <v>1</v>
      </c>
      <c r="N517" s="228" t="s">
        <v>44</v>
      </c>
      <c r="O517" s="92"/>
      <c r="P517" s="229">
        <f>O517*H517</f>
        <v>0</v>
      </c>
      <c r="Q517" s="229">
        <v>0.21099999999999999</v>
      </c>
      <c r="R517" s="229">
        <f>Q517*H517</f>
        <v>3.165</v>
      </c>
      <c r="S517" s="229">
        <v>0</v>
      </c>
      <c r="T517" s="23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1" t="s">
        <v>148</v>
      </c>
      <c r="AT517" s="231" t="s">
        <v>143</v>
      </c>
      <c r="AU517" s="231" t="s">
        <v>89</v>
      </c>
      <c r="AY517" s="18" t="s">
        <v>141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8" t="s">
        <v>87</v>
      </c>
      <c r="BK517" s="232">
        <f>ROUND(I517*H517,2)</f>
        <v>0</v>
      </c>
      <c r="BL517" s="18" t="s">
        <v>148</v>
      </c>
      <c r="BM517" s="231" t="s">
        <v>566</v>
      </c>
    </row>
    <row r="518" s="13" customFormat="1">
      <c r="A518" s="13"/>
      <c r="B518" s="233"/>
      <c r="C518" s="234"/>
      <c r="D518" s="235" t="s">
        <v>157</v>
      </c>
      <c r="E518" s="236" t="s">
        <v>1</v>
      </c>
      <c r="F518" s="237" t="s">
        <v>539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157</v>
      </c>
      <c r="AU518" s="243" t="s">
        <v>89</v>
      </c>
      <c r="AV518" s="13" t="s">
        <v>87</v>
      </c>
      <c r="AW518" s="13" t="s">
        <v>36</v>
      </c>
      <c r="AX518" s="13" t="s">
        <v>79</v>
      </c>
      <c r="AY518" s="243" t="s">
        <v>141</v>
      </c>
    </row>
    <row r="519" s="14" customFormat="1">
      <c r="A519" s="14"/>
      <c r="B519" s="244"/>
      <c r="C519" s="245"/>
      <c r="D519" s="235" t="s">
        <v>157</v>
      </c>
      <c r="E519" s="246" t="s">
        <v>1</v>
      </c>
      <c r="F519" s="247" t="s">
        <v>540</v>
      </c>
      <c r="G519" s="245"/>
      <c r="H519" s="248">
        <v>15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157</v>
      </c>
      <c r="AU519" s="254" t="s">
        <v>89</v>
      </c>
      <c r="AV519" s="14" t="s">
        <v>89</v>
      </c>
      <c r="AW519" s="14" t="s">
        <v>36</v>
      </c>
      <c r="AX519" s="14" t="s">
        <v>87</v>
      </c>
      <c r="AY519" s="254" t="s">
        <v>141</v>
      </c>
    </row>
    <row r="520" s="12" customFormat="1" ht="22.8" customHeight="1">
      <c r="A520" s="12"/>
      <c r="B520" s="204"/>
      <c r="C520" s="205"/>
      <c r="D520" s="206" t="s">
        <v>78</v>
      </c>
      <c r="E520" s="218" t="s">
        <v>185</v>
      </c>
      <c r="F520" s="218" t="s">
        <v>567</v>
      </c>
      <c r="G520" s="205"/>
      <c r="H520" s="205"/>
      <c r="I520" s="208"/>
      <c r="J520" s="219">
        <f>BK520</f>
        <v>0</v>
      </c>
      <c r="K520" s="205"/>
      <c r="L520" s="210"/>
      <c r="M520" s="211"/>
      <c r="N520" s="212"/>
      <c r="O520" s="212"/>
      <c r="P520" s="213">
        <f>P521+SUM(P522:P524)+P573+P610</f>
        <v>0</v>
      </c>
      <c r="Q520" s="212"/>
      <c r="R520" s="213">
        <f>R521+SUM(R522:R524)+R573+R610</f>
        <v>116.82739514000001</v>
      </c>
      <c r="S520" s="212"/>
      <c r="T520" s="214">
        <f>T521+SUM(T522:T524)+T573+T610</f>
        <v>0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15" t="s">
        <v>87</v>
      </c>
      <c r="AT520" s="216" t="s">
        <v>78</v>
      </c>
      <c r="AU520" s="216" t="s">
        <v>87</v>
      </c>
      <c r="AY520" s="215" t="s">
        <v>141</v>
      </c>
      <c r="BK520" s="217">
        <f>BK521+SUM(BK522:BK524)+BK573+BK610</f>
        <v>0</v>
      </c>
    </row>
    <row r="521" s="2" customFormat="1" ht="16.5" customHeight="1">
      <c r="A521" s="39"/>
      <c r="B521" s="40"/>
      <c r="C521" s="220" t="s">
        <v>568</v>
      </c>
      <c r="D521" s="220" t="s">
        <v>143</v>
      </c>
      <c r="E521" s="221" t="s">
        <v>569</v>
      </c>
      <c r="F521" s="222" t="s">
        <v>570</v>
      </c>
      <c r="G521" s="223" t="s">
        <v>242</v>
      </c>
      <c r="H521" s="224">
        <v>85</v>
      </c>
      <c r="I521" s="225"/>
      <c r="J521" s="226">
        <f>ROUND(I521*H521,2)</f>
        <v>0</v>
      </c>
      <c r="K521" s="222" t="s">
        <v>1</v>
      </c>
      <c r="L521" s="45"/>
      <c r="M521" s="227" t="s">
        <v>1</v>
      </c>
      <c r="N521" s="228" t="s">
        <v>44</v>
      </c>
      <c r="O521" s="92"/>
      <c r="P521" s="229">
        <f>O521*H521</f>
        <v>0</v>
      </c>
      <c r="Q521" s="229">
        <v>0</v>
      </c>
      <c r="R521" s="229">
        <f>Q521*H521</f>
        <v>0</v>
      </c>
      <c r="S521" s="229">
        <v>0</v>
      </c>
      <c r="T521" s="23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1" t="s">
        <v>148</v>
      </c>
      <c r="AT521" s="231" t="s">
        <v>143</v>
      </c>
      <c r="AU521" s="231" t="s">
        <v>89</v>
      </c>
      <c r="AY521" s="18" t="s">
        <v>141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8" t="s">
        <v>87</v>
      </c>
      <c r="BK521" s="232">
        <f>ROUND(I521*H521,2)</f>
        <v>0</v>
      </c>
      <c r="BL521" s="18" t="s">
        <v>148</v>
      </c>
      <c r="BM521" s="231" t="s">
        <v>571</v>
      </c>
    </row>
    <row r="522" s="2" customFormat="1" ht="16.5" customHeight="1">
      <c r="A522" s="39"/>
      <c r="B522" s="40"/>
      <c r="C522" s="220" t="s">
        <v>572</v>
      </c>
      <c r="D522" s="220" t="s">
        <v>143</v>
      </c>
      <c r="E522" s="221" t="s">
        <v>573</v>
      </c>
      <c r="F522" s="222" t="s">
        <v>574</v>
      </c>
      <c r="G522" s="223" t="s">
        <v>242</v>
      </c>
      <c r="H522" s="224">
        <v>4549</v>
      </c>
      <c r="I522" s="225"/>
      <c r="J522" s="226">
        <f>ROUND(I522*H522,2)</f>
        <v>0</v>
      </c>
      <c r="K522" s="222" t="s">
        <v>1</v>
      </c>
      <c r="L522" s="45"/>
      <c r="M522" s="227" t="s">
        <v>1</v>
      </c>
      <c r="N522" s="228" t="s">
        <v>44</v>
      </c>
      <c r="O522" s="92"/>
      <c r="P522" s="229">
        <f>O522*H522</f>
        <v>0</v>
      </c>
      <c r="Q522" s="229">
        <v>0.00019000000000000001</v>
      </c>
      <c r="R522" s="229">
        <f>Q522*H522</f>
        <v>0.86431000000000002</v>
      </c>
      <c r="S522" s="229">
        <v>0</v>
      </c>
      <c r="T522" s="230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1" t="s">
        <v>148</v>
      </c>
      <c r="AT522" s="231" t="s">
        <v>143</v>
      </c>
      <c r="AU522" s="231" t="s">
        <v>89</v>
      </c>
      <c r="AY522" s="18" t="s">
        <v>141</v>
      </c>
      <c r="BE522" s="232">
        <f>IF(N522="základní",J522,0)</f>
        <v>0</v>
      </c>
      <c r="BF522" s="232">
        <f>IF(N522="snížená",J522,0)</f>
        <v>0</v>
      </c>
      <c r="BG522" s="232">
        <f>IF(N522="zákl. přenesená",J522,0)</f>
        <v>0</v>
      </c>
      <c r="BH522" s="232">
        <f>IF(N522="sníž. přenesená",J522,0)</f>
        <v>0</v>
      </c>
      <c r="BI522" s="232">
        <f>IF(N522="nulová",J522,0)</f>
        <v>0</v>
      </c>
      <c r="BJ522" s="18" t="s">
        <v>87</v>
      </c>
      <c r="BK522" s="232">
        <f>ROUND(I522*H522,2)</f>
        <v>0</v>
      </c>
      <c r="BL522" s="18" t="s">
        <v>148</v>
      </c>
      <c r="BM522" s="231" t="s">
        <v>575</v>
      </c>
    </row>
    <row r="523" s="14" customFormat="1">
      <c r="A523" s="14"/>
      <c r="B523" s="244"/>
      <c r="C523" s="245"/>
      <c r="D523" s="235" t="s">
        <v>157</v>
      </c>
      <c r="E523" s="246" t="s">
        <v>1</v>
      </c>
      <c r="F523" s="247" t="s">
        <v>576</v>
      </c>
      <c r="G523" s="245"/>
      <c r="H523" s="248">
        <v>4549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157</v>
      </c>
      <c r="AU523" s="254" t="s">
        <v>89</v>
      </c>
      <c r="AV523" s="14" t="s">
        <v>89</v>
      </c>
      <c r="AW523" s="14" t="s">
        <v>36</v>
      </c>
      <c r="AX523" s="14" t="s">
        <v>79</v>
      </c>
      <c r="AY523" s="254" t="s">
        <v>141</v>
      </c>
    </row>
    <row r="524" s="12" customFormat="1" ht="20.88" customHeight="1">
      <c r="A524" s="12"/>
      <c r="B524" s="204"/>
      <c r="C524" s="205"/>
      <c r="D524" s="206" t="s">
        <v>78</v>
      </c>
      <c r="E524" s="218" t="s">
        <v>577</v>
      </c>
      <c r="F524" s="218" t="s">
        <v>578</v>
      </c>
      <c r="G524" s="205"/>
      <c r="H524" s="205"/>
      <c r="I524" s="208"/>
      <c r="J524" s="219">
        <f>BK524</f>
        <v>0</v>
      </c>
      <c r="K524" s="205"/>
      <c r="L524" s="210"/>
      <c r="M524" s="211"/>
      <c r="N524" s="212"/>
      <c r="O524" s="212"/>
      <c r="P524" s="213">
        <f>SUM(P525:P572)</f>
        <v>0</v>
      </c>
      <c r="Q524" s="212"/>
      <c r="R524" s="213">
        <f>SUM(R525:R572)</f>
        <v>2.7883144999999998</v>
      </c>
      <c r="S524" s="212"/>
      <c r="T524" s="214">
        <f>SUM(T525:T572)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15" t="s">
        <v>87</v>
      </c>
      <c r="AT524" s="216" t="s">
        <v>78</v>
      </c>
      <c r="AU524" s="216" t="s">
        <v>89</v>
      </c>
      <c r="AY524" s="215" t="s">
        <v>141</v>
      </c>
      <c r="BK524" s="217">
        <f>SUM(BK525:BK572)</f>
        <v>0</v>
      </c>
    </row>
    <row r="525" s="2" customFormat="1" ht="33" customHeight="1">
      <c r="A525" s="39"/>
      <c r="B525" s="40"/>
      <c r="C525" s="220" t="s">
        <v>579</v>
      </c>
      <c r="D525" s="220" t="s">
        <v>143</v>
      </c>
      <c r="E525" s="221" t="s">
        <v>580</v>
      </c>
      <c r="F525" s="222" t="s">
        <v>581</v>
      </c>
      <c r="G525" s="223" t="s">
        <v>242</v>
      </c>
      <c r="H525" s="224">
        <v>10.5</v>
      </c>
      <c r="I525" s="225"/>
      <c r="J525" s="226">
        <f>ROUND(I525*H525,2)</f>
        <v>0</v>
      </c>
      <c r="K525" s="222" t="s">
        <v>147</v>
      </c>
      <c r="L525" s="45"/>
      <c r="M525" s="227" t="s">
        <v>1</v>
      </c>
      <c r="N525" s="228" t="s">
        <v>44</v>
      </c>
      <c r="O525" s="92"/>
      <c r="P525" s="229">
        <f>O525*H525</f>
        <v>0</v>
      </c>
      <c r="Q525" s="229">
        <v>0.00012</v>
      </c>
      <c r="R525" s="229">
        <f>Q525*H525</f>
        <v>0.0012600000000000001</v>
      </c>
      <c r="S525" s="229">
        <v>0</v>
      </c>
      <c r="T525" s="23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1" t="s">
        <v>148</v>
      </c>
      <c r="AT525" s="231" t="s">
        <v>143</v>
      </c>
      <c r="AU525" s="231" t="s">
        <v>97</v>
      </c>
      <c r="AY525" s="18" t="s">
        <v>141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8" t="s">
        <v>87</v>
      </c>
      <c r="BK525" s="232">
        <f>ROUND(I525*H525,2)</f>
        <v>0</v>
      </c>
      <c r="BL525" s="18" t="s">
        <v>148</v>
      </c>
      <c r="BM525" s="231" t="s">
        <v>582</v>
      </c>
    </row>
    <row r="526" s="2" customFormat="1" ht="37.8" customHeight="1">
      <c r="A526" s="39"/>
      <c r="B526" s="40"/>
      <c r="C526" s="266" t="s">
        <v>583</v>
      </c>
      <c r="D526" s="266" t="s">
        <v>245</v>
      </c>
      <c r="E526" s="267" t="s">
        <v>584</v>
      </c>
      <c r="F526" s="268" t="s">
        <v>585</v>
      </c>
      <c r="G526" s="269" t="s">
        <v>242</v>
      </c>
      <c r="H526" s="270">
        <v>10.605</v>
      </c>
      <c r="I526" s="271"/>
      <c r="J526" s="272">
        <f>ROUND(I526*H526,2)</f>
        <v>0</v>
      </c>
      <c r="K526" s="268" t="s">
        <v>147</v>
      </c>
      <c r="L526" s="273"/>
      <c r="M526" s="274" t="s">
        <v>1</v>
      </c>
      <c r="N526" s="275" t="s">
        <v>44</v>
      </c>
      <c r="O526" s="92"/>
      <c r="P526" s="229">
        <f>O526*H526</f>
        <v>0</v>
      </c>
      <c r="Q526" s="229">
        <v>0.0177</v>
      </c>
      <c r="R526" s="229">
        <f>Q526*H526</f>
        <v>0.1877085</v>
      </c>
      <c r="S526" s="229">
        <v>0</v>
      </c>
      <c r="T526" s="23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1" t="s">
        <v>185</v>
      </c>
      <c r="AT526" s="231" t="s">
        <v>245</v>
      </c>
      <c r="AU526" s="231" t="s">
        <v>97</v>
      </c>
      <c r="AY526" s="18" t="s">
        <v>141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8" t="s">
        <v>87</v>
      </c>
      <c r="BK526" s="232">
        <f>ROUND(I526*H526,2)</f>
        <v>0</v>
      </c>
      <c r="BL526" s="18" t="s">
        <v>148</v>
      </c>
      <c r="BM526" s="231" t="s">
        <v>586</v>
      </c>
    </row>
    <row r="527" s="14" customFormat="1">
      <c r="A527" s="14"/>
      <c r="B527" s="244"/>
      <c r="C527" s="245"/>
      <c r="D527" s="235" t="s">
        <v>157</v>
      </c>
      <c r="E527" s="245"/>
      <c r="F527" s="247" t="s">
        <v>587</v>
      </c>
      <c r="G527" s="245"/>
      <c r="H527" s="248">
        <v>10.605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4" t="s">
        <v>157</v>
      </c>
      <c r="AU527" s="254" t="s">
        <v>97</v>
      </c>
      <c r="AV527" s="14" t="s">
        <v>89</v>
      </c>
      <c r="AW527" s="14" t="s">
        <v>4</v>
      </c>
      <c r="AX527" s="14" t="s">
        <v>87</v>
      </c>
      <c r="AY527" s="254" t="s">
        <v>141</v>
      </c>
    </row>
    <row r="528" s="2" customFormat="1" ht="37.8" customHeight="1">
      <c r="A528" s="39"/>
      <c r="B528" s="40"/>
      <c r="C528" s="220" t="s">
        <v>588</v>
      </c>
      <c r="D528" s="220" t="s">
        <v>143</v>
      </c>
      <c r="E528" s="221" t="s">
        <v>589</v>
      </c>
      <c r="F528" s="222" t="s">
        <v>590</v>
      </c>
      <c r="G528" s="223" t="s">
        <v>242</v>
      </c>
      <c r="H528" s="224">
        <v>6</v>
      </c>
      <c r="I528" s="225"/>
      <c r="J528" s="226">
        <f>ROUND(I528*H528,2)</f>
        <v>0</v>
      </c>
      <c r="K528" s="222" t="s">
        <v>147</v>
      </c>
      <c r="L528" s="45"/>
      <c r="M528" s="227" t="s">
        <v>1</v>
      </c>
      <c r="N528" s="228" t="s">
        <v>44</v>
      </c>
      <c r="O528" s="92"/>
      <c r="P528" s="229">
        <f>O528*H528</f>
        <v>0</v>
      </c>
      <c r="Q528" s="229">
        <v>0.00012999999999999999</v>
      </c>
      <c r="R528" s="229">
        <f>Q528*H528</f>
        <v>0.00077999999999999988</v>
      </c>
      <c r="S528" s="229">
        <v>0</v>
      </c>
      <c r="T528" s="230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1" t="s">
        <v>148</v>
      </c>
      <c r="AT528" s="231" t="s">
        <v>143</v>
      </c>
      <c r="AU528" s="231" t="s">
        <v>97</v>
      </c>
      <c r="AY528" s="18" t="s">
        <v>141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8" t="s">
        <v>87</v>
      </c>
      <c r="BK528" s="232">
        <f>ROUND(I528*H528,2)</f>
        <v>0</v>
      </c>
      <c r="BL528" s="18" t="s">
        <v>148</v>
      </c>
      <c r="BM528" s="231" t="s">
        <v>591</v>
      </c>
    </row>
    <row r="529" s="2" customFormat="1" ht="24.15" customHeight="1">
      <c r="A529" s="39"/>
      <c r="B529" s="40"/>
      <c r="C529" s="266" t="s">
        <v>592</v>
      </c>
      <c r="D529" s="266" t="s">
        <v>245</v>
      </c>
      <c r="E529" s="267" t="s">
        <v>593</v>
      </c>
      <c r="F529" s="268" t="s">
        <v>594</v>
      </c>
      <c r="G529" s="269" t="s">
        <v>242</v>
      </c>
      <c r="H529" s="270">
        <v>6.0599999999999996</v>
      </c>
      <c r="I529" s="271"/>
      <c r="J529" s="272">
        <f>ROUND(I529*H529,2)</f>
        <v>0</v>
      </c>
      <c r="K529" s="268" t="s">
        <v>147</v>
      </c>
      <c r="L529" s="273"/>
      <c r="M529" s="274" t="s">
        <v>1</v>
      </c>
      <c r="N529" s="275" t="s">
        <v>44</v>
      </c>
      <c r="O529" s="92"/>
      <c r="P529" s="229">
        <f>O529*H529</f>
        <v>0</v>
      </c>
      <c r="Q529" s="229">
        <v>0.033500000000000002</v>
      </c>
      <c r="R529" s="229">
        <f>Q529*H529</f>
        <v>0.20301</v>
      </c>
      <c r="S529" s="229">
        <v>0</v>
      </c>
      <c r="T529" s="23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185</v>
      </c>
      <c r="AT529" s="231" t="s">
        <v>245</v>
      </c>
      <c r="AU529" s="231" t="s">
        <v>97</v>
      </c>
      <c r="AY529" s="18" t="s">
        <v>141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87</v>
      </c>
      <c r="BK529" s="232">
        <f>ROUND(I529*H529,2)</f>
        <v>0</v>
      </c>
      <c r="BL529" s="18" t="s">
        <v>148</v>
      </c>
      <c r="BM529" s="231" t="s">
        <v>595</v>
      </c>
    </row>
    <row r="530" s="14" customFormat="1">
      <c r="A530" s="14"/>
      <c r="B530" s="244"/>
      <c r="C530" s="245"/>
      <c r="D530" s="235" t="s">
        <v>157</v>
      </c>
      <c r="E530" s="245"/>
      <c r="F530" s="247" t="s">
        <v>596</v>
      </c>
      <c r="G530" s="245"/>
      <c r="H530" s="248">
        <v>6.0599999999999996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157</v>
      </c>
      <c r="AU530" s="254" t="s">
        <v>97</v>
      </c>
      <c r="AV530" s="14" t="s">
        <v>89</v>
      </c>
      <c r="AW530" s="14" t="s">
        <v>4</v>
      </c>
      <c r="AX530" s="14" t="s">
        <v>87</v>
      </c>
      <c r="AY530" s="254" t="s">
        <v>141</v>
      </c>
    </row>
    <row r="531" s="2" customFormat="1" ht="44.25" customHeight="1">
      <c r="A531" s="39"/>
      <c r="B531" s="40"/>
      <c r="C531" s="220" t="s">
        <v>597</v>
      </c>
      <c r="D531" s="220" t="s">
        <v>143</v>
      </c>
      <c r="E531" s="221" t="s">
        <v>598</v>
      </c>
      <c r="F531" s="222" t="s">
        <v>599</v>
      </c>
      <c r="G531" s="223" t="s">
        <v>146</v>
      </c>
      <c r="H531" s="224">
        <v>8</v>
      </c>
      <c r="I531" s="225"/>
      <c r="J531" s="226">
        <f>ROUND(I531*H531,2)</f>
        <v>0</v>
      </c>
      <c r="K531" s="222" t="s">
        <v>147</v>
      </c>
      <c r="L531" s="45"/>
      <c r="M531" s="227" t="s">
        <v>1</v>
      </c>
      <c r="N531" s="228" t="s">
        <v>44</v>
      </c>
      <c r="O531" s="92"/>
      <c r="P531" s="229">
        <f>O531*H531</f>
        <v>0</v>
      </c>
      <c r="Q531" s="229">
        <v>0.00167</v>
      </c>
      <c r="R531" s="229">
        <f>Q531*H531</f>
        <v>0.01336</v>
      </c>
      <c r="S531" s="229">
        <v>0</v>
      </c>
      <c r="T531" s="230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1" t="s">
        <v>148</v>
      </c>
      <c r="AT531" s="231" t="s">
        <v>143</v>
      </c>
      <c r="AU531" s="231" t="s">
        <v>97</v>
      </c>
      <c r="AY531" s="18" t="s">
        <v>141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8" t="s">
        <v>87</v>
      </c>
      <c r="BK531" s="232">
        <f>ROUND(I531*H531,2)</f>
        <v>0</v>
      </c>
      <c r="BL531" s="18" t="s">
        <v>148</v>
      </c>
      <c r="BM531" s="231" t="s">
        <v>600</v>
      </c>
    </row>
    <row r="532" s="14" customFormat="1">
      <c r="A532" s="14"/>
      <c r="B532" s="244"/>
      <c r="C532" s="245"/>
      <c r="D532" s="235" t="s">
        <v>157</v>
      </c>
      <c r="E532" s="246" t="s">
        <v>1</v>
      </c>
      <c r="F532" s="247" t="s">
        <v>601</v>
      </c>
      <c r="G532" s="245"/>
      <c r="H532" s="248">
        <v>8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157</v>
      </c>
      <c r="AU532" s="254" t="s">
        <v>97</v>
      </c>
      <c r="AV532" s="14" t="s">
        <v>89</v>
      </c>
      <c r="AW532" s="14" t="s">
        <v>36</v>
      </c>
      <c r="AX532" s="14" t="s">
        <v>87</v>
      </c>
      <c r="AY532" s="254" t="s">
        <v>141</v>
      </c>
    </row>
    <row r="533" s="2" customFormat="1" ht="16.5" customHeight="1">
      <c r="A533" s="39"/>
      <c r="B533" s="40"/>
      <c r="C533" s="266" t="s">
        <v>602</v>
      </c>
      <c r="D533" s="266" t="s">
        <v>245</v>
      </c>
      <c r="E533" s="267" t="s">
        <v>603</v>
      </c>
      <c r="F533" s="268" t="s">
        <v>604</v>
      </c>
      <c r="G533" s="269" t="s">
        <v>146</v>
      </c>
      <c r="H533" s="270">
        <v>7.0700000000000003</v>
      </c>
      <c r="I533" s="271"/>
      <c r="J533" s="272">
        <f>ROUND(I533*H533,2)</f>
        <v>0</v>
      </c>
      <c r="K533" s="268" t="s">
        <v>1</v>
      </c>
      <c r="L533" s="273"/>
      <c r="M533" s="274" t="s">
        <v>1</v>
      </c>
      <c r="N533" s="275" t="s">
        <v>44</v>
      </c>
      <c r="O533" s="92"/>
      <c r="P533" s="229">
        <f>O533*H533</f>
        <v>0</v>
      </c>
      <c r="Q533" s="229">
        <v>0.010800000000000001</v>
      </c>
      <c r="R533" s="229">
        <f>Q533*H533</f>
        <v>0.076356000000000007</v>
      </c>
      <c r="S533" s="229">
        <v>0</v>
      </c>
      <c r="T533" s="23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185</v>
      </c>
      <c r="AT533" s="231" t="s">
        <v>245</v>
      </c>
      <c r="AU533" s="231" t="s">
        <v>97</v>
      </c>
      <c r="AY533" s="18" t="s">
        <v>141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87</v>
      </c>
      <c r="BK533" s="232">
        <f>ROUND(I533*H533,2)</f>
        <v>0</v>
      </c>
      <c r="BL533" s="18" t="s">
        <v>148</v>
      </c>
      <c r="BM533" s="231" t="s">
        <v>605</v>
      </c>
    </row>
    <row r="534" s="14" customFormat="1">
      <c r="A534" s="14"/>
      <c r="B534" s="244"/>
      <c r="C534" s="245"/>
      <c r="D534" s="235" t="s">
        <v>157</v>
      </c>
      <c r="E534" s="245"/>
      <c r="F534" s="247" t="s">
        <v>606</v>
      </c>
      <c r="G534" s="245"/>
      <c r="H534" s="248">
        <v>7.0700000000000003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157</v>
      </c>
      <c r="AU534" s="254" t="s">
        <v>97</v>
      </c>
      <c r="AV534" s="14" t="s">
        <v>89</v>
      </c>
      <c r="AW534" s="14" t="s">
        <v>4</v>
      </c>
      <c r="AX534" s="14" t="s">
        <v>87</v>
      </c>
      <c r="AY534" s="254" t="s">
        <v>141</v>
      </c>
    </row>
    <row r="535" s="2" customFormat="1" ht="16.5" customHeight="1">
      <c r="A535" s="39"/>
      <c r="B535" s="40"/>
      <c r="C535" s="266" t="s">
        <v>607</v>
      </c>
      <c r="D535" s="266" t="s">
        <v>245</v>
      </c>
      <c r="E535" s="267" t="s">
        <v>608</v>
      </c>
      <c r="F535" s="268" t="s">
        <v>609</v>
      </c>
      <c r="G535" s="269" t="s">
        <v>146</v>
      </c>
      <c r="H535" s="270">
        <v>1.01</v>
      </c>
      <c r="I535" s="271"/>
      <c r="J535" s="272">
        <f>ROUND(I535*H535,2)</f>
        <v>0</v>
      </c>
      <c r="K535" s="268" t="s">
        <v>147</v>
      </c>
      <c r="L535" s="273"/>
      <c r="M535" s="274" t="s">
        <v>1</v>
      </c>
      <c r="N535" s="275" t="s">
        <v>44</v>
      </c>
      <c r="O535" s="92"/>
      <c r="P535" s="229">
        <f>O535*H535</f>
        <v>0</v>
      </c>
      <c r="Q535" s="229">
        <v>0.025899999999999999</v>
      </c>
      <c r="R535" s="229">
        <f>Q535*H535</f>
        <v>0.026158999999999998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185</v>
      </c>
      <c r="AT535" s="231" t="s">
        <v>245</v>
      </c>
      <c r="AU535" s="231" t="s">
        <v>97</v>
      </c>
      <c r="AY535" s="18" t="s">
        <v>141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87</v>
      </c>
      <c r="BK535" s="232">
        <f>ROUND(I535*H535,2)</f>
        <v>0</v>
      </c>
      <c r="BL535" s="18" t="s">
        <v>148</v>
      </c>
      <c r="BM535" s="231" t="s">
        <v>610</v>
      </c>
    </row>
    <row r="536" s="14" customFormat="1">
      <c r="A536" s="14"/>
      <c r="B536" s="244"/>
      <c r="C536" s="245"/>
      <c r="D536" s="235" t="s">
        <v>157</v>
      </c>
      <c r="E536" s="245"/>
      <c r="F536" s="247" t="s">
        <v>611</v>
      </c>
      <c r="G536" s="245"/>
      <c r="H536" s="248">
        <v>1.01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157</v>
      </c>
      <c r="AU536" s="254" t="s">
        <v>97</v>
      </c>
      <c r="AV536" s="14" t="s">
        <v>89</v>
      </c>
      <c r="AW536" s="14" t="s">
        <v>4</v>
      </c>
      <c r="AX536" s="14" t="s">
        <v>87</v>
      </c>
      <c r="AY536" s="254" t="s">
        <v>141</v>
      </c>
    </row>
    <row r="537" s="2" customFormat="1" ht="24.15" customHeight="1">
      <c r="A537" s="39"/>
      <c r="B537" s="40"/>
      <c r="C537" s="220" t="s">
        <v>612</v>
      </c>
      <c r="D537" s="220" t="s">
        <v>143</v>
      </c>
      <c r="E537" s="221" t="s">
        <v>613</v>
      </c>
      <c r="F537" s="222" t="s">
        <v>614</v>
      </c>
      <c r="G537" s="223" t="s">
        <v>146</v>
      </c>
      <c r="H537" s="224">
        <v>1</v>
      </c>
      <c r="I537" s="225"/>
      <c r="J537" s="226">
        <f>ROUND(I537*H537,2)</f>
        <v>0</v>
      </c>
      <c r="K537" s="222" t="s">
        <v>147</v>
      </c>
      <c r="L537" s="45"/>
      <c r="M537" s="227" t="s">
        <v>1</v>
      </c>
      <c r="N537" s="228" t="s">
        <v>44</v>
      </c>
      <c r="O537" s="92"/>
      <c r="P537" s="229">
        <f>O537*H537</f>
        <v>0</v>
      </c>
      <c r="Q537" s="229">
        <v>0.05135</v>
      </c>
      <c r="R537" s="229">
        <f>Q537*H537</f>
        <v>0.05135</v>
      </c>
      <c r="S537" s="229">
        <v>0</v>
      </c>
      <c r="T537" s="23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1" t="s">
        <v>239</v>
      </c>
      <c r="AT537" s="231" t="s">
        <v>143</v>
      </c>
      <c r="AU537" s="231" t="s">
        <v>97</v>
      </c>
      <c r="AY537" s="18" t="s">
        <v>141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8" t="s">
        <v>87</v>
      </c>
      <c r="BK537" s="232">
        <f>ROUND(I537*H537,2)</f>
        <v>0</v>
      </c>
      <c r="BL537" s="18" t="s">
        <v>239</v>
      </c>
      <c r="BM537" s="231" t="s">
        <v>615</v>
      </c>
    </row>
    <row r="538" s="2" customFormat="1" ht="21.75" customHeight="1">
      <c r="A538" s="39"/>
      <c r="B538" s="40"/>
      <c r="C538" s="266" t="s">
        <v>616</v>
      </c>
      <c r="D538" s="266" t="s">
        <v>245</v>
      </c>
      <c r="E538" s="267" t="s">
        <v>617</v>
      </c>
      <c r="F538" s="268" t="s">
        <v>618</v>
      </c>
      <c r="G538" s="269" t="s">
        <v>146</v>
      </c>
      <c r="H538" s="270">
        <v>1.01</v>
      </c>
      <c r="I538" s="271"/>
      <c r="J538" s="272">
        <f>ROUND(I538*H538,2)</f>
        <v>0</v>
      </c>
      <c r="K538" s="268" t="s">
        <v>147</v>
      </c>
      <c r="L538" s="273"/>
      <c r="M538" s="274" t="s">
        <v>1</v>
      </c>
      <c r="N538" s="275" t="s">
        <v>44</v>
      </c>
      <c r="O538" s="92"/>
      <c r="P538" s="229">
        <f>O538*H538</f>
        <v>0</v>
      </c>
      <c r="Q538" s="229">
        <v>0.041500000000000002</v>
      </c>
      <c r="R538" s="229">
        <f>Q538*H538</f>
        <v>0.041915000000000001</v>
      </c>
      <c r="S538" s="229">
        <v>0</v>
      </c>
      <c r="T538" s="23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185</v>
      </c>
      <c r="AT538" s="231" t="s">
        <v>245</v>
      </c>
      <c r="AU538" s="231" t="s">
        <v>97</v>
      </c>
      <c r="AY538" s="18" t="s">
        <v>141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87</v>
      </c>
      <c r="BK538" s="232">
        <f>ROUND(I538*H538,2)</f>
        <v>0</v>
      </c>
      <c r="BL538" s="18" t="s">
        <v>148</v>
      </c>
      <c r="BM538" s="231" t="s">
        <v>619</v>
      </c>
    </row>
    <row r="539" s="14" customFormat="1">
      <c r="A539" s="14"/>
      <c r="B539" s="244"/>
      <c r="C539" s="245"/>
      <c r="D539" s="235" t="s">
        <v>157</v>
      </c>
      <c r="E539" s="245"/>
      <c r="F539" s="247" t="s">
        <v>611</v>
      </c>
      <c r="G539" s="245"/>
      <c r="H539" s="248">
        <v>1.01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157</v>
      </c>
      <c r="AU539" s="254" t="s">
        <v>97</v>
      </c>
      <c r="AV539" s="14" t="s">
        <v>89</v>
      </c>
      <c r="AW539" s="14" t="s">
        <v>4</v>
      </c>
      <c r="AX539" s="14" t="s">
        <v>87</v>
      </c>
      <c r="AY539" s="254" t="s">
        <v>141</v>
      </c>
    </row>
    <row r="540" s="2" customFormat="1" ht="44.25" customHeight="1">
      <c r="A540" s="39"/>
      <c r="B540" s="40"/>
      <c r="C540" s="220" t="s">
        <v>620</v>
      </c>
      <c r="D540" s="220" t="s">
        <v>143</v>
      </c>
      <c r="E540" s="221" t="s">
        <v>621</v>
      </c>
      <c r="F540" s="222" t="s">
        <v>622</v>
      </c>
      <c r="G540" s="223" t="s">
        <v>146</v>
      </c>
      <c r="H540" s="224">
        <v>16</v>
      </c>
      <c r="I540" s="225"/>
      <c r="J540" s="226">
        <f>ROUND(I540*H540,2)</f>
        <v>0</v>
      </c>
      <c r="K540" s="222" t="s">
        <v>147</v>
      </c>
      <c r="L540" s="45"/>
      <c r="M540" s="227" t="s">
        <v>1</v>
      </c>
      <c r="N540" s="228" t="s">
        <v>44</v>
      </c>
      <c r="O540" s="92"/>
      <c r="P540" s="229">
        <f>O540*H540</f>
        <v>0</v>
      </c>
      <c r="Q540" s="229">
        <v>0.0054200000000000003</v>
      </c>
      <c r="R540" s="229">
        <f>Q540*H540</f>
        <v>0.086720000000000005</v>
      </c>
      <c r="S540" s="229">
        <v>0</v>
      </c>
      <c r="T540" s="230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1" t="s">
        <v>148</v>
      </c>
      <c r="AT540" s="231" t="s">
        <v>143</v>
      </c>
      <c r="AU540" s="231" t="s">
        <v>97</v>
      </c>
      <c r="AY540" s="18" t="s">
        <v>141</v>
      </c>
      <c r="BE540" s="232">
        <f>IF(N540="základní",J540,0)</f>
        <v>0</v>
      </c>
      <c r="BF540" s="232">
        <f>IF(N540="snížená",J540,0)</f>
        <v>0</v>
      </c>
      <c r="BG540" s="232">
        <f>IF(N540="zákl. přenesená",J540,0)</f>
        <v>0</v>
      </c>
      <c r="BH540" s="232">
        <f>IF(N540="sníž. přenesená",J540,0)</f>
        <v>0</v>
      </c>
      <c r="BI540" s="232">
        <f>IF(N540="nulová",J540,0)</f>
        <v>0</v>
      </c>
      <c r="BJ540" s="18" t="s">
        <v>87</v>
      </c>
      <c r="BK540" s="232">
        <f>ROUND(I540*H540,2)</f>
        <v>0</v>
      </c>
      <c r="BL540" s="18" t="s">
        <v>148</v>
      </c>
      <c r="BM540" s="231" t="s">
        <v>623</v>
      </c>
    </row>
    <row r="541" s="14" customFormat="1">
      <c r="A541" s="14"/>
      <c r="B541" s="244"/>
      <c r="C541" s="245"/>
      <c r="D541" s="235" t="s">
        <v>157</v>
      </c>
      <c r="E541" s="246" t="s">
        <v>1</v>
      </c>
      <c r="F541" s="247" t="s">
        <v>624</v>
      </c>
      <c r="G541" s="245"/>
      <c r="H541" s="248">
        <v>16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157</v>
      </c>
      <c r="AU541" s="254" t="s">
        <v>97</v>
      </c>
      <c r="AV541" s="14" t="s">
        <v>89</v>
      </c>
      <c r="AW541" s="14" t="s">
        <v>36</v>
      </c>
      <c r="AX541" s="14" t="s">
        <v>87</v>
      </c>
      <c r="AY541" s="254" t="s">
        <v>141</v>
      </c>
    </row>
    <row r="542" s="2" customFormat="1" ht="21.75" customHeight="1">
      <c r="A542" s="39"/>
      <c r="B542" s="40"/>
      <c r="C542" s="266" t="s">
        <v>625</v>
      </c>
      <c r="D542" s="266" t="s">
        <v>245</v>
      </c>
      <c r="E542" s="267" t="s">
        <v>626</v>
      </c>
      <c r="F542" s="268" t="s">
        <v>627</v>
      </c>
      <c r="G542" s="269" t="s">
        <v>146</v>
      </c>
      <c r="H542" s="270">
        <v>2.02</v>
      </c>
      <c r="I542" s="271"/>
      <c r="J542" s="272">
        <f>ROUND(I542*H542,2)</f>
        <v>0</v>
      </c>
      <c r="K542" s="268" t="s">
        <v>147</v>
      </c>
      <c r="L542" s="273"/>
      <c r="M542" s="274" t="s">
        <v>1</v>
      </c>
      <c r="N542" s="275" t="s">
        <v>44</v>
      </c>
      <c r="O542" s="92"/>
      <c r="P542" s="229">
        <f>O542*H542</f>
        <v>0</v>
      </c>
      <c r="Q542" s="229">
        <v>0.045999999999999999</v>
      </c>
      <c r="R542" s="229">
        <f>Q542*H542</f>
        <v>0.092920000000000003</v>
      </c>
      <c r="S542" s="229">
        <v>0</v>
      </c>
      <c r="T542" s="23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1" t="s">
        <v>185</v>
      </c>
      <c r="AT542" s="231" t="s">
        <v>245</v>
      </c>
      <c r="AU542" s="231" t="s">
        <v>97</v>
      </c>
      <c r="AY542" s="18" t="s">
        <v>141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8" t="s">
        <v>87</v>
      </c>
      <c r="BK542" s="232">
        <f>ROUND(I542*H542,2)</f>
        <v>0</v>
      </c>
      <c r="BL542" s="18" t="s">
        <v>148</v>
      </c>
      <c r="BM542" s="231" t="s">
        <v>628</v>
      </c>
    </row>
    <row r="543" s="14" customFormat="1">
      <c r="A543" s="14"/>
      <c r="B543" s="244"/>
      <c r="C543" s="245"/>
      <c r="D543" s="235" t="s">
        <v>157</v>
      </c>
      <c r="E543" s="245"/>
      <c r="F543" s="247" t="s">
        <v>629</v>
      </c>
      <c r="G543" s="245"/>
      <c r="H543" s="248">
        <v>2.02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157</v>
      </c>
      <c r="AU543" s="254" t="s">
        <v>97</v>
      </c>
      <c r="AV543" s="14" t="s">
        <v>89</v>
      </c>
      <c r="AW543" s="14" t="s">
        <v>4</v>
      </c>
      <c r="AX543" s="14" t="s">
        <v>87</v>
      </c>
      <c r="AY543" s="254" t="s">
        <v>141</v>
      </c>
    </row>
    <row r="544" s="2" customFormat="1" ht="21.75" customHeight="1">
      <c r="A544" s="39"/>
      <c r="B544" s="40"/>
      <c r="C544" s="266" t="s">
        <v>630</v>
      </c>
      <c r="D544" s="266" t="s">
        <v>245</v>
      </c>
      <c r="E544" s="267" t="s">
        <v>631</v>
      </c>
      <c r="F544" s="268" t="s">
        <v>632</v>
      </c>
      <c r="G544" s="269" t="s">
        <v>146</v>
      </c>
      <c r="H544" s="270">
        <v>2.02</v>
      </c>
      <c r="I544" s="271"/>
      <c r="J544" s="272">
        <f>ROUND(I544*H544,2)</f>
        <v>0</v>
      </c>
      <c r="K544" s="268" t="s">
        <v>147</v>
      </c>
      <c r="L544" s="273"/>
      <c r="M544" s="274" t="s">
        <v>1</v>
      </c>
      <c r="N544" s="275" t="s">
        <v>44</v>
      </c>
      <c r="O544" s="92"/>
      <c r="P544" s="229">
        <f>O544*H544</f>
        <v>0</v>
      </c>
      <c r="Q544" s="229">
        <v>0.048800000000000003</v>
      </c>
      <c r="R544" s="229">
        <f>Q544*H544</f>
        <v>0.098576000000000011</v>
      </c>
      <c r="S544" s="229">
        <v>0</v>
      </c>
      <c r="T544" s="230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185</v>
      </c>
      <c r="AT544" s="231" t="s">
        <v>245</v>
      </c>
      <c r="AU544" s="231" t="s">
        <v>97</v>
      </c>
      <c r="AY544" s="18" t="s">
        <v>141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87</v>
      </c>
      <c r="BK544" s="232">
        <f>ROUND(I544*H544,2)</f>
        <v>0</v>
      </c>
      <c r="BL544" s="18" t="s">
        <v>148</v>
      </c>
      <c r="BM544" s="231" t="s">
        <v>633</v>
      </c>
    </row>
    <row r="545" s="14" customFormat="1">
      <c r="A545" s="14"/>
      <c r="B545" s="244"/>
      <c r="C545" s="245"/>
      <c r="D545" s="235" t="s">
        <v>157</v>
      </c>
      <c r="E545" s="245"/>
      <c r="F545" s="247" t="s">
        <v>629</v>
      </c>
      <c r="G545" s="245"/>
      <c r="H545" s="248">
        <v>2.02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157</v>
      </c>
      <c r="AU545" s="254" t="s">
        <v>97</v>
      </c>
      <c r="AV545" s="14" t="s">
        <v>89</v>
      </c>
      <c r="AW545" s="14" t="s">
        <v>4</v>
      </c>
      <c r="AX545" s="14" t="s">
        <v>87</v>
      </c>
      <c r="AY545" s="254" t="s">
        <v>141</v>
      </c>
    </row>
    <row r="546" s="2" customFormat="1" ht="21.75" customHeight="1">
      <c r="A546" s="39"/>
      <c r="B546" s="40"/>
      <c r="C546" s="266" t="s">
        <v>634</v>
      </c>
      <c r="D546" s="266" t="s">
        <v>245</v>
      </c>
      <c r="E546" s="267" t="s">
        <v>635</v>
      </c>
      <c r="F546" s="268" t="s">
        <v>636</v>
      </c>
      <c r="G546" s="269" t="s">
        <v>146</v>
      </c>
      <c r="H546" s="270">
        <v>12.119999999999999</v>
      </c>
      <c r="I546" s="271"/>
      <c r="J546" s="272">
        <f>ROUND(I546*H546,2)</f>
        <v>0</v>
      </c>
      <c r="K546" s="268" t="s">
        <v>147</v>
      </c>
      <c r="L546" s="273"/>
      <c r="M546" s="274" t="s">
        <v>1</v>
      </c>
      <c r="N546" s="275" t="s">
        <v>44</v>
      </c>
      <c r="O546" s="92"/>
      <c r="P546" s="229">
        <f>O546*H546</f>
        <v>0</v>
      </c>
      <c r="Q546" s="229">
        <v>0.052900000000000003</v>
      </c>
      <c r="R546" s="229">
        <f>Q546*H546</f>
        <v>0.64114799999999994</v>
      </c>
      <c r="S546" s="229">
        <v>0</v>
      </c>
      <c r="T546" s="23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1" t="s">
        <v>185</v>
      </c>
      <c r="AT546" s="231" t="s">
        <v>245</v>
      </c>
      <c r="AU546" s="231" t="s">
        <v>97</v>
      </c>
      <c r="AY546" s="18" t="s">
        <v>141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8" t="s">
        <v>87</v>
      </c>
      <c r="BK546" s="232">
        <f>ROUND(I546*H546,2)</f>
        <v>0</v>
      </c>
      <c r="BL546" s="18" t="s">
        <v>148</v>
      </c>
      <c r="BM546" s="231" t="s">
        <v>637</v>
      </c>
    </row>
    <row r="547" s="14" customFormat="1">
      <c r="A547" s="14"/>
      <c r="B547" s="244"/>
      <c r="C547" s="245"/>
      <c r="D547" s="235" t="s">
        <v>157</v>
      </c>
      <c r="E547" s="245"/>
      <c r="F547" s="247" t="s">
        <v>638</v>
      </c>
      <c r="G547" s="245"/>
      <c r="H547" s="248">
        <v>12.119999999999999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157</v>
      </c>
      <c r="AU547" s="254" t="s">
        <v>97</v>
      </c>
      <c r="AV547" s="14" t="s">
        <v>89</v>
      </c>
      <c r="AW547" s="14" t="s">
        <v>4</v>
      </c>
      <c r="AX547" s="14" t="s">
        <v>87</v>
      </c>
      <c r="AY547" s="254" t="s">
        <v>141</v>
      </c>
    </row>
    <row r="548" s="2" customFormat="1" ht="44.25" customHeight="1">
      <c r="A548" s="39"/>
      <c r="B548" s="40"/>
      <c r="C548" s="220" t="s">
        <v>639</v>
      </c>
      <c r="D548" s="220" t="s">
        <v>143</v>
      </c>
      <c r="E548" s="221" t="s">
        <v>640</v>
      </c>
      <c r="F548" s="222" t="s">
        <v>641</v>
      </c>
      <c r="G548" s="223" t="s">
        <v>146</v>
      </c>
      <c r="H548" s="224">
        <v>8</v>
      </c>
      <c r="I548" s="225"/>
      <c r="J548" s="226">
        <f>ROUND(I548*H548,2)</f>
        <v>0</v>
      </c>
      <c r="K548" s="222" t="s">
        <v>147</v>
      </c>
      <c r="L548" s="45"/>
      <c r="M548" s="227" t="s">
        <v>1</v>
      </c>
      <c r="N548" s="228" t="s">
        <v>44</v>
      </c>
      <c r="O548" s="92"/>
      <c r="P548" s="229">
        <f>O548*H548</f>
        <v>0</v>
      </c>
      <c r="Q548" s="229">
        <v>0.00167</v>
      </c>
      <c r="R548" s="229">
        <f>Q548*H548</f>
        <v>0.01336</v>
      </c>
      <c r="S548" s="229">
        <v>0</v>
      </c>
      <c r="T548" s="23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1" t="s">
        <v>148</v>
      </c>
      <c r="AT548" s="231" t="s">
        <v>143</v>
      </c>
      <c r="AU548" s="231" t="s">
        <v>97</v>
      </c>
      <c r="AY548" s="18" t="s">
        <v>141</v>
      </c>
      <c r="BE548" s="232">
        <f>IF(N548="základní",J548,0)</f>
        <v>0</v>
      </c>
      <c r="BF548" s="232">
        <f>IF(N548="snížená",J548,0)</f>
        <v>0</v>
      </c>
      <c r="BG548" s="232">
        <f>IF(N548="zákl. přenesená",J548,0)</f>
        <v>0</v>
      </c>
      <c r="BH548" s="232">
        <f>IF(N548="sníž. přenesená",J548,0)</f>
        <v>0</v>
      </c>
      <c r="BI548" s="232">
        <f>IF(N548="nulová",J548,0)</f>
        <v>0</v>
      </c>
      <c r="BJ548" s="18" t="s">
        <v>87</v>
      </c>
      <c r="BK548" s="232">
        <f>ROUND(I548*H548,2)</f>
        <v>0</v>
      </c>
      <c r="BL548" s="18" t="s">
        <v>148</v>
      </c>
      <c r="BM548" s="231" t="s">
        <v>642</v>
      </c>
    </row>
    <row r="549" s="14" customFormat="1">
      <c r="A549" s="14"/>
      <c r="B549" s="244"/>
      <c r="C549" s="245"/>
      <c r="D549" s="235" t="s">
        <v>157</v>
      </c>
      <c r="E549" s="246" t="s">
        <v>1</v>
      </c>
      <c r="F549" s="247" t="s">
        <v>643</v>
      </c>
      <c r="G549" s="245"/>
      <c r="H549" s="248">
        <v>8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157</v>
      </c>
      <c r="AU549" s="254" t="s">
        <v>97</v>
      </c>
      <c r="AV549" s="14" t="s">
        <v>89</v>
      </c>
      <c r="AW549" s="14" t="s">
        <v>36</v>
      </c>
      <c r="AX549" s="14" t="s">
        <v>87</v>
      </c>
      <c r="AY549" s="254" t="s">
        <v>141</v>
      </c>
    </row>
    <row r="550" s="2" customFormat="1" ht="24.15" customHeight="1">
      <c r="A550" s="39"/>
      <c r="B550" s="40"/>
      <c r="C550" s="266" t="s">
        <v>644</v>
      </c>
      <c r="D550" s="266" t="s">
        <v>245</v>
      </c>
      <c r="E550" s="267" t="s">
        <v>645</v>
      </c>
      <c r="F550" s="268" t="s">
        <v>646</v>
      </c>
      <c r="G550" s="269" t="s">
        <v>146</v>
      </c>
      <c r="H550" s="270">
        <v>7.0700000000000003</v>
      </c>
      <c r="I550" s="271"/>
      <c r="J550" s="272">
        <f>ROUND(I550*H550,2)</f>
        <v>0</v>
      </c>
      <c r="K550" s="268" t="s">
        <v>147</v>
      </c>
      <c r="L550" s="273"/>
      <c r="M550" s="274" t="s">
        <v>1</v>
      </c>
      <c r="N550" s="275" t="s">
        <v>44</v>
      </c>
      <c r="O550" s="92"/>
      <c r="P550" s="229">
        <f>O550*H550</f>
        <v>0</v>
      </c>
      <c r="Q550" s="229">
        <v>0.016799999999999999</v>
      </c>
      <c r="R550" s="229">
        <f>Q550*H550</f>
        <v>0.11877599999999999</v>
      </c>
      <c r="S550" s="229">
        <v>0</v>
      </c>
      <c r="T550" s="23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1" t="s">
        <v>185</v>
      </c>
      <c r="AT550" s="231" t="s">
        <v>245</v>
      </c>
      <c r="AU550" s="231" t="s">
        <v>97</v>
      </c>
      <c r="AY550" s="18" t="s">
        <v>141</v>
      </c>
      <c r="BE550" s="232">
        <f>IF(N550="základní",J550,0)</f>
        <v>0</v>
      </c>
      <c r="BF550" s="232">
        <f>IF(N550="snížená",J550,0)</f>
        <v>0</v>
      </c>
      <c r="BG550" s="232">
        <f>IF(N550="zákl. přenesená",J550,0)</f>
        <v>0</v>
      </c>
      <c r="BH550" s="232">
        <f>IF(N550="sníž. přenesená",J550,0)</f>
        <v>0</v>
      </c>
      <c r="BI550" s="232">
        <f>IF(N550="nulová",J550,0)</f>
        <v>0</v>
      </c>
      <c r="BJ550" s="18" t="s">
        <v>87</v>
      </c>
      <c r="BK550" s="232">
        <f>ROUND(I550*H550,2)</f>
        <v>0</v>
      </c>
      <c r="BL550" s="18" t="s">
        <v>148</v>
      </c>
      <c r="BM550" s="231" t="s">
        <v>647</v>
      </c>
    </row>
    <row r="551" s="14" customFormat="1">
      <c r="A551" s="14"/>
      <c r="B551" s="244"/>
      <c r="C551" s="245"/>
      <c r="D551" s="235" t="s">
        <v>157</v>
      </c>
      <c r="E551" s="245"/>
      <c r="F551" s="247" t="s">
        <v>606</v>
      </c>
      <c r="G551" s="245"/>
      <c r="H551" s="248">
        <v>7.0700000000000003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157</v>
      </c>
      <c r="AU551" s="254" t="s">
        <v>97</v>
      </c>
      <c r="AV551" s="14" t="s">
        <v>89</v>
      </c>
      <c r="AW551" s="14" t="s">
        <v>4</v>
      </c>
      <c r="AX551" s="14" t="s">
        <v>87</v>
      </c>
      <c r="AY551" s="254" t="s">
        <v>141</v>
      </c>
    </row>
    <row r="552" s="2" customFormat="1" ht="16.5" customHeight="1">
      <c r="A552" s="39"/>
      <c r="B552" s="40"/>
      <c r="C552" s="266" t="s">
        <v>648</v>
      </c>
      <c r="D552" s="266" t="s">
        <v>245</v>
      </c>
      <c r="E552" s="267" t="s">
        <v>649</v>
      </c>
      <c r="F552" s="268" t="s">
        <v>650</v>
      </c>
      <c r="G552" s="269" t="s">
        <v>146</v>
      </c>
      <c r="H552" s="270">
        <v>1</v>
      </c>
      <c r="I552" s="271"/>
      <c r="J552" s="272">
        <f>ROUND(I552*H552,2)</f>
        <v>0</v>
      </c>
      <c r="K552" s="268" t="s">
        <v>1</v>
      </c>
      <c r="L552" s="273"/>
      <c r="M552" s="274" t="s">
        <v>1</v>
      </c>
      <c r="N552" s="275" t="s">
        <v>44</v>
      </c>
      <c r="O552" s="92"/>
      <c r="P552" s="229">
        <f>O552*H552</f>
        <v>0</v>
      </c>
      <c r="Q552" s="229">
        <v>0.0074999999999999997</v>
      </c>
      <c r="R552" s="229">
        <f>Q552*H552</f>
        <v>0.0074999999999999997</v>
      </c>
      <c r="S552" s="229">
        <v>0</v>
      </c>
      <c r="T552" s="23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1" t="s">
        <v>185</v>
      </c>
      <c r="AT552" s="231" t="s">
        <v>245</v>
      </c>
      <c r="AU552" s="231" t="s">
        <v>97</v>
      </c>
      <c r="AY552" s="18" t="s">
        <v>141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8" t="s">
        <v>87</v>
      </c>
      <c r="BK552" s="232">
        <f>ROUND(I552*H552,2)</f>
        <v>0</v>
      </c>
      <c r="BL552" s="18" t="s">
        <v>148</v>
      </c>
      <c r="BM552" s="231" t="s">
        <v>651</v>
      </c>
    </row>
    <row r="553" s="2" customFormat="1" ht="16.5" customHeight="1">
      <c r="A553" s="39"/>
      <c r="B553" s="40"/>
      <c r="C553" s="266" t="s">
        <v>652</v>
      </c>
      <c r="D553" s="266" t="s">
        <v>245</v>
      </c>
      <c r="E553" s="267" t="s">
        <v>653</v>
      </c>
      <c r="F553" s="268" t="s">
        <v>654</v>
      </c>
      <c r="G553" s="269" t="s">
        <v>146</v>
      </c>
      <c r="H553" s="270">
        <v>1</v>
      </c>
      <c r="I553" s="271"/>
      <c r="J553" s="272">
        <f>ROUND(I553*H553,2)</f>
        <v>0</v>
      </c>
      <c r="K553" s="268" t="s">
        <v>1</v>
      </c>
      <c r="L553" s="273"/>
      <c r="M553" s="274" t="s">
        <v>1</v>
      </c>
      <c r="N553" s="275" t="s">
        <v>44</v>
      </c>
      <c r="O553" s="92"/>
      <c r="P553" s="229">
        <f>O553*H553</f>
        <v>0</v>
      </c>
      <c r="Q553" s="229">
        <v>0.0038999999999999998</v>
      </c>
      <c r="R553" s="229">
        <f>Q553*H553</f>
        <v>0.0038999999999999998</v>
      </c>
      <c r="S553" s="229">
        <v>0</v>
      </c>
      <c r="T553" s="23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1" t="s">
        <v>185</v>
      </c>
      <c r="AT553" s="231" t="s">
        <v>245</v>
      </c>
      <c r="AU553" s="231" t="s">
        <v>97</v>
      </c>
      <c r="AY553" s="18" t="s">
        <v>141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8" t="s">
        <v>87</v>
      </c>
      <c r="BK553" s="232">
        <f>ROUND(I553*H553,2)</f>
        <v>0</v>
      </c>
      <c r="BL553" s="18" t="s">
        <v>148</v>
      </c>
      <c r="BM553" s="231" t="s">
        <v>655</v>
      </c>
    </row>
    <row r="554" s="2" customFormat="1" ht="44.25" customHeight="1">
      <c r="A554" s="39"/>
      <c r="B554" s="40"/>
      <c r="C554" s="220" t="s">
        <v>656</v>
      </c>
      <c r="D554" s="220" t="s">
        <v>143</v>
      </c>
      <c r="E554" s="221" t="s">
        <v>657</v>
      </c>
      <c r="F554" s="222" t="s">
        <v>658</v>
      </c>
      <c r="G554" s="223" t="s">
        <v>146</v>
      </c>
      <c r="H554" s="224">
        <v>2</v>
      </c>
      <c r="I554" s="225"/>
      <c r="J554" s="226">
        <f>ROUND(I554*H554,2)</f>
        <v>0</v>
      </c>
      <c r="K554" s="222" t="s">
        <v>147</v>
      </c>
      <c r="L554" s="45"/>
      <c r="M554" s="227" t="s">
        <v>1</v>
      </c>
      <c r="N554" s="228" t="s">
        <v>44</v>
      </c>
      <c r="O554" s="92"/>
      <c r="P554" s="229">
        <f>O554*H554</f>
        <v>0</v>
      </c>
      <c r="Q554" s="229">
        <v>0.0017099999999999999</v>
      </c>
      <c r="R554" s="229">
        <f>Q554*H554</f>
        <v>0.0034199999999999999</v>
      </c>
      <c r="S554" s="229">
        <v>0</v>
      </c>
      <c r="T554" s="230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1" t="s">
        <v>148</v>
      </c>
      <c r="AT554" s="231" t="s">
        <v>143</v>
      </c>
      <c r="AU554" s="231" t="s">
        <v>97</v>
      </c>
      <c r="AY554" s="18" t="s">
        <v>141</v>
      </c>
      <c r="BE554" s="232">
        <f>IF(N554="základní",J554,0)</f>
        <v>0</v>
      </c>
      <c r="BF554" s="232">
        <f>IF(N554="snížená",J554,0)</f>
        <v>0</v>
      </c>
      <c r="BG554" s="232">
        <f>IF(N554="zákl. přenesená",J554,0)</f>
        <v>0</v>
      </c>
      <c r="BH554" s="232">
        <f>IF(N554="sníž. přenesená",J554,0)</f>
        <v>0</v>
      </c>
      <c r="BI554" s="232">
        <f>IF(N554="nulová",J554,0)</f>
        <v>0</v>
      </c>
      <c r="BJ554" s="18" t="s">
        <v>87</v>
      </c>
      <c r="BK554" s="232">
        <f>ROUND(I554*H554,2)</f>
        <v>0</v>
      </c>
      <c r="BL554" s="18" t="s">
        <v>148</v>
      </c>
      <c r="BM554" s="231" t="s">
        <v>659</v>
      </c>
    </row>
    <row r="555" s="2" customFormat="1" ht="33" customHeight="1">
      <c r="A555" s="39"/>
      <c r="B555" s="40"/>
      <c r="C555" s="266" t="s">
        <v>660</v>
      </c>
      <c r="D555" s="266" t="s">
        <v>245</v>
      </c>
      <c r="E555" s="267" t="s">
        <v>661</v>
      </c>
      <c r="F555" s="268" t="s">
        <v>662</v>
      </c>
      <c r="G555" s="269" t="s">
        <v>146</v>
      </c>
      <c r="H555" s="270">
        <v>2</v>
      </c>
      <c r="I555" s="271"/>
      <c r="J555" s="272">
        <f>ROUND(I555*H555,2)</f>
        <v>0</v>
      </c>
      <c r="K555" s="268" t="s">
        <v>147</v>
      </c>
      <c r="L555" s="273"/>
      <c r="M555" s="274" t="s">
        <v>1</v>
      </c>
      <c r="N555" s="275" t="s">
        <v>44</v>
      </c>
      <c r="O555" s="92"/>
      <c r="P555" s="229">
        <f>O555*H555</f>
        <v>0</v>
      </c>
      <c r="Q555" s="229">
        <v>0.0155</v>
      </c>
      <c r="R555" s="229">
        <f>Q555*H555</f>
        <v>0.031</v>
      </c>
      <c r="S555" s="229">
        <v>0</v>
      </c>
      <c r="T555" s="230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1" t="s">
        <v>185</v>
      </c>
      <c r="AT555" s="231" t="s">
        <v>245</v>
      </c>
      <c r="AU555" s="231" t="s">
        <v>97</v>
      </c>
      <c r="AY555" s="18" t="s">
        <v>141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8" t="s">
        <v>87</v>
      </c>
      <c r="BK555" s="232">
        <f>ROUND(I555*H555,2)</f>
        <v>0</v>
      </c>
      <c r="BL555" s="18" t="s">
        <v>148</v>
      </c>
      <c r="BM555" s="231" t="s">
        <v>663</v>
      </c>
    </row>
    <row r="556" s="2" customFormat="1" ht="44.25" customHeight="1">
      <c r="A556" s="39"/>
      <c r="B556" s="40"/>
      <c r="C556" s="220" t="s">
        <v>664</v>
      </c>
      <c r="D556" s="220" t="s">
        <v>143</v>
      </c>
      <c r="E556" s="221" t="s">
        <v>665</v>
      </c>
      <c r="F556" s="222" t="s">
        <v>666</v>
      </c>
      <c r="G556" s="223" t="s">
        <v>146</v>
      </c>
      <c r="H556" s="224">
        <v>4</v>
      </c>
      <c r="I556" s="225"/>
      <c r="J556" s="226">
        <f>ROUND(I556*H556,2)</f>
        <v>0</v>
      </c>
      <c r="K556" s="222" t="s">
        <v>147</v>
      </c>
      <c r="L556" s="45"/>
      <c r="M556" s="227" t="s">
        <v>1</v>
      </c>
      <c r="N556" s="228" t="s">
        <v>44</v>
      </c>
      <c r="O556" s="92"/>
      <c r="P556" s="229">
        <f>O556*H556</f>
        <v>0</v>
      </c>
      <c r="Q556" s="229">
        <v>0.0028700000000000002</v>
      </c>
      <c r="R556" s="229">
        <f>Q556*H556</f>
        <v>0.011480000000000001</v>
      </c>
      <c r="S556" s="229">
        <v>0</v>
      </c>
      <c r="T556" s="23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1" t="s">
        <v>148</v>
      </c>
      <c r="AT556" s="231" t="s">
        <v>143</v>
      </c>
      <c r="AU556" s="231" t="s">
        <v>97</v>
      </c>
      <c r="AY556" s="18" t="s">
        <v>141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8" t="s">
        <v>87</v>
      </c>
      <c r="BK556" s="232">
        <f>ROUND(I556*H556,2)</f>
        <v>0</v>
      </c>
      <c r="BL556" s="18" t="s">
        <v>148</v>
      </c>
      <c r="BM556" s="231" t="s">
        <v>667</v>
      </c>
    </row>
    <row r="557" s="14" customFormat="1">
      <c r="A557" s="14"/>
      <c r="B557" s="244"/>
      <c r="C557" s="245"/>
      <c r="D557" s="235" t="s">
        <v>157</v>
      </c>
      <c r="E557" s="246" t="s">
        <v>1</v>
      </c>
      <c r="F557" s="247" t="s">
        <v>668</v>
      </c>
      <c r="G557" s="245"/>
      <c r="H557" s="248">
        <v>4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157</v>
      </c>
      <c r="AU557" s="254" t="s">
        <v>97</v>
      </c>
      <c r="AV557" s="14" t="s">
        <v>89</v>
      </c>
      <c r="AW557" s="14" t="s">
        <v>36</v>
      </c>
      <c r="AX557" s="14" t="s">
        <v>87</v>
      </c>
      <c r="AY557" s="254" t="s">
        <v>141</v>
      </c>
    </row>
    <row r="558" s="2" customFormat="1" ht="24.15" customHeight="1">
      <c r="A558" s="39"/>
      <c r="B558" s="40"/>
      <c r="C558" s="266" t="s">
        <v>577</v>
      </c>
      <c r="D558" s="266" t="s">
        <v>245</v>
      </c>
      <c r="E558" s="267" t="s">
        <v>669</v>
      </c>
      <c r="F558" s="268" t="s">
        <v>670</v>
      </c>
      <c r="G558" s="269" t="s">
        <v>146</v>
      </c>
      <c r="H558" s="270">
        <v>2</v>
      </c>
      <c r="I558" s="271"/>
      <c r="J558" s="272">
        <f>ROUND(I558*H558,2)</f>
        <v>0</v>
      </c>
      <c r="K558" s="268" t="s">
        <v>1</v>
      </c>
      <c r="L558" s="273"/>
      <c r="M558" s="274" t="s">
        <v>1</v>
      </c>
      <c r="N558" s="275" t="s">
        <v>44</v>
      </c>
      <c r="O558" s="92"/>
      <c r="P558" s="229">
        <f>O558*H558</f>
        <v>0</v>
      </c>
      <c r="Q558" s="229">
        <v>0.015800000000000002</v>
      </c>
      <c r="R558" s="229">
        <f>Q558*H558</f>
        <v>0.031600000000000003</v>
      </c>
      <c r="S558" s="229">
        <v>0</v>
      </c>
      <c r="T558" s="23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1" t="s">
        <v>185</v>
      </c>
      <c r="AT558" s="231" t="s">
        <v>245</v>
      </c>
      <c r="AU558" s="231" t="s">
        <v>97</v>
      </c>
      <c r="AY558" s="18" t="s">
        <v>141</v>
      </c>
      <c r="BE558" s="232">
        <f>IF(N558="základní",J558,0)</f>
        <v>0</v>
      </c>
      <c r="BF558" s="232">
        <f>IF(N558="snížená",J558,0)</f>
        <v>0</v>
      </c>
      <c r="BG558" s="232">
        <f>IF(N558="zákl. přenesená",J558,0)</f>
        <v>0</v>
      </c>
      <c r="BH558" s="232">
        <f>IF(N558="sníž. přenesená",J558,0)</f>
        <v>0</v>
      </c>
      <c r="BI558" s="232">
        <f>IF(N558="nulová",J558,0)</f>
        <v>0</v>
      </c>
      <c r="BJ558" s="18" t="s">
        <v>87</v>
      </c>
      <c r="BK558" s="232">
        <f>ROUND(I558*H558,2)</f>
        <v>0</v>
      </c>
      <c r="BL558" s="18" t="s">
        <v>148</v>
      </c>
      <c r="BM558" s="231" t="s">
        <v>671</v>
      </c>
    </row>
    <row r="559" s="2" customFormat="1" ht="16.5" customHeight="1">
      <c r="A559" s="39"/>
      <c r="B559" s="40"/>
      <c r="C559" s="266" t="s">
        <v>672</v>
      </c>
      <c r="D559" s="266" t="s">
        <v>245</v>
      </c>
      <c r="E559" s="267" t="s">
        <v>673</v>
      </c>
      <c r="F559" s="268" t="s">
        <v>674</v>
      </c>
      <c r="G559" s="269" t="s">
        <v>146</v>
      </c>
      <c r="H559" s="270">
        <v>4</v>
      </c>
      <c r="I559" s="271"/>
      <c r="J559" s="272">
        <f>ROUND(I559*H559,2)</f>
        <v>0</v>
      </c>
      <c r="K559" s="268" t="s">
        <v>1</v>
      </c>
      <c r="L559" s="273"/>
      <c r="M559" s="274" t="s">
        <v>1</v>
      </c>
      <c r="N559" s="275" t="s">
        <v>44</v>
      </c>
      <c r="O559" s="92"/>
      <c r="P559" s="229">
        <f>O559*H559</f>
        <v>0</v>
      </c>
      <c r="Q559" s="229">
        <v>0.014500000000000001</v>
      </c>
      <c r="R559" s="229">
        <f>Q559*H559</f>
        <v>0.058000000000000003</v>
      </c>
      <c r="S559" s="229">
        <v>0</v>
      </c>
      <c r="T559" s="23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1" t="s">
        <v>185</v>
      </c>
      <c r="AT559" s="231" t="s">
        <v>245</v>
      </c>
      <c r="AU559" s="231" t="s">
        <v>97</v>
      </c>
      <c r="AY559" s="18" t="s">
        <v>141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8" t="s">
        <v>87</v>
      </c>
      <c r="BK559" s="232">
        <f>ROUND(I559*H559,2)</f>
        <v>0</v>
      </c>
      <c r="BL559" s="18" t="s">
        <v>148</v>
      </c>
      <c r="BM559" s="231" t="s">
        <v>675</v>
      </c>
    </row>
    <row r="560" s="2" customFormat="1" ht="44.25" customHeight="1">
      <c r="A560" s="39"/>
      <c r="B560" s="40"/>
      <c r="C560" s="220" t="s">
        <v>676</v>
      </c>
      <c r="D560" s="220" t="s">
        <v>143</v>
      </c>
      <c r="E560" s="221" t="s">
        <v>677</v>
      </c>
      <c r="F560" s="222" t="s">
        <v>678</v>
      </c>
      <c r="G560" s="223" t="s">
        <v>146</v>
      </c>
      <c r="H560" s="224">
        <v>6</v>
      </c>
      <c r="I560" s="225"/>
      <c r="J560" s="226">
        <f>ROUND(I560*H560,2)</f>
        <v>0</v>
      </c>
      <c r="K560" s="222" t="s">
        <v>147</v>
      </c>
      <c r="L560" s="45"/>
      <c r="M560" s="227" t="s">
        <v>1</v>
      </c>
      <c r="N560" s="228" t="s">
        <v>44</v>
      </c>
      <c r="O560" s="92"/>
      <c r="P560" s="229">
        <f>O560*H560</f>
        <v>0</v>
      </c>
      <c r="Q560" s="229">
        <v>0.0064999999999999997</v>
      </c>
      <c r="R560" s="229">
        <f>Q560*H560</f>
        <v>0.039</v>
      </c>
      <c r="S560" s="229">
        <v>0</v>
      </c>
      <c r="T560" s="230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1" t="s">
        <v>148</v>
      </c>
      <c r="AT560" s="231" t="s">
        <v>143</v>
      </c>
      <c r="AU560" s="231" t="s">
        <v>97</v>
      </c>
      <c r="AY560" s="18" t="s">
        <v>141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8" t="s">
        <v>87</v>
      </c>
      <c r="BK560" s="232">
        <f>ROUND(I560*H560,2)</f>
        <v>0</v>
      </c>
      <c r="BL560" s="18" t="s">
        <v>148</v>
      </c>
      <c r="BM560" s="231" t="s">
        <v>679</v>
      </c>
    </row>
    <row r="561" s="2" customFormat="1" ht="33" customHeight="1">
      <c r="A561" s="39"/>
      <c r="B561" s="40"/>
      <c r="C561" s="266" t="s">
        <v>680</v>
      </c>
      <c r="D561" s="266" t="s">
        <v>245</v>
      </c>
      <c r="E561" s="267" t="s">
        <v>681</v>
      </c>
      <c r="F561" s="268" t="s">
        <v>682</v>
      </c>
      <c r="G561" s="269" t="s">
        <v>146</v>
      </c>
      <c r="H561" s="270">
        <v>6</v>
      </c>
      <c r="I561" s="271"/>
      <c r="J561" s="272">
        <f>ROUND(I561*H561,2)</f>
        <v>0</v>
      </c>
      <c r="K561" s="268" t="s">
        <v>147</v>
      </c>
      <c r="L561" s="273"/>
      <c r="M561" s="274" t="s">
        <v>1</v>
      </c>
      <c r="N561" s="275" t="s">
        <v>44</v>
      </c>
      <c r="O561" s="92"/>
      <c r="P561" s="229">
        <f>O561*H561</f>
        <v>0</v>
      </c>
      <c r="Q561" s="229">
        <v>0.067500000000000004</v>
      </c>
      <c r="R561" s="229">
        <f>Q561*H561</f>
        <v>0.40500000000000003</v>
      </c>
      <c r="S561" s="229">
        <v>0</v>
      </c>
      <c r="T561" s="230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1" t="s">
        <v>185</v>
      </c>
      <c r="AT561" s="231" t="s">
        <v>245</v>
      </c>
      <c r="AU561" s="231" t="s">
        <v>97</v>
      </c>
      <c r="AY561" s="18" t="s">
        <v>141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8" t="s">
        <v>87</v>
      </c>
      <c r="BK561" s="232">
        <f>ROUND(I561*H561,2)</f>
        <v>0</v>
      </c>
      <c r="BL561" s="18" t="s">
        <v>148</v>
      </c>
      <c r="BM561" s="231" t="s">
        <v>683</v>
      </c>
    </row>
    <row r="562" s="2" customFormat="1" ht="44.25" customHeight="1">
      <c r="A562" s="39"/>
      <c r="B562" s="40"/>
      <c r="C562" s="220" t="s">
        <v>684</v>
      </c>
      <c r="D562" s="220" t="s">
        <v>143</v>
      </c>
      <c r="E562" s="221" t="s">
        <v>685</v>
      </c>
      <c r="F562" s="222" t="s">
        <v>686</v>
      </c>
      <c r="G562" s="223" t="s">
        <v>146</v>
      </c>
      <c r="H562" s="224">
        <v>13</v>
      </c>
      <c r="I562" s="225"/>
      <c r="J562" s="226">
        <f>ROUND(I562*H562,2)</f>
        <v>0</v>
      </c>
      <c r="K562" s="222" t="s">
        <v>147</v>
      </c>
      <c r="L562" s="45"/>
      <c r="M562" s="227" t="s">
        <v>1</v>
      </c>
      <c r="N562" s="228" t="s">
        <v>44</v>
      </c>
      <c r="O562" s="92"/>
      <c r="P562" s="229">
        <f>O562*H562</f>
        <v>0</v>
      </c>
      <c r="Q562" s="229">
        <v>0.00282</v>
      </c>
      <c r="R562" s="229">
        <f>Q562*H562</f>
        <v>0.036659999999999998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148</v>
      </c>
      <c r="AT562" s="231" t="s">
        <v>143</v>
      </c>
      <c r="AU562" s="231" t="s">
        <v>97</v>
      </c>
      <c r="AY562" s="18" t="s">
        <v>141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87</v>
      </c>
      <c r="BK562" s="232">
        <f>ROUND(I562*H562,2)</f>
        <v>0</v>
      </c>
      <c r="BL562" s="18" t="s">
        <v>148</v>
      </c>
      <c r="BM562" s="231" t="s">
        <v>687</v>
      </c>
    </row>
    <row r="563" s="14" customFormat="1">
      <c r="A563" s="14"/>
      <c r="B563" s="244"/>
      <c r="C563" s="245"/>
      <c r="D563" s="235" t="s">
        <v>157</v>
      </c>
      <c r="E563" s="246" t="s">
        <v>1</v>
      </c>
      <c r="F563" s="247" t="s">
        <v>688</v>
      </c>
      <c r="G563" s="245"/>
      <c r="H563" s="248">
        <v>13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157</v>
      </c>
      <c r="AU563" s="254" t="s">
        <v>97</v>
      </c>
      <c r="AV563" s="14" t="s">
        <v>89</v>
      </c>
      <c r="AW563" s="14" t="s">
        <v>36</v>
      </c>
      <c r="AX563" s="14" t="s">
        <v>87</v>
      </c>
      <c r="AY563" s="254" t="s">
        <v>141</v>
      </c>
    </row>
    <row r="564" s="2" customFormat="1" ht="21.75" customHeight="1">
      <c r="A564" s="39"/>
      <c r="B564" s="40"/>
      <c r="C564" s="266" t="s">
        <v>689</v>
      </c>
      <c r="D564" s="266" t="s">
        <v>245</v>
      </c>
      <c r="E564" s="267" t="s">
        <v>690</v>
      </c>
      <c r="F564" s="268" t="s">
        <v>691</v>
      </c>
      <c r="G564" s="269" t="s">
        <v>146</v>
      </c>
      <c r="H564" s="270">
        <v>1.01</v>
      </c>
      <c r="I564" s="271"/>
      <c r="J564" s="272">
        <f>ROUND(I564*H564,2)</f>
        <v>0</v>
      </c>
      <c r="K564" s="268" t="s">
        <v>147</v>
      </c>
      <c r="L564" s="273"/>
      <c r="M564" s="274" t="s">
        <v>1</v>
      </c>
      <c r="N564" s="275" t="s">
        <v>44</v>
      </c>
      <c r="O564" s="92"/>
      <c r="P564" s="229">
        <f>O564*H564</f>
        <v>0</v>
      </c>
      <c r="Q564" s="229">
        <v>0.015599999999999999</v>
      </c>
      <c r="R564" s="229">
        <f>Q564*H564</f>
        <v>0.015755999999999999</v>
      </c>
      <c r="S564" s="229">
        <v>0</v>
      </c>
      <c r="T564" s="230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1" t="s">
        <v>185</v>
      </c>
      <c r="AT564" s="231" t="s">
        <v>245</v>
      </c>
      <c r="AU564" s="231" t="s">
        <v>97</v>
      </c>
      <c r="AY564" s="18" t="s">
        <v>141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8" t="s">
        <v>87</v>
      </c>
      <c r="BK564" s="232">
        <f>ROUND(I564*H564,2)</f>
        <v>0</v>
      </c>
      <c r="BL564" s="18" t="s">
        <v>148</v>
      </c>
      <c r="BM564" s="231" t="s">
        <v>692</v>
      </c>
    </row>
    <row r="565" s="14" customFormat="1">
      <c r="A565" s="14"/>
      <c r="B565" s="244"/>
      <c r="C565" s="245"/>
      <c r="D565" s="235" t="s">
        <v>157</v>
      </c>
      <c r="E565" s="245"/>
      <c r="F565" s="247" t="s">
        <v>611</v>
      </c>
      <c r="G565" s="245"/>
      <c r="H565" s="248">
        <v>1.01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157</v>
      </c>
      <c r="AU565" s="254" t="s">
        <v>97</v>
      </c>
      <c r="AV565" s="14" t="s">
        <v>89</v>
      </c>
      <c r="AW565" s="14" t="s">
        <v>4</v>
      </c>
      <c r="AX565" s="14" t="s">
        <v>87</v>
      </c>
      <c r="AY565" s="254" t="s">
        <v>141</v>
      </c>
    </row>
    <row r="566" s="2" customFormat="1" ht="24.15" customHeight="1">
      <c r="A566" s="39"/>
      <c r="B566" s="40"/>
      <c r="C566" s="266" t="s">
        <v>693</v>
      </c>
      <c r="D566" s="266" t="s">
        <v>245</v>
      </c>
      <c r="E566" s="267" t="s">
        <v>694</v>
      </c>
      <c r="F566" s="268" t="s">
        <v>695</v>
      </c>
      <c r="G566" s="269" t="s">
        <v>146</v>
      </c>
      <c r="H566" s="270">
        <v>1</v>
      </c>
      <c r="I566" s="271"/>
      <c r="J566" s="272">
        <f>ROUND(I566*H566,2)</f>
        <v>0</v>
      </c>
      <c r="K566" s="268" t="s">
        <v>147</v>
      </c>
      <c r="L566" s="273"/>
      <c r="M566" s="274" t="s">
        <v>1</v>
      </c>
      <c r="N566" s="275" t="s">
        <v>44</v>
      </c>
      <c r="O566" s="92"/>
      <c r="P566" s="229">
        <f>O566*H566</f>
        <v>0</v>
      </c>
      <c r="Q566" s="229">
        <v>0.015599999999999999</v>
      </c>
      <c r="R566" s="229">
        <f>Q566*H566</f>
        <v>0.015599999999999999</v>
      </c>
      <c r="S566" s="229">
        <v>0</v>
      </c>
      <c r="T566" s="230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1" t="s">
        <v>185</v>
      </c>
      <c r="AT566" s="231" t="s">
        <v>245</v>
      </c>
      <c r="AU566" s="231" t="s">
        <v>97</v>
      </c>
      <c r="AY566" s="18" t="s">
        <v>141</v>
      </c>
      <c r="BE566" s="232">
        <f>IF(N566="základní",J566,0)</f>
        <v>0</v>
      </c>
      <c r="BF566" s="232">
        <f>IF(N566="snížená",J566,0)</f>
        <v>0</v>
      </c>
      <c r="BG566" s="232">
        <f>IF(N566="zákl. přenesená",J566,0)</f>
        <v>0</v>
      </c>
      <c r="BH566" s="232">
        <f>IF(N566="sníž. přenesená",J566,0)</f>
        <v>0</v>
      </c>
      <c r="BI566" s="232">
        <f>IF(N566="nulová",J566,0)</f>
        <v>0</v>
      </c>
      <c r="BJ566" s="18" t="s">
        <v>87</v>
      </c>
      <c r="BK566" s="232">
        <f>ROUND(I566*H566,2)</f>
        <v>0</v>
      </c>
      <c r="BL566" s="18" t="s">
        <v>148</v>
      </c>
      <c r="BM566" s="231" t="s">
        <v>696</v>
      </c>
    </row>
    <row r="567" s="2" customFormat="1" ht="33" customHeight="1">
      <c r="A567" s="39"/>
      <c r="B567" s="40"/>
      <c r="C567" s="266" t="s">
        <v>697</v>
      </c>
      <c r="D567" s="266" t="s">
        <v>245</v>
      </c>
      <c r="E567" s="267" t="s">
        <v>698</v>
      </c>
      <c r="F567" s="268" t="s">
        <v>699</v>
      </c>
      <c r="G567" s="269" t="s">
        <v>146</v>
      </c>
      <c r="H567" s="270">
        <v>2</v>
      </c>
      <c r="I567" s="271"/>
      <c r="J567" s="272">
        <f>ROUND(I567*H567,2)</f>
        <v>0</v>
      </c>
      <c r="K567" s="268" t="s">
        <v>147</v>
      </c>
      <c r="L567" s="273"/>
      <c r="M567" s="274" t="s">
        <v>1</v>
      </c>
      <c r="N567" s="275" t="s">
        <v>44</v>
      </c>
      <c r="O567" s="92"/>
      <c r="P567" s="229">
        <f>O567*H567</f>
        <v>0</v>
      </c>
      <c r="Q567" s="229">
        <v>0.016</v>
      </c>
      <c r="R567" s="229">
        <f>Q567*H567</f>
        <v>0.032000000000000001</v>
      </c>
      <c r="S567" s="229">
        <v>0</v>
      </c>
      <c r="T567" s="230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1" t="s">
        <v>185</v>
      </c>
      <c r="AT567" s="231" t="s">
        <v>245</v>
      </c>
      <c r="AU567" s="231" t="s">
        <v>97</v>
      </c>
      <c r="AY567" s="18" t="s">
        <v>141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8" t="s">
        <v>87</v>
      </c>
      <c r="BK567" s="232">
        <f>ROUND(I567*H567,2)</f>
        <v>0</v>
      </c>
      <c r="BL567" s="18" t="s">
        <v>148</v>
      </c>
      <c r="BM567" s="231" t="s">
        <v>700</v>
      </c>
    </row>
    <row r="568" s="2" customFormat="1" ht="24.15" customHeight="1">
      <c r="A568" s="39"/>
      <c r="B568" s="40"/>
      <c r="C568" s="266" t="s">
        <v>701</v>
      </c>
      <c r="D568" s="266" t="s">
        <v>245</v>
      </c>
      <c r="E568" s="267" t="s">
        <v>702</v>
      </c>
      <c r="F568" s="268" t="s">
        <v>703</v>
      </c>
      <c r="G568" s="269" t="s">
        <v>146</v>
      </c>
      <c r="H568" s="270">
        <v>5</v>
      </c>
      <c r="I568" s="271"/>
      <c r="J568" s="272">
        <f>ROUND(I568*H568,2)</f>
        <v>0</v>
      </c>
      <c r="K568" s="268" t="s">
        <v>147</v>
      </c>
      <c r="L568" s="273"/>
      <c r="M568" s="274" t="s">
        <v>1</v>
      </c>
      <c r="N568" s="275" t="s">
        <v>44</v>
      </c>
      <c r="O568" s="92"/>
      <c r="P568" s="229">
        <f>O568*H568</f>
        <v>0</v>
      </c>
      <c r="Q568" s="229">
        <v>0.010500000000000001</v>
      </c>
      <c r="R568" s="229">
        <f>Q568*H568</f>
        <v>0.052500000000000005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185</v>
      </c>
      <c r="AT568" s="231" t="s">
        <v>245</v>
      </c>
      <c r="AU568" s="231" t="s">
        <v>97</v>
      </c>
      <c r="AY568" s="18" t="s">
        <v>141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87</v>
      </c>
      <c r="BK568" s="232">
        <f>ROUND(I568*H568,2)</f>
        <v>0</v>
      </c>
      <c r="BL568" s="18" t="s">
        <v>148</v>
      </c>
      <c r="BM568" s="231" t="s">
        <v>704</v>
      </c>
    </row>
    <row r="569" s="2" customFormat="1" ht="16.5" customHeight="1">
      <c r="A569" s="39"/>
      <c r="B569" s="40"/>
      <c r="C569" s="266" t="s">
        <v>705</v>
      </c>
      <c r="D569" s="266" t="s">
        <v>245</v>
      </c>
      <c r="E569" s="267" t="s">
        <v>706</v>
      </c>
      <c r="F569" s="268" t="s">
        <v>707</v>
      </c>
      <c r="G569" s="269" t="s">
        <v>146</v>
      </c>
      <c r="H569" s="270">
        <v>4</v>
      </c>
      <c r="I569" s="271"/>
      <c r="J569" s="272">
        <f>ROUND(I569*H569,2)</f>
        <v>0</v>
      </c>
      <c r="K569" s="268" t="s">
        <v>1</v>
      </c>
      <c r="L569" s="273"/>
      <c r="M569" s="274" t="s">
        <v>1</v>
      </c>
      <c r="N569" s="275" t="s">
        <v>44</v>
      </c>
      <c r="O569" s="92"/>
      <c r="P569" s="229">
        <f>O569*H569</f>
        <v>0</v>
      </c>
      <c r="Q569" s="229">
        <v>0.017399999999999999</v>
      </c>
      <c r="R569" s="229">
        <f>Q569*H569</f>
        <v>0.069599999999999995</v>
      </c>
      <c r="S569" s="229">
        <v>0</v>
      </c>
      <c r="T569" s="230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1" t="s">
        <v>185</v>
      </c>
      <c r="AT569" s="231" t="s">
        <v>245</v>
      </c>
      <c r="AU569" s="231" t="s">
        <v>97</v>
      </c>
      <c r="AY569" s="18" t="s">
        <v>141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8" t="s">
        <v>87</v>
      </c>
      <c r="BK569" s="232">
        <f>ROUND(I569*H569,2)</f>
        <v>0</v>
      </c>
      <c r="BL569" s="18" t="s">
        <v>148</v>
      </c>
      <c r="BM569" s="231" t="s">
        <v>708</v>
      </c>
    </row>
    <row r="570" s="2" customFormat="1" ht="16.5" customHeight="1">
      <c r="A570" s="39"/>
      <c r="B570" s="40"/>
      <c r="C570" s="266" t="s">
        <v>709</v>
      </c>
      <c r="D570" s="266" t="s">
        <v>245</v>
      </c>
      <c r="E570" s="267" t="s">
        <v>710</v>
      </c>
      <c r="F570" s="268" t="s">
        <v>711</v>
      </c>
      <c r="G570" s="269" t="s">
        <v>146</v>
      </c>
      <c r="H570" s="270">
        <v>6</v>
      </c>
      <c r="I570" s="271"/>
      <c r="J570" s="272">
        <f>ROUND(I570*H570,2)</f>
        <v>0</v>
      </c>
      <c r="K570" s="268" t="s">
        <v>1</v>
      </c>
      <c r="L570" s="273"/>
      <c r="M570" s="274" t="s">
        <v>1</v>
      </c>
      <c r="N570" s="275" t="s">
        <v>44</v>
      </c>
      <c r="O570" s="92"/>
      <c r="P570" s="229">
        <f>O570*H570</f>
        <v>0</v>
      </c>
      <c r="Q570" s="229">
        <v>0.01</v>
      </c>
      <c r="R570" s="229">
        <f>Q570*H570</f>
        <v>0.059999999999999998</v>
      </c>
      <c r="S570" s="229">
        <v>0</v>
      </c>
      <c r="T570" s="230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1" t="s">
        <v>185</v>
      </c>
      <c r="AT570" s="231" t="s">
        <v>245</v>
      </c>
      <c r="AU570" s="231" t="s">
        <v>97</v>
      </c>
      <c r="AY570" s="18" t="s">
        <v>141</v>
      </c>
      <c r="BE570" s="232">
        <f>IF(N570="základní",J570,0)</f>
        <v>0</v>
      </c>
      <c r="BF570" s="232">
        <f>IF(N570="snížená",J570,0)</f>
        <v>0</v>
      </c>
      <c r="BG570" s="232">
        <f>IF(N570="zákl. přenesená",J570,0)</f>
        <v>0</v>
      </c>
      <c r="BH570" s="232">
        <f>IF(N570="sníž. přenesená",J570,0)</f>
        <v>0</v>
      </c>
      <c r="BI570" s="232">
        <f>IF(N570="nulová",J570,0)</f>
        <v>0</v>
      </c>
      <c r="BJ570" s="18" t="s">
        <v>87</v>
      </c>
      <c r="BK570" s="232">
        <f>ROUND(I570*H570,2)</f>
        <v>0</v>
      </c>
      <c r="BL570" s="18" t="s">
        <v>148</v>
      </c>
      <c r="BM570" s="231" t="s">
        <v>712</v>
      </c>
    </row>
    <row r="571" s="2" customFormat="1" ht="16.5" customHeight="1">
      <c r="A571" s="39"/>
      <c r="B571" s="40"/>
      <c r="C571" s="220" t="s">
        <v>713</v>
      </c>
      <c r="D571" s="220" t="s">
        <v>143</v>
      </c>
      <c r="E571" s="221" t="s">
        <v>714</v>
      </c>
      <c r="F571" s="222" t="s">
        <v>715</v>
      </c>
      <c r="G571" s="223" t="s">
        <v>146</v>
      </c>
      <c r="H571" s="224">
        <v>3</v>
      </c>
      <c r="I571" s="225"/>
      <c r="J571" s="226">
        <f>ROUND(I571*H571,2)</f>
        <v>0</v>
      </c>
      <c r="K571" s="222" t="s">
        <v>1</v>
      </c>
      <c r="L571" s="45"/>
      <c r="M571" s="227" t="s">
        <v>1</v>
      </c>
      <c r="N571" s="228" t="s">
        <v>44</v>
      </c>
      <c r="O571" s="92"/>
      <c r="P571" s="229">
        <f>O571*H571</f>
        <v>0</v>
      </c>
      <c r="Q571" s="229">
        <v>0.0097000000000000003</v>
      </c>
      <c r="R571" s="229">
        <f>Q571*H571</f>
        <v>0.029100000000000001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148</v>
      </c>
      <c r="AT571" s="231" t="s">
        <v>143</v>
      </c>
      <c r="AU571" s="231" t="s">
        <v>97</v>
      </c>
      <c r="AY571" s="18" t="s">
        <v>141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87</v>
      </c>
      <c r="BK571" s="232">
        <f>ROUND(I571*H571,2)</f>
        <v>0</v>
      </c>
      <c r="BL571" s="18" t="s">
        <v>148</v>
      </c>
      <c r="BM571" s="231" t="s">
        <v>716</v>
      </c>
    </row>
    <row r="572" s="2" customFormat="1" ht="16.5" customHeight="1">
      <c r="A572" s="39"/>
      <c r="B572" s="40"/>
      <c r="C572" s="220" t="s">
        <v>717</v>
      </c>
      <c r="D572" s="220" t="s">
        <v>143</v>
      </c>
      <c r="E572" s="221" t="s">
        <v>718</v>
      </c>
      <c r="F572" s="222" t="s">
        <v>719</v>
      </c>
      <c r="G572" s="223" t="s">
        <v>146</v>
      </c>
      <c r="H572" s="224">
        <v>24</v>
      </c>
      <c r="I572" s="225"/>
      <c r="J572" s="226">
        <f>ROUND(I572*H572,2)</f>
        <v>0</v>
      </c>
      <c r="K572" s="222" t="s">
        <v>1</v>
      </c>
      <c r="L572" s="45"/>
      <c r="M572" s="227" t="s">
        <v>1</v>
      </c>
      <c r="N572" s="228" t="s">
        <v>44</v>
      </c>
      <c r="O572" s="92"/>
      <c r="P572" s="229">
        <f>O572*H572</f>
        <v>0</v>
      </c>
      <c r="Q572" s="229">
        <v>0.0097000000000000003</v>
      </c>
      <c r="R572" s="229">
        <f>Q572*H572</f>
        <v>0.23280000000000001</v>
      </c>
      <c r="S572" s="229">
        <v>0</v>
      </c>
      <c r="T572" s="230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1" t="s">
        <v>148</v>
      </c>
      <c r="AT572" s="231" t="s">
        <v>143</v>
      </c>
      <c r="AU572" s="231" t="s">
        <v>97</v>
      </c>
      <c r="AY572" s="18" t="s">
        <v>141</v>
      </c>
      <c r="BE572" s="232">
        <f>IF(N572="základní",J572,0)</f>
        <v>0</v>
      </c>
      <c r="BF572" s="232">
        <f>IF(N572="snížená",J572,0)</f>
        <v>0</v>
      </c>
      <c r="BG572" s="232">
        <f>IF(N572="zákl. přenesená",J572,0)</f>
        <v>0</v>
      </c>
      <c r="BH572" s="232">
        <f>IF(N572="sníž. přenesená",J572,0)</f>
        <v>0</v>
      </c>
      <c r="BI572" s="232">
        <f>IF(N572="nulová",J572,0)</f>
        <v>0</v>
      </c>
      <c r="BJ572" s="18" t="s">
        <v>87</v>
      </c>
      <c r="BK572" s="232">
        <f>ROUND(I572*H572,2)</f>
        <v>0</v>
      </c>
      <c r="BL572" s="18" t="s">
        <v>148</v>
      </c>
      <c r="BM572" s="231" t="s">
        <v>720</v>
      </c>
    </row>
    <row r="573" s="12" customFormat="1" ht="20.88" customHeight="1">
      <c r="A573" s="12"/>
      <c r="B573" s="204"/>
      <c r="C573" s="205"/>
      <c r="D573" s="206" t="s">
        <v>78</v>
      </c>
      <c r="E573" s="218" t="s">
        <v>676</v>
      </c>
      <c r="F573" s="218" t="s">
        <v>721</v>
      </c>
      <c r="G573" s="205"/>
      <c r="H573" s="205"/>
      <c r="I573" s="208"/>
      <c r="J573" s="219">
        <f>BK573</f>
        <v>0</v>
      </c>
      <c r="K573" s="205"/>
      <c r="L573" s="210"/>
      <c r="M573" s="211"/>
      <c r="N573" s="212"/>
      <c r="O573" s="212"/>
      <c r="P573" s="213">
        <f>SUM(P574:P609)</f>
        <v>0</v>
      </c>
      <c r="Q573" s="212"/>
      <c r="R573" s="213">
        <f>SUM(R574:R609)</f>
        <v>59.827518720000008</v>
      </c>
      <c r="S573" s="212"/>
      <c r="T573" s="214">
        <f>SUM(T574:T609)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15" t="s">
        <v>87</v>
      </c>
      <c r="AT573" s="216" t="s">
        <v>78</v>
      </c>
      <c r="AU573" s="216" t="s">
        <v>89</v>
      </c>
      <c r="AY573" s="215" t="s">
        <v>141</v>
      </c>
      <c r="BK573" s="217">
        <f>SUM(BK574:BK609)</f>
        <v>0</v>
      </c>
    </row>
    <row r="574" s="2" customFormat="1" ht="37.8" customHeight="1">
      <c r="A574" s="39"/>
      <c r="B574" s="40"/>
      <c r="C574" s="220" t="s">
        <v>722</v>
      </c>
      <c r="D574" s="220" t="s">
        <v>143</v>
      </c>
      <c r="E574" s="221" t="s">
        <v>723</v>
      </c>
      <c r="F574" s="222" t="s">
        <v>724</v>
      </c>
      <c r="G574" s="223" t="s">
        <v>242</v>
      </c>
      <c r="H574" s="224">
        <v>13.5</v>
      </c>
      <c r="I574" s="225"/>
      <c r="J574" s="226">
        <f>ROUND(I574*H574,2)</f>
        <v>0</v>
      </c>
      <c r="K574" s="222" t="s">
        <v>147</v>
      </c>
      <c r="L574" s="45"/>
      <c r="M574" s="227" t="s">
        <v>1</v>
      </c>
      <c r="N574" s="228" t="s">
        <v>44</v>
      </c>
      <c r="O574" s="92"/>
      <c r="P574" s="229">
        <f>O574*H574</f>
        <v>0</v>
      </c>
      <c r="Q574" s="229">
        <v>0</v>
      </c>
      <c r="R574" s="229">
        <f>Q574*H574</f>
        <v>0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148</v>
      </c>
      <c r="AT574" s="231" t="s">
        <v>143</v>
      </c>
      <c r="AU574" s="231" t="s">
        <v>97</v>
      </c>
      <c r="AY574" s="18" t="s">
        <v>141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87</v>
      </c>
      <c r="BK574" s="232">
        <f>ROUND(I574*H574,2)</f>
        <v>0</v>
      </c>
      <c r="BL574" s="18" t="s">
        <v>148</v>
      </c>
      <c r="BM574" s="231" t="s">
        <v>725</v>
      </c>
    </row>
    <row r="575" s="2" customFormat="1" ht="24.15" customHeight="1">
      <c r="A575" s="39"/>
      <c r="B575" s="40"/>
      <c r="C575" s="266" t="s">
        <v>726</v>
      </c>
      <c r="D575" s="266" t="s">
        <v>245</v>
      </c>
      <c r="E575" s="267" t="s">
        <v>727</v>
      </c>
      <c r="F575" s="268" t="s">
        <v>728</v>
      </c>
      <c r="G575" s="269" t="s">
        <v>242</v>
      </c>
      <c r="H575" s="270">
        <v>13.702999999999999</v>
      </c>
      <c r="I575" s="271"/>
      <c r="J575" s="272">
        <f>ROUND(I575*H575,2)</f>
        <v>0</v>
      </c>
      <c r="K575" s="268" t="s">
        <v>147</v>
      </c>
      <c r="L575" s="273"/>
      <c r="M575" s="274" t="s">
        <v>1</v>
      </c>
      <c r="N575" s="275" t="s">
        <v>44</v>
      </c>
      <c r="O575" s="92"/>
      <c r="P575" s="229">
        <f>O575*H575</f>
        <v>0</v>
      </c>
      <c r="Q575" s="229">
        <v>0.00214</v>
      </c>
      <c r="R575" s="229">
        <f>Q575*H575</f>
        <v>0.029324419999999997</v>
      </c>
      <c r="S575" s="229">
        <v>0</v>
      </c>
      <c r="T575" s="230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1" t="s">
        <v>185</v>
      </c>
      <c r="AT575" s="231" t="s">
        <v>245</v>
      </c>
      <c r="AU575" s="231" t="s">
        <v>97</v>
      </c>
      <c r="AY575" s="18" t="s">
        <v>141</v>
      </c>
      <c r="BE575" s="232">
        <f>IF(N575="základní",J575,0)</f>
        <v>0</v>
      </c>
      <c r="BF575" s="232">
        <f>IF(N575="snížená",J575,0)</f>
        <v>0</v>
      </c>
      <c r="BG575" s="232">
        <f>IF(N575="zákl. přenesená",J575,0)</f>
        <v>0</v>
      </c>
      <c r="BH575" s="232">
        <f>IF(N575="sníž. přenesená",J575,0)</f>
        <v>0</v>
      </c>
      <c r="BI575" s="232">
        <f>IF(N575="nulová",J575,0)</f>
        <v>0</v>
      </c>
      <c r="BJ575" s="18" t="s">
        <v>87</v>
      </c>
      <c r="BK575" s="232">
        <f>ROUND(I575*H575,2)</f>
        <v>0</v>
      </c>
      <c r="BL575" s="18" t="s">
        <v>148</v>
      </c>
      <c r="BM575" s="231" t="s">
        <v>729</v>
      </c>
    </row>
    <row r="576" s="14" customFormat="1">
      <c r="A576" s="14"/>
      <c r="B576" s="244"/>
      <c r="C576" s="245"/>
      <c r="D576" s="235" t="s">
        <v>157</v>
      </c>
      <c r="E576" s="245"/>
      <c r="F576" s="247" t="s">
        <v>730</v>
      </c>
      <c r="G576" s="245"/>
      <c r="H576" s="248">
        <v>13.702999999999999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157</v>
      </c>
      <c r="AU576" s="254" t="s">
        <v>97</v>
      </c>
      <c r="AV576" s="14" t="s">
        <v>89</v>
      </c>
      <c r="AW576" s="14" t="s">
        <v>4</v>
      </c>
      <c r="AX576" s="14" t="s">
        <v>87</v>
      </c>
      <c r="AY576" s="254" t="s">
        <v>141</v>
      </c>
    </row>
    <row r="577" s="2" customFormat="1" ht="16.5" customHeight="1">
      <c r="A577" s="39"/>
      <c r="B577" s="40"/>
      <c r="C577" s="266" t="s">
        <v>731</v>
      </c>
      <c r="D577" s="266" t="s">
        <v>245</v>
      </c>
      <c r="E577" s="267" t="s">
        <v>732</v>
      </c>
      <c r="F577" s="268" t="s">
        <v>733</v>
      </c>
      <c r="G577" s="269" t="s">
        <v>146</v>
      </c>
      <c r="H577" s="270">
        <v>3.0449999999999999</v>
      </c>
      <c r="I577" s="271"/>
      <c r="J577" s="272">
        <f>ROUND(I577*H577,2)</f>
        <v>0</v>
      </c>
      <c r="K577" s="268" t="s">
        <v>147</v>
      </c>
      <c r="L577" s="273"/>
      <c r="M577" s="274" t="s">
        <v>1</v>
      </c>
      <c r="N577" s="275" t="s">
        <v>44</v>
      </c>
      <c r="O577" s="92"/>
      <c r="P577" s="229">
        <f>O577*H577</f>
        <v>0</v>
      </c>
      <c r="Q577" s="229">
        <v>0.00048000000000000001</v>
      </c>
      <c r="R577" s="229">
        <f>Q577*H577</f>
        <v>0.0014616</v>
      </c>
      <c r="S577" s="229">
        <v>0</v>
      </c>
      <c r="T577" s="230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1" t="s">
        <v>185</v>
      </c>
      <c r="AT577" s="231" t="s">
        <v>245</v>
      </c>
      <c r="AU577" s="231" t="s">
        <v>97</v>
      </c>
      <c r="AY577" s="18" t="s">
        <v>141</v>
      </c>
      <c r="BE577" s="232">
        <f>IF(N577="základní",J577,0)</f>
        <v>0</v>
      </c>
      <c r="BF577" s="232">
        <f>IF(N577="snížená",J577,0)</f>
        <v>0</v>
      </c>
      <c r="BG577" s="232">
        <f>IF(N577="zákl. přenesená",J577,0)</f>
        <v>0</v>
      </c>
      <c r="BH577" s="232">
        <f>IF(N577="sníž. přenesená",J577,0)</f>
        <v>0</v>
      </c>
      <c r="BI577" s="232">
        <f>IF(N577="nulová",J577,0)</f>
        <v>0</v>
      </c>
      <c r="BJ577" s="18" t="s">
        <v>87</v>
      </c>
      <c r="BK577" s="232">
        <f>ROUND(I577*H577,2)</f>
        <v>0</v>
      </c>
      <c r="BL577" s="18" t="s">
        <v>148</v>
      </c>
      <c r="BM577" s="231" t="s">
        <v>734</v>
      </c>
    </row>
    <row r="578" s="14" customFormat="1">
      <c r="A578" s="14"/>
      <c r="B578" s="244"/>
      <c r="C578" s="245"/>
      <c r="D578" s="235" t="s">
        <v>157</v>
      </c>
      <c r="E578" s="245"/>
      <c r="F578" s="247" t="s">
        <v>735</v>
      </c>
      <c r="G578" s="245"/>
      <c r="H578" s="248">
        <v>3.0449999999999999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157</v>
      </c>
      <c r="AU578" s="254" t="s">
        <v>97</v>
      </c>
      <c r="AV578" s="14" t="s">
        <v>89</v>
      </c>
      <c r="AW578" s="14" t="s">
        <v>4</v>
      </c>
      <c r="AX578" s="14" t="s">
        <v>87</v>
      </c>
      <c r="AY578" s="254" t="s">
        <v>141</v>
      </c>
    </row>
    <row r="579" s="2" customFormat="1" ht="37.8" customHeight="1">
      <c r="A579" s="39"/>
      <c r="B579" s="40"/>
      <c r="C579" s="220" t="s">
        <v>736</v>
      </c>
      <c r="D579" s="220" t="s">
        <v>143</v>
      </c>
      <c r="E579" s="221" t="s">
        <v>737</v>
      </c>
      <c r="F579" s="222" t="s">
        <v>738</v>
      </c>
      <c r="G579" s="223" t="s">
        <v>242</v>
      </c>
      <c r="H579" s="224">
        <v>2258</v>
      </c>
      <c r="I579" s="225"/>
      <c r="J579" s="226">
        <f>ROUND(I579*H579,2)</f>
        <v>0</v>
      </c>
      <c r="K579" s="222" t="s">
        <v>147</v>
      </c>
      <c r="L579" s="45"/>
      <c r="M579" s="227" t="s">
        <v>1</v>
      </c>
      <c r="N579" s="228" t="s">
        <v>44</v>
      </c>
      <c r="O579" s="92"/>
      <c r="P579" s="229">
        <f>O579*H579</f>
        <v>0</v>
      </c>
      <c r="Q579" s="229">
        <v>0</v>
      </c>
      <c r="R579" s="229">
        <f>Q579*H579</f>
        <v>0</v>
      </c>
      <c r="S579" s="229">
        <v>0</v>
      </c>
      <c r="T579" s="23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1" t="s">
        <v>148</v>
      </c>
      <c r="AT579" s="231" t="s">
        <v>143</v>
      </c>
      <c r="AU579" s="231" t="s">
        <v>97</v>
      </c>
      <c r="AY579" s="18" t="s">
        <v>141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8" t="s">
        <v>87</v>
      </c>
      <c r="BK579" s="232">
        <f>ROUND(I579*H579,2)</f>
        <v>0</v>
      </c>
      <c r="BL579" s="18" t="s">
        <v>148</v>
      </c>
      <c r="BM579" s="231" t="s">
        <v>739</v>
      </c>
    </row>
    <row r="580" s="2" customFormat="1" ht="24.15" customHeight="1">
      <c r="A580" s="39"/>
      <c r="B580" s="40"/>
      <c r="C580" s="266" t="s">
        <v>740</v>
      </c>
      <c r="D580" s="266" t="s">
        <v>245</v>
      </c>
      <c r="E580" s="267" t="s">
        <v>741</v>
      </c>
      <c r="F580" s="268" t="s">
        <v>742</v>
      </c>
      <c r="G580" s="269" t="s">
        <v>242</v>
      </c>
      <c r="H580" s="270">
        <v>2291.8699999999999</v>
      </c>
      <c r="I580" s="271"/>
      <c r="J580" s="272">
        <f>ROUND(I580*H580,2)</f>
        <v>0</v>
      </c>
      <c r="K580" s="268" t="s">
        <v>147</v>
      </c>
      <c r="L580" s="273"/>
      <c r="M580" s="274" t="s">
        <v>1</v>
      </c>
      <c r="N580" s="275" t="s">
        <v>44</v>
      </c>
      <c r="O580" s="92"/>
      <c r="P580" s="229">
        <f>O580*H580</f>
        <v>0</v>
      </c>
      <c r="Q580" s="229">
        <v>0.025600000000000001</v>
      </c>
      <c r="R580" s="229">
        <f>Q580*H580</f>
        <v>58.671872</v>
      </c>
      <c r="S580" s="229">
        <v>0</v>
      </c>
      <c r="T580" s="230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1" t="s">
        <v>185</v>
      </c>
      <c r="AT580" s="231" t="s">
        <v>245</v>
      </c>
      <c r="AU580" s="231" t="s">
        <v>97</v>
      </c>
      <c r="AY580" s="18" t="s">
        <v>141</v>
      </c>
      <c r="BE580" s="232">
        <f>IF(N580="základní",J580,0)</f>
        <v>0</v>
      </c>
      <c r="BF580" s="232">
        <f>IF(N580="snížená",J580,0)</f>
        <v>0</v>
      </c>
      <c r="BG580" s="232">
        <f>IF(N580="zákl. přenesená",J580,0)</f>
        <v>0</v>
      </c>
      <c r="BH580" s="232">
        <f>IF(N580="sníž. přenesená",J580,0)</f>
        <v>0</v>
      </c>
      <c r="BI580" s="232">
        <f>IF(N580="nulová",J580,0)</f>
        <v>0</v>
      </c>
      <c r="BJ580" s="18" t="s">
        <v>87</v>
      </c>
      <c r="BK580" s="232">
        <f>ROUND(I580*H580,2)</f>
        <v>0</v>
      </c>
      <c r="BL580" s="18" t="s">
        <v>148</v>
      </c>
      <c r="BM580" s="231" t="s">
        <v>743</v>
      </c>
    </row>
    <row r="581" s="14" customFormat="1">
      <c r="A581" s="14"/>
      <c r="B581" s="244"/>
      <c r="C581" s="245"/>
      <c r="D581" s="235" t="s">
        <v>157</v>
      </c>
      <c r="E581" s="245"/>
      <c r="F581" s="247" t="s">
        <v>744</v>
      </c>
      <c r="G581" s="245"/>
      <c r="H581" s="248">
        <v>2291.8699999999999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157</v>
      </c>
      <c r="AU581" s="254" t="s">
        <v>97</v>
      </c>
      <c r="AV581" s="14" t="s">
        <v>89</v>
      </c>
      <c r="AW581" s="14" t="s">
        <v>4</v>
      </c>
      <c r="AX581" s="14" t="s">
        <v>87</v>
      </c>
      <c r="AY581" s="254" t="s">
        <v>141</v>
      </c>
    </row>
    <row r="582" s="2" customFormat="1" ht="16.5" customHeight="1">
      <c r="A582" s="39"/>
      <c r="B582" s="40"/>
      <c r="C582" s="266" t="s">
        <v>745</v>
      </c>
      <c r="D582" s="266" t="s">
        <v>245</v>
      </c>
      <c r="E582" s="267" t="s">
        <v>746</v>
      </c>
      <c r="F582" s="268" t="s">
        <v>747</v>
      </c>
      <c r="G582" s="269" t="s">
        <v>146</v>
      </c>
      <c r="H582" s="270">
        <v>24.359999999999999</v>
      </c>
      <c r="I582" s="271"/>
      <c r="J582" s="272">
        <f>ROUND(I582*H582,2)</f>
        <v>0</v>
      </c>
      <c r="K582" s="268" t="s">
        <v>147</v>
      </c>
      <c r="L582" s="273"/>
      <c r="M582" s="274" t="s">
        <v>1</v>
      </c>
      <c r="N582" s="275" t="s">
        <v>44</v>
      </c>
      <c r="O582" s="92"/>
      <c r="P582" s="229">
        <f>O582*H582</f>
        <v>0</v>
      </c>
      <c r="Q582" s="229">
        <v>0.0071399999999999996</v>
      </c>
      <c r="R582" s="229">
        <f>Q582*H582</f>
        <v>0.17393039999999999</v>
      </c>
      <c r="S582" s="229">
        <v>0</v>
      </c>
      <c r="T582" s="230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1" t="s">
        <v>185</v>
      </c>
      <c r="AT582" s="231" t="s">
        <v>245</v>
      </c>
      <c r="AU582" s="231" t="s">
        <v>97</v>
      </c>
      <c r="AY582" s="18" t="s">
        <v>141</v>
      </c>
      <c r="BE582" s="232">
        <f>IF(N582="základní",J582,0)</f>
        <v>0</v>
      </c>
      <c r="BF582" s="232">
        <f>IF(N582="snížená",J582,0)</f>
        <v>0</v>
      </c>
      <c r="BG582" s="232">
        <f>IF(N582="zákl. přenesená",J582,0)</f>
        <v>0</v>
      </c>
      <c r="BH582" s="232">
        <f>IF(N582="sníž. přenesená",J582,0)</f>
        <v>0</v>
      </c>
      <c r="BI582" s="232">
        <f>IF(N582="nulová",J582,0)</f>
        <v>0</v>
      </c>
      <c r="BJ582" s="18" t="s">
        <v>87</v>
      </c>
      <c r="BK582" s="232">
        <f>ROUND(I582*H582,2)</f>
        <v>0</v>
      </c>
      <c r="BL582" s="18" t="s">
        <v>148</v>
      </c>
      <c r="BM582" s="231" t="s">
        <v>748</v>
      </c>
    </row>
    <row r="583" s="14" customFormat="1">
      <c r="A583" s="14"/>
      <c r="B583" s="244"/>
      <c r="C583" s="245"/>
      <c r="D583" s="235" t="s">
        <v>157</v>
      </c>
      <c r="E583" s="245"/>
      <c r="F583" s="247" t="s">
        <v>749</v>
      </c>
      <c r="G583" s="245"/>
      <c r="H583" s="248">
        <v>24.359999999999999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157</v>
      </c>
      <c r="AU583" s="254" t="s">
        <v>97</v>
      </c>
      <c r="AV583" s="14" t="s">
        <v>89</v>
      </c>
      <c r="AW583" s="14" t="s">
        <v>4</v>
      </c>
      <c r="AX583" s="14" t="s">
        <v>87</v>
      </c>
      <c r="AY583" s="254" t="s">
        <v>141</v>
      </c>
    </row>
    <row r="584" s="2" customFormat="1" ht="44.25" customHeight="1">
      <c r="A584" s="39"/>
      <c r="B584" s="40"/>
      <c r="C584" s="220" t="s">
        <v>750</v>
      </c>
      <c r="D584" s="220" t="s">
        <v>143</v>
      </c>
      <c r="E584" s="221" t="s">
        <v>751</v>
      </c>
      <c r="F584" s="222" t="s">
        <v>752</v>
      </c>
      <c r="G584" s="223" t="s">
        <v>146</v>
      </c>
      <c r="H584" s="224">
        <v>7</v>
      </c>
      <c r="I584" s="225"/>
      <c r="J584" s="226">
        <f>ROUND(I584*H584,2)</f>
        <v>0</v>
      </c>
      <c r="K584" s="222" t="s">
        <v>147</v>
      </c>
      <c r="L584" s="45"/>
      <c r="M584" s="227" t="s">
        <v>1</v>
      </c>
      <c r="N584" s="228" t="s">
        <v>44</v>
      </c>
      <c r="O584" s="92"/>
      <c r="P584" s="229">
        <f>O584*H584</f>
        <v>0</v>
      </c>
      <c r="Q584" s="229">
        <v>0</v>
      </c>
      <c r="R584" s="229">
        <f>Q584*H584</f>
        <v>0</v>
      </c>
      <c r="S584" s="229">
        <v>0</v>
      </c>
      <c r="T584" s="230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1" t="s">
        <v>148</v>
      </c>
      <c r="AT584" s="231" t="s">
        <v>143</v>
      </c>
      <c r="AU584" s="231" t="s">
        <v>97</v>
      </c>
      <c r="AY584" s="18" t="s">
        <v>141</v>
      </c>
      <c r="BE584" s="232">
        <f>IF(N584="základní",J584,0)</f>
        <v>0</v>
      </c>
      <c r="BF584" s="232">
        <f>IF(N584="snížená",J584,0)</f>
        <v>0</v>
      </c>
      <c r="BG584" s="232">
        <f>IF(N584="zákl. přenesená",J584,0)</f>
        <v>0</v>
      </c>
      <c r="BH584" s="232">
        <f>IF(N584="sníž. přenesená",J584,0)</f>
        <v>0</v>
      </c>
      <c r="BI584" s="232">
        <f>IF(N584="nulová",J584,0)</f>
        <v>0</v>
      </c>
      <c r="BJ584" s="18" t="s">
        <v>87</v>
      </c>
      <c r="BK584" s="232">
        <f>ROUND(I584*H584,2)</f>
        <v>0</v>
      </c>
      <c r="BL584" s="18" t="s">
        <v>148</v>
      </c>
      <c r="BM584" s="231" t="s">
        <v>753</v>
      </c>
    </row>
    <row r="585" s="2" customFormat="1" ht="16.5" customHeight="1">
      <c r="A585" s="39"/>
      <c r="B585" s="40"/>
      <c r="C585" s="266" t="s">
        <v>754</v>
      </c>
      <c r="D585" s="266" t="s">
        <v>245</v>
      </c>
      <c r="E585" s="267" t="s">
        <v>755</v>
      </c>
      <c r="F585" s="268" t="s">
        <v>756</v>
      </c>
      <c r="G585" s="269" t="s">
        <v>146</v>
      </c>
      <c r="H585" s="270">
        <v>7.1050000000000004</v>
      </c>
      <c r="I585" s="271"/>
      <c r="J585" s="272">
        <f>ROUND(I585*H585,2)</f>
        <v>0</v>
      </c>
      <c r="K585" s="268" t="s">
        <v>147</v>
      </c>
      <c r="L585" s="273"/>
      <c r="M585" s="274" t="s">
        <v>1</v>
      </c>
      <c r="N585" s="275" t="s">
        <v>44</v>
      </c>
      <c r="O585" s="92"/>
      <c r="P585" s="229">
        <f>O585*H585</f>
        <v>0</v>
      </c>
      <c r="Q585" s="229">
        <v>0.00038999999999999999</v>
      </c>
      <c r="R585" s="229">
        <f>Q585*H585</f>
        <v>0.0027709500000000003</v>
      </c>
      <c r="S585" s="229">
        <v>0</v>
      </c>
      <c r="T585" s="230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1" t="s">
        <v>185</v>
      </c>
      <c r="AT585" s="231" t="s">
        <v>245</v>
      </c>
      <c r="AU585" s="231" t="s">
        <v>97</v>
      </c>
      <c r="AY585" s="18" t="s">
        <v>141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8" t="s">
        <v>87</v>
      </c>
      <c r="BK585" s="232">
        <f>ROUND(I585*H585,2)</f>
        <v>0</v>
      </c>
      <c r="BL585" s="18" t="s">
        <v>148</v>
      </c>
      <c r="BM585" s="231" t="s">
        <v>757</v>
      </c>
    </row>
    <row r="586" s="14" customFormat="1">
      <c r="A586" s="14"/>
      <c r="B586" s="244"/>
      <c r="C586" s="245"/>
      <c r="D586" s="235" t="s">
        <v>157</v>
      </c>
      <c r="E586" s="245"/>
      <c r="F586" s="247" t="s">
        <v>758</v>
      </c>
      <c r="G586" s="245"/>
      <c r="H586" s="248">
        <v>7.1050000000000004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157</v>
      </c>
      <c r="AU586" s="254" t="s">
        <v>97</v>
      </c>
      <c r="AV586" s="14" t="s">
        <v>89</v>
      </c>
      <c r="AW586" s="14" t="s">
        <v>4</v>
      </c>
      <c r="AX586" s="14" t="s">
        <v>87</v>
      </c>
      <c r="AY586" s="254" t="s">
        <v>141</v>
      </c>
    </row>
    <row r="587" s="2" customFormat="1" ht="24.15" customHeight="1">
      <c r="A587" s="39"/>
      <c r="B587" s="40"/>
      <c r="C587" s="220" t="s">
        <v>759</v>
      </c>
      <c r="D587" s="220" t="s">
        <v>143</v>
      </c>
      <c r="E587" s="221" t="s">
        <v>760</v>
      </c>
      <c r="F587" s="222" t="s">
        <v>761</v>
      </c>
      <c r="G587" s="223" t="s">
        <v>146</v>
      </c>
      <c r="H587" s="224">
        <v>10</v>
      </c>
      <c r="I587" s="225"/>
      <c r="J587" s="226">
        <f>ROUND(I587*H587,2)</f>
        <v>0</v>
      </c>
      <c r="K587" s="222" t="s">
        <v>1</v>
      </c>
      <c r="L587" s="45"/>
      <c r="M587" s="227" t="s">
        <v>1</v>
      </c>
      <c r="N587" s="228" t="s">
        <v>44</v>
      </c>
      <c r="O587" s="92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1" t="s">
        <v>148</v>
      </c>
      <c r="AT587" s="231" t="s">
        <v>143</v>
      </c>
      <c r="AU587" s="231" t="s">
        <v>97</v>
      </c>
      <c r="AY587" s="18" t="s">
        <v>141</v>
      </c>
      <c r="BE587" s="232">
        <f>IF(N587="základní",J587,0)</f>
        <v>0</v>
      </c>
      <c r="BF587" s="232">
        <f>IF(N587="snížená",J587,0)</f>
        <v>0</v>
      </c>
      <c r="BG587" s="232">
        <f>IF(N587="zákl. přenesená",J587,0)</f>
        <v>0</v>
      </c>
      <c r="BH587" s="232">
        <f>IF(N587="sníž. přenesená",J587,0)</f>
        <v>0</v>
      </c>
      <c r="BI587" s="232">
        <f>IF(N587="nulová",J587,0)</f>
        <v>0</v>
      </c>
      <c r="BJ587" s="18" t="s">
        <v>87</v>
      </c>
      <c r="BK587" s="232">
        <f>ROUND(I587*H587,2)</f>
        <v>0</v>
      </c>
      <c r="BL587" s="18" t="s">
        <v>148</v>
      </c>
      <c r="BM587" s="231" t="s">
        <v>762</v>
      </c>
    </row>
    <row r="588" s="14" customFormat="1">
      <c r="A588" s="14"/>
      <c r="B588" s="244"/>
      <c r="C588" s="245"/>
      <c r="D588" s="235" t="s">
        <v>157</v>
      </c>
      <c r="E588" s="246" t="s">
        <v>1</v>
      </c>
      <c r="F588" s="247" t="s">
        <v>763</v>
      </c>
      <c r="G588" s="245"/>
      <c r="H588" s="248">
        <v>10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157</v>
      </c>
      <c r="AU588" s="254" t="s">
        <v>97</v>
      </c>
      <c r="AV588" s="14" t="s">
        <v>89</v>
      </c>
      <c r="AW588" s="14" t="s">
        <v>36</v>
      </c>
      <c r="AX588" s="14" t="s">
        <v>87</v>
      </c>
      <c r="AY588" s="254" t="s">
        <v>141</v>
      </c>
    </row>
    <row r="589" s="2" customFormat="1" ht="16.5" customHeight="1">
      <c r="A589" s="39"/>
      <c r="B589" s="40"/>
      <c r="C589" s="266" t="s">
        <v>764</v>
      </c>
      <c r="D589" s="266" t="s">
        <v>245</v>
      </c>
      <c r="E589" s="267" t="s">
        <v>765</v>
      </c>
      <c r="F589" s="268" t="s">
        <v>766</v>
      </c>
      <c r="G589" s="269" t="s">
        <v>146</v>
      </c>
      <c r="H589" s="270">
        <v>3.0449999999999999</v>
      </c>
      <c r="I589" s="271"/>
      <c r="J589" s="272">
        <f>ROUND(I589*H589,2)</f>
        <v>0</v>
      </c>
      <c r="K589" s="268" t="s">
        <v>1</v>
      </c>
      <c r="L589" s="273"/>
      <c r="M589" s="274" t="s">
        <v>1</v>
      </c>
      <c r="N589" s="275" t="s">
        <v>44</v>
      </c>
      <c r="O589" s="92"/>
      <c r="P589" s="229">
        <f>O589*H589</f>
        <v>0</v>
      </c>
      <c r="Q589" s="229">
        <v>0.0095399999999999999</v>
      </c>
      <c r="R589" s="229">
        <f>Q589*H589</f>
        <v>0.0290493</v>
      </c>
      <c r="S589" s="229">
        <v>0</v>
      </c>
      <c r="T589" s="23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1" t="s">
        <v>185</v>
      </c>
      <c r="AT589" s="231" t="s">
        <v>245</v>
      </c>
      <c r="AU589" s="231" t="s">
        <v>97</v>
      </c>
      <c r="AY589" s="18" t="s">
        <v>141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8" t="s">
        <v>87</v>
      </c>
      <c r="BK589" s="232">
        <f>ROUND(I589*H589,2)</f>
        <v>0</v>
      </c>
      <c r="BL589" s="18" t="s">
        <v>148</v>
      </c>
      <c r="BM589" s="231" t="s">
        <v>767</v>
      </c>
    </row>
    <row r="590" s="14" customFormat="1">
      <c r="A590" s="14"/>
      <c r="B590" s="244"/>
      <c r="C590" s="245"/>
      <c r="D590" s="235" t="s">
        <v>157</v>
      </c>
      <c r="E590" s="245"/>
      <c r="F590" s="247" t="s">
        <v>735</v>
      </c>
      <c r="G590" s="245"/>
      <c r="H590" s="248">
        <v>3.0449999999999999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157</v>
      </c>
      <c r="AU590" s="254" t="s">
        <v>97</v>
      </c>
      <c r="AV590" s="14" t="s">
        <v>89</v>
      </c>
      <c r="AW590" s="14" t="s">
        <v>4</v>
      </c>
      <c r="AX590" s="14" t="s">
        <v>87</v>
      </c>
      <c r="AY590" s="254" t="s">
        <v>141</v>
      </c>
    </row>
    <row r="591" s="2" customFormat="1" ht="16.5" customHeight="1">
      <c r="A591" s="39"/>
      <c r="B591" s="40"/>
      <c r="C591" s="266" t="s">
        <v>768</v>
      </c>
      <c r="D591" s="266" t="s">
        <v>245</v>
      </c>
      <c r="E591" s="267" t="s">
        <v>769</v>
      </c>
      <c r="F591" s="268" t="s">
        <v>770</v>
      </c>
      <c r="G591" s="269" t="s">
        <v>146</v>
      </c>
      <c r="H591" s="270">
        <v>2.0299999999999998</v>
      </c>
      <c r="I591" s="271"/>
      <c r="J591" s="272">
        <f>ROUND(I591*H591,2)</f>
        <v>0</v>
      </c>
      <c r="K591" s="268" t="s">
        <v>1</v>
      </c>
      <c r="L591" s="273"/>
      <c r="M591" s="274" t="s">
        <v>1</v>
      </c>
      <c r="N591" s="275" t="s">
        <v>44</v>
      </c>
      <c r="O591" s="92"/>
      <c r="P591" s="229">
        <f>O591*H591</f>
        <v>0</v>
      </c>
      <c r="Q591" s="229">
        <v>0.0095399999999999999</v>
      </c>
      <c r="R591" s="229">
        <f>Q591*H591</f>
        <v>0.019366199999999997</v>
      </c>
      <c r="S591" s="229">
        <v>0</v>
      </c>
      <c r="T591" s="230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1" t="s">
        <v>185</v>
      </c>
      <c r="AT591" s="231" t="s">
        <v>245</v>
      </c>
      <c r="AU591" s="231" t="s">
        <v>97</v>
      </c>
      <c r="AY591" s="18" t="s">
        <v>141</v>
      </c>
      <c r="BE591" s="232">
        <f>IF(N591="základní",J591,0)</f>
        <v>0</v>
      </c>
      <c r="BF591" s="232">
        <f>IF(N591="snížená",J591,0)</f>
        <v>0</v>
      </c>
      <c r="BG591" s="232">
        <f>IF(N591="zákl. přenesená",J591,0)</f>
        <v>0</v>
      </c>
      <c r="BH591" s="232">
        <f>IF(N591="sníž. přenesená",J591,0)</f>
        <v>0</v>
      </c>
      <c r="BI591" s="232">
        <f>IF(N591="nulová",J591,0)</f>
        <v>0</v>
      </c>
      <c r="BJ591" s="18" t="s">
        <v>87</v>
      </c>
      <c r="BK591" s="232">
        <f>ROUND(I591*H591,2)</f>
        <v>0</v>
      </c>
      <c r="BL591" s="18" t="s">
        <v>148</v>
      </c>
      <c r="BM591" s="231" t="s">
        <v>771</v>
      </c>
    </row>
    <row r="592" s="14" customFormat="1">
      <c r="A592" s="14"/>
      <c r="B592" s="244"/>
      <c r="C592" s="245"/>
      <c r="D592" s="235" t="s">
        <v>157</v>
      </c>
      <c r="E592" s="245"/>
      <c r="F592" s="247" t="s">
        <v>772</v>
      </c>
      <c r="G592" s="245"/>
      <c r="H592" s="248">
        <v>2.0299999999999998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157</v>
      </c>
      <c r="AU592" s="254" t="s">
        <v>97</v>
      </c>
      <c r="AV592" s="14" t="s">
        <v>89</v>
      </c>
      <c r="AW592" s="14" t="s">
        <v>4</v>
      </c>
      <c r="AX592" s="14" t="s">
        <v>87</v>
      </c>
      <c r="AY592" s="254" t="s">
        <v>141</v>
      </c>
    </row>
    <row r="593" s="2" customFormat="1" ht="16.5" customHeight="1">
      <c r="A593" s="39"/>
      <c r="B593" s="40"/>
      <c r="C593" s="266" t="s">
        <v>773</v>
      </c>
      <c r="D593" s="266" t="s">
        <v>245</v>
      </c>
      <c r="E593" s="267" t="s">
        <v>774</v>
      </c>
      <c r="F593" s="268" t="s">
        <v>775</v>
      </c>
      <c r="G593" s="269" t="s">
        <v>146</v>
      </c>
      <c r="H593" s="270">
        <v>5.0750000000000002</v>
      </c>
      <c r="I593" s="271"/>
      <c r="J593" s="272">
        <f>ROUND(I593*H593,2)</f>
        <v>0</v>
      </c>
      <c r="K593" s="268" t="s">
        <v>1</v>
      </c>
      <c r="L593" s="273"/>
      <c r="M593" s="274" t="s">
        <v>1</v>
      </c>
      <c r="N593" s="275" t="s">
        <v>44</v>
      </c>
      <c r="O593" s="92"/>
      <c r="P593" s="229">
        <f>O593*H593</f>
        <v>0</v>
      </c>
      <c r="Q593" s="229">
        <v>0.0095399999999999999</v>
      </c>
      <c r="R593" s="229">
        <f>Q593*H593</f>
        <v>0.0484155</v>
      </c>
      <c r="S593" s="229">
        <v>0</v>
      </c>
      <c r="T593" s="230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1" t="s">
        <v>185</v>
      </c>
      <c r="AT593" s="231" t="s">
        <v>245</v>
      </c>
      <c r="AU593" s="231" t="s">
        <v>97</v>
      </c>
      <c r="AY593" s="18" t="s">
        <v>141</v>
      </c>
      <c r="BE593" s="232">
        <f>IF(N593="základní",J593,0)</f>
        <v>0</v>
      </c>
      <c r="BF593" s="232">
        <f>IF(N593="snížená",J593,0)</f>
        <v>0</v>
      </c>
      <c r="BG593" s="232">
        <f>IF(N593="zákl. přenesená",J593,0)</f>
        <v>0</v>
      </c>
      <c r="BH593" s="232">
        <f>IF(N593="sníž. přenesená",J593,0)</f>
        <v>0</v>
      </c>
      <c r="BI593" s="232">
        <f>IF(N593="nulová",J593,0)</f>
        <v>0</v>
      </c>
      <c r="BJ593" s="18" t="s">
        <v>87</v>
      </c>
      <c r="BK593" s="232">
        <f>ROUND(I593*H593,2)</f>
        <v>0</v>
      </c>
      <c r="BL593" s="18" t="s">
        <v>148</v>
      </c>
      <c r="BM593" s="231" t="s">
        <v>776</v>
      </c>
    </row>
    <row r="594" s="14" customFormat="1">
      <c r="A594" s="14"/>
      <c r="B594" s="244"/>
      <c r="C594" s="245"/>
      <c r="D594" s="235" t="s">
        <v>157</v>
      </c>
      <c r="E594" s="245"/>
      <c r="F594" s="247" t="s">
        <v>777</v>
      </c>
      <c r="G594" s="245"/>
      <c r="H594" s="248">
        <v>5.0750000000000002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4" t="s">
        <v>157</v>
      </c>
      <c r="AU594" s="254" t="s">
        <v>97</v>
      </c>
      <c r="AV594" s="14" t="s">
        <v>89</v>
      </c>
      <c r="AW594" s="14" t="s">
        <v>4</v>
      </c>
      <c r="AX594" s="14" t="s">
        <v>87</v>
      </c>
      <c r="AY594" s="254" t="s">
        <v>141</v>
      </c>
    </row>
    <row r="595" s="2" customFormat="1" ht="24.15" customHeight="1">
      <c r="A595" s="39"/>
      <c r="B595" s="40"/>
      <c r="C595" s="220" t="s">
        <v>778</v>
      </c>
      <c r="D595" s="220" t="s">
        <v>143</v>
      </c>
      <c r="E595" s="221" t="s">
        <v>779</v>
      </c>
      <c r="F595" s="222" t="s">
        <v>780</v>
      </c>
      <c r="G595" s="223" t="s">
        <v>146</v>
      </c>
      <c r="H595" s="224">
        <v>7</v>
      </c>
      <c r="I595" s="225"/>
      <c r="J595" s="226">
        <f>ROUND(I595*H595,2)</f>
        <v>0</v>
      </c>
      <c r="K595" s="222" t="s">
        <v>1</v>
      </c>
      <c r="L595" s="45"/>
      <c r="M595" s="227" t="s">
        <v>1</v>
      </c>
      <c r="N595" s="228" t="s">
        <v>44</v>
      </c>
      <c r="O595" s="92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148</v>
      </c>
      <c r="AT595" s="231" t="s">
        <v>143</v>
      </c>
      <c r="AU595" s="231" t="s">
        <v>97</v>
      </c>
      <c r="AY595" s="18" t="s">
        <v>141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87</v>
      </c>
      <c r="BK595" s="232">
        <f>ROUND(I595*H595,2)</f>
        <v>0</v>
      </c>
      <c r="BL595" s="18" t="s">
        <v>148</v>
      </c>
      <c r="BM595" s="231" t="s">
        <v>781</v>
      </c>
    </row>
    <row r="596" s="2" customFormat="1" ht="16.5" customHeight="1">
      <c r="A596" s="39"/>
      <c r="B596" s="40"/>
      <c r="C596" s="266" t="s">
        <v>782</v>
      </c>
      <c r="D596" s="266" t="s">
        <v>245</v>
      </c>
      <c r="E596" s="267" t="s">
        <v>783</v>
      </c>
      <c r="F596" s="268" t="s">
        <v>784</v>
      </c>
      <c r="G596" s="269" t="s">
        <v>146</v>
      </c>
      <c r="H596" s="270">
        <v>7.1050000000000004</v>
      </c>
      <c r="I596" s="271"/>
      <c r="J596" s="272">
        <f>ROUND(I596*H596,2)</f>
        <v>0</v>
      </c>
      <c r="K596" s="268" t="s">
        <v>1</v>
      </c>
      <c r="L596" s="273"/>
      <c r="M596" s="274" t="s">
        <v>1</v>
      </c>
      <c r="N596" s="275" t="s">
        <v>44</v>
      </c>
      <c r="O596" s="92"/>
      <c r="P596" s="229">
        <f>O596*H596</f>
        <v>0</v>
      </c>
      <c r="Q596" s="229">
        <v>0.01546</v>
      </c>
      <c r="R596" s="229">
        <f>Q596*H596</f>
        <v>0.10984330000000001</v>
      </c>
      <c r="S596" s="229">
        <v>0</v>
      </c>
      <c r="T596" s="23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1" t="s">
        <v>185</v>
      </c>
      <c r="AT596" s="231" t="s">
        <v>245</v>
      </c>
      <c r="AU596" s="231" t="s">
        <v>97</v>
      </c>
      <c r="AY596" s="18" t="s">
        <v>141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8" t="s">
        <v>87</v>
      </c>
      <c r="BK596" s="232">
        <f>ROUND(I596*H596,2)</f>
        <v>0</v>
      </c>
      <c r="BL596" s="18" t="s">
        <v>148</v>
      </c>
      <c r="BM596" s="231" t="s">
        <v>785</v>
      </c>
    </row>
    <row r="597" s="14" customFormat="1">
      <c r="A597" s="14"/>
      <c r="B597" s="244"/>
      <c r="C597" s="245"/>
      <c r="D597" s="235" t="s">
        <v>157</v>
      </c>
      <c r="E597" s="245"/>
      <c r="F597" s="247" t="s">
        <v>758</v>
      </c>
      <c r="G597" s="245"/>
      <c r="H597" s="248">
        <v>7.1050000000000004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157</v>
      </c>
      <c r="AU597" s="254" t="s">
        <v>97</v>
      </c>
      <c r="AV597" s="14" t="s">
        <v>89</v>
      </c>
      <c r="AW597" s="14" t="s">
        <v>4</v>
      </c>
      <c r="AX597" s="14" t="s">
        <v>87</v>
      </c>
      <c r="AY597" s="254" t="s">
        <v>141</v>
      </c>
    </row>
    <row r="598" s="2" customFormat="1" ht="44.25" customHeight="1">
      <c r="A598" s="39"/>
      <c r="B598" s="40"/>
      <c r="C598" s="220" t="s">
        <v>786</v>
      </c>
      <c r="D598" s="220" t="s">
        <v>143</v>
      </c>
      <c r="E598" s="221" t="s">
        <v>787</v>
      </c>
      <c r="F598" s="222" t="s">
        <v>788</v>
      </c>
      <c r="G598" s="223" t="s">
        <v>146</v>
      </c>
      <c r="H598" s="224">
        <v>67</v>
      </c>
      <c r="I598" s="225"/>
      <c r="J598" s="226">
        <f>ROUND(I598*H598,2)</f>
        <v>0</v>
      </c>
      <c r="K598" s="222" t="s">
        <v>147</v>
      </c>
      <c r="L598" s="45"/>
      <c r="M598" s="227" t="s">
        <v>1</v>
      </c>
      <c r="N598" s="228" t="s">
        <v>44</v>
      </c>
      <c r="O598" s="92"/>
      <c r="P598" s="229">
        <f>O598*H598</f>
        <v>0</v>
      </c>
      <c r="Q598" s="229">
        <v>0</v>
      </c>
      <c r="R598" s="229">
        <f>Q598*H598</f>
        <v>0</v>
      </c>
      <c r="S598" s="229">
        <v>0</v>
      </c>
      <c r="T598" s="23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1" t="s">
        <v>148</v>
      </c>
      <c r="AT598" s="231" t="s">
        <v>143</v>
      </c>
      <c r="AU598" s="231" t="s">
        <v>97</v>
      </c>
      <c r="AY598" s="18" t="s">
        <v>141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8" t="s">
        <v>87</v>
      </c>
      <c r="BK598" s="232">
        <f>ROUND(I598*H598,2)</f>
        <v>0</v>
      </c>
      <c r="BL598" s="18" t="s">
        <v>148</v>
      </c>
      <c r="BM598" s="231" t="s">
        <v>789</v>
      </c>
    </row>
    <row r="599" s="14" customFormat="1">
      <c r="A599" s="14"/>
      <c r="B599" s="244"/>
      <c r="C599" s="245"/>
      <c r="D599" s="235" t="s">
        <v>157</v>
      </c>
      <c r="E599" s="246" t="s">
        <v>1</v>
      </c>
      <c r="F599" s="247" t="s">
        <v>790</v>
      </c>
      <c r="G599" s="245"/>
      <c r="H599" s="248">
        <v>67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157</v>
      </c>
      <c r="AU599" s="254" t="s">
        <v>97</v>
      </c>
      <c r="AV599" s="14" t="s">
        <v>89</v>
      </c>
      <c r="AW599" s="14" t="s">
        <v>36</v>
      </c>
      <c r="AX599" s="14" t="s">
        <v>87</v>
      </c>
      <c r="AY599" s="254" t="s">
        <v>141</v>
      </c>
    </row>
    <row r="600" s="2" customFormat="1" ht="16.5" customHeight="1">
      <c r="A600" s="39"/>
      <c r="B600" s="40"/>
      <c r="C600" s="266" t="s">
        <v>791</v>
      </c>
      <c r="D600" s="266" t="s">
        <v>245</v>
      </c>
      <c r="E600" s="267" t="s">
        <v>792</v>
      </c>
      <c r="F600" s="268" t="s">
        <v>793</v>
      </c>
      <c r="G600" s="269" t="s">
        <v>146</v>
      </c>
      <c r="H600" s="270">
        <v>61.914999999999999</v>
      </c>
      <c r="I600" s="271"/>
      <c r="J600" s="272">
        <f>ROUND(I600*H600,2)</f>
        <v>0</v>
      </c>
      <c r="K600" s="268" t="s">
        <v>147</v>
      </c>
      <c r="L600" s="273"/>
      <c r="M600" s="274" t="s">
        <v>1</v>
      </c>
      <c r="N600" s="275" t="s">
        <v>44</v>
      </c>
      <c r="O600" s="92"/>
      <c r="P600" s="229">
        <f>O600*H600</f>
        <v>0</v>
      </c>
      <c r="Q600" s="229">
        <v>0.0087500000000000008</v>
      </c>
      <c r="R600" s="229">
        <f>Q600*H600</f>
        <v>0.54175625000000005</v>
      </c>
      <c r="S600" s="229">
        <v>0</v>
      </c>
      <c r="T600" s="23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1" t="s">
        <v>185</v>
      </c>
      <c r="AT600" s="231" t="s">
        <v>245</v>
      </c>
      <c r="AU600" s="231" t="s">
        <v>97</v>
      </c>
      <c r="AY600" s="18" t="s">
        <v>141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8" t="s">
        <v>87</v>
      </c>
      <c r="BK600" s="232">
        <f>ROUND(I600*H600,2)</f>
        <v>0</v>
      </c>
      <c r="BL600" s="18" t="s">
        <v>148</v>
      </c>
      <c r="BM600" s="231" t="s">
        <v>794</v>
      </c>
    </row>
    <row r="601" s="14" customFormat="1">
      <c r="A601" s="14"/>
      <c r="B601" s="244"/>
      <c r="C601" s="245"/>
      <c r="D601" s="235" t="s">
        <v>157</v>
      </c>
      <c r="E601" s="245"/>
      <c r="F601" s="247" t="s">
        <v>795</v>
      </c>
      <c r="G601" s="245"/>
      <c r="H601" s="248">
        <v>61.914999999999999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157</v>
      </c>
      <c r="AU601" s="254" t="s">
        <v>97</v>
      </c>
      <c r="AV601" s="14" t="s">
        <v>89</v>
      </c>
      <c r="AW601" s="14" t="s">
        <v>4</v>
      </c>
      <c r="AX601" s="14" t="s">
        <v>87</v>
      </c>
      <c r="AY601" s="254" t="s">
        <v>141</v>
      </c>
    </row>
    <row r="602" s="2" customFormat="1" ht="16.5" customHeight="1">
      <c r="A602" s="39"/>
      <c r="B602" s="40"/>
      <c r="C602" s="266" t="s">
        <v>796</v>
      </c>
      <c r="D602" s="266" t="s">
        <v>245</v>
      </c>
      <c r="E602" s="267" t="s">
        <v>797</v>
      </c>
      <c r="F602" s="268" t="s">
        <v>798</v>
      </c>
      <c r="G602" s="269" t="s">
        <v>146</v>
      </c>
      <c r="H602" s="270">
        <v>5.0750000000000002</v>
      </c>
      <c r="I602" s="271"/>
      <c r="J602" s="272">
        <f>ROUND(I602*H602,2)</f>
        <v>0</v>
      </c>
      <c r="K602" s="268" t="s">
        <v>1</v>
      </c>
      <c r="L602" s="273"/>
      <c r="M602" s="274" t="s">
        <v>1</v>
      </c>
      <c r="N602" s="275" t="s">
        <v>44</v>
      </c>
      <c r="O602" s="92"/>
      <c r="P602" s="229">
        <f>O602*H602</f>
        <v>0</v>
      </c>
      <c r="Q602" s="229">
        <v>0.032599999999999997</v>
      </c>
      <c r="R602" s="229">
        <f>Q602*H602</f>
        <v>0.16544499999999998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185</v>
      </c>
      <c r="AT602" s="231" t="s">
        <v>245</v>
      </c>
      <c r="AU602" s="231" t="s">
        <v>97</v>
      </c>
      <c r="AY602" s="18" t="s">
        <v>141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87</v>
      </c>
      <c r="BK602" s="232">
        <f>ROUND(I602*H602,2)</f>
        <v>0</v>
      </c>
      <c r="BL602" s="18" t="s">
        <v>148</v>
      </c>
      <c r="BM602" s="231" t="s">
        <v>799</v>
      </c>
    </row>
    <row r="603" s="14" customFormat="1">
      <c r="A603" s="14"/>
      <c r="B603" s="244"/>
      <c r="C603" s="245"/>
      <c r="D603" s="235" t="s">
        <v>157</v>
      </c>
      <c r="E603" s="245"/>
      <c r="F603" s="247" t="s">
        <v>777</v>
      </c>
      <c r="G603" s="245"/>
      <c r="H603" s="248">
        <v>5.0750000000000002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157</v>
      </c>
      <c r="AU603" s="254" t="s">
        <v>97</v>
      </c>
      <c r="AV603" s="14" t="s">
        <v>89</v>
      </c>
      <c r="AW603" s="14" t="s">
        <v>4</v>
      </c>
      <c r="AX603" s="14" t="s">
        <v>87</v>
      </c>
      <c r="AY603" s="254" t="s">
        <v>141</v>
      </c>
    </row>
    <row r="604" s="2" customFormat="1" ht="16.5" customHeight="1">
      <c r="A604" s="39"/>
      <c r="B604" s="40"/>
      <c r="C604" s="266" t="s">
        <v>800</v>
      </c>
      <c r="D604" s="266" t="s">
        <v>245</v>
      </c>
      <c r="E604" s="267" t="s">
        <v>801</v>
      </c>
      <c r="F604" s="268" t="s">
        <v>802</v>
      </c>
      <c r="G604" s="269" t="s">
        <v>146</v>
      </c>
      <c r="H604" s="270">
        <v>1.0149999999999999</v>
      </c>
      <c r="I604" s="271"/>
      <c r="J604" s="272">
        <f>ROUND(I604*H604,2)</f>
        <v>0</v>
      </c>
      <c r="K604" s="268" t="s">
        <v>1</v>
      </c>
      <c r="L604" s="273"/>
      <c r="M604" s="274" t="s">
        <v>1</v>
      </c>
      <c r="N604" s="275" t="s">
        <v>44</v>
      </c>
      <c r="O604" s="92"/>
      <c r="P604" s="229">
        <f>O604*H604</f>
        <v>0</v>
      </c>
      <c r="Q604" s="229">
        <v>0.032599999999999997</v>
      </c>
      <c r="R604" s="229">
        <f>Q604*H604</f>
        <v>0.033088999999999993</v>
      </c>
      <c r="S604" s="229">
        <v>0</v>
      </c>
      <c r="T604" s="230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1" t="s">
        <v>185</v>
      </c>
      <c r="AT604" s="231" t="s">
        <v>245</v>
      </c>
      <c r="AU604" s="231" t="s">
        <v>97</v>
      </c>
      <c r="AY604" s="18" t="s">
        <v>141</v>
      </c>
      <c r="BE604" s="232">
        <f>IF(N604="základní",J604,0)</f>
        <v>0</v>
      </c>
      <c r="BF604" s="232">
        <f>IF(N604="snížená",J604,0)</f>
        <v>0</v>
      </c>
      <c r="BG604" s="232">
        <f>IF(N604="zákl. přenesená",J604,0)</f>
        <v>0</v>
      </c>
      <c r="BH604" s="232">
        <f>IF(N604="sníž. přenesená",J604,0)</f>
        <v>0</v>
      </c>
      <c r="BI604" s="232">
        <f>IF(N604="nulová",J604,0)</f>
        <v>0</v>
      </c>
      <c r="BJ604" s="18" t="s">
        <v>87</v>
      </c>
      <c r="BK604" s="232">
        <f>ROUND(I604*H604,2)</f>
        <v>0</v>
      </c>
      <c r="BL604" s="18" t="s">
        <v>148</v>
      </c>
      <c r="BM604" s="231" t="s">
        <v>803</v>
      </c>
    </row>
    <row r="605" s="14" customFormat="1">
      <c r="A605" s="14"/>
      <c r="B605" s="244"/>
      <c r="C605" s="245"/>
      <c r="D605" s="235" t="s">
        <v>157</v>
      </c>
      <c r="E605" s="245"/>
      <c r="F605" s="247" t="s">
        <v>804</v>
      </c>
      <c r="G605" s="245"/>
      <c r="H605" s="248">
        <v>1.0149999999999999</v>
      </c>
      <c r="I605" s="249"/>
      <c r="J605" s="245"/>
      <c r="K605" s="245"/>
      <c r="L605" s="250"/>
      <c r="M605" s="251"/>
      <c r="N605" s="252"/>
      <c r="O605" s="252"/>
      <c r="P605" s="252"/>
      <c r="Q605" s="252"/>
      <c r="R605" s="252"/>
      <c r="S605" s="252"/>
      <c r="T605" s="253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4" t="s">
        <v>157</v>
      </c>
      <c r="AU605" s="254" t="s">
        <v>97</v>
      </c>
      <c r="AV605" s="14" t="s">
        <v>89</v>
      </c>
      <c r="AW605" s="14" t="s">
        <v>4</v>
      </c>
      <c r="AX605" s="14" t="s">
        <v>87</v>
      </c>
      <c r="AY605" s="254" t="s">
        <v>141</v>
      </c>
    </row>
    <row r="606" s="2" customFormat="1" ht="37.8" customHeight="1">
      <c r="A606" s="39"/>
      <c r="B606" s="40"/>
      <c r="C606" s="220" t="s">
        <v>805</v>
      </c>
      <c r="D606" s="220" t="s">
        <v>143</v>
      </c>
      <c r="E606" s="221" t="s">
        <v>806</v>
      </c>
      <c r="F606" s="222" t="s">
        <v>807</v>
      </c>
      <c r="G606" s="223" t="s">
        <v>146</v>
      </c>
      <c r="H606" s="224">
        <v>2.0299999999999998</v>
      </c>
      <c r="I606" s="225"/>
      <c r="J606" s="226">
        <f>ROUND(I606*H606,2)</f>
        <v>0</v>
      </c>
      <c r="K606" s="222" t="s">
        <v>147</v>
      </c>
      <c r="L606" s="45"/>
      <c r="M606" s="227" t="s">
        <v>1</v>
      </c>
      <c r="N606" s="228" t="s">
        <v>44</v>
      </c>
      <c r="O606" s="92"/>
      <c r="P606" s="229">
        <f>O606*H606</f>
        <v>0</v>
      </c>
      <c r="Q606" s="229">
        <v>0</v>
      </c>
      <c r="R606" s="229">
        <f>Q606*H606</f>
        <v>0</v>
      </c>
      <c r="S606" s="229">
        <v>0</v>
      </c>
      <c r="T606" s="230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1" t="s">
        <v>148</v>
      </c>
      <c r="AT606" s="231" t="s">
        <v>143</v>
      </c>
      <c r="AU606" s="231" t="s">
        <v>97</v>
      </c>
      <c r="AY606" s="18" t="s">
        <v>141</v>
      </c>
      <c r="BE606" s="232">
        <f>IF(N606="základní",J606,0)</f>
        <v>0</v>
      </c>
      <c r="BF606" s="232">
        <f>IF(N606="snížená",J606,0)</f>
        <v>0</v>
      </c>
      <c r="BG606" s="232">
        <f>IF(N606="zákl. přenesená",J606,0)</f>
        <v>0</v>
      </c>
      <c r="BH606" s="232">
        <f>IF(N606="sníž. přenesená",J606,0)</f>
        <v>0</v>
      </c>
      <c r="BI606" s="232">
        <f>IF(N606="nulová",J606,0)</f>
        <v>0</v>
      </c>
      <c r="BJ606" s="18" t="s">
        <v>87</v>
      </c>
      <c r="BK606" s="232">
        <f>ROUND(I606*H606,2)</f>
        <v>0</v>
      </c>
      <c r="BL606" s="18" t="s">
        <v>148</v>
      </c>
      <c r="BM606" s="231" t="s">
        <v>808</v>
      </c>
    </row>
    <row r="607" s="14" customFormat="1">
      <c r="A607" s="14"/>
      <c r="B607" s="244"/>
      <c r="C607" s="245"/>
      <c r="D607" s="235" t="s">
        <v>157</v>
      </c>
      <c r="E607" s="245"/>
      <c r="F607" s="247" t="s">
        <v>772</v>
      </c>
      <c r="G607" s="245"/>
      <c r="H607" s="248">
        <v>2.0299999999999998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157</v>
      </c>
      <c r="AU607" s="254" t="s">
        <v>97</v>
      </c>
      <c r="AV607" s="14" t="s">
        <v>89</v>
      </c>
      <c r="AW607" s="14" t="s">
        <v>4</v>
      </c>
      <c r="AX607" s="14" t="s">
        <v>87</v>
      </c>
      <c r="AY607" s="254" t="s">
        <v>141</v>
      </c>
    </row>
    <row r="608" s="2" customFormat="1" ht="16.5" customHeight="1">
      <c r="A608" s="39"/>
      <c r="B608" s="40"/>
      <c r="C608" s="266" t="s">
        <v>809</v>
      </c>
      <c r="D608" s="266" t="s">
        <v>245</v>
      </c>
      <c r="E608" s="267" t="s">
        <v>810</v>
      </c>
      <c r="F608" s="268" t="s">
        <v>811</v>
      </c>
      <c r="G608" s="269" t="s">
        <v>146</v>
      </c>
      <c r="H608" s="270">
        <v>2.0600000000000001</v>
      </c>
      <c r="I608" s="271"/>
      <c r="J608" s="272">
        <f>ROUND(I608*H608,2)</f>
        <v>0</v>
      </c>
      <c r="K608" s="268" t="s">
        <v>147</v>
      </c>
      <c r="L608" s="273"/>
      <c r="M608" s="274" t="s">
        <v>1</v>
      </c>
      <c r="N608" s="275" t="s">
        <v>44</v>
      </c>
      <c r="O608" s="92"/>
      <c r="P608" s="229">
        <f>O608*H608</f>
        <v>0</v>
      </c>
      <c r="Q608" s="229">
        <v>0.00058</v>
      </c>
      <c r="R608" s="229">
        <f>Q608*H608</f>
        <v>0.0011948</v>
      </c>
      <c r="S608" s="229">
        <v>0</v>
      </c>
      <c r="T608" s="23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1" t="s">
        <v>185</v>
      </c>
      <c r="AT608" s="231" t="s">
        <v>245</v>
      </c>
      <c r="AU608" s="231" t="s">
        <v>97</v>
      </c>
      <c r="AY608" s="18" t="s">
        <v>141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8" t="s">
        <v>87</v>
      </c>
      <c r="BK608" s="232">
        <f>ROUND(I608*H608,2)</f>
        <v>0</v>
      </c>
      <c r="BL608" s="18" t="s">
        <v>148</v>
      </c>
      <c r="BM608" s="231" t="s">
        <v>812</v>
      </c>
    </row>
    <row r="609" s="14" customFormat="1">
      <c r="A609" s="14"/>
      <c r="B609" s="244"/>
      <c r="C609" s="245"/>
      <c r="D609" s="235" t="s">
        <v>157</v>
      </c>
      <c r="E609" s="245"/>
      <c r="F609" s="247" t="s">
        <v>813</v>
      </c>
      <c r="G609" s="245"/>
      <c r="H609" s="248">
        <v>2.0600000000000001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157</v>
      </c>
      <c r="AU609" s="254" t="s">
        <v>97</v>
      </c>
      <c r="AV609" s="14" t="s">
        <v>89</v>
      </c>
      <c r="AW609" s="14" t="s">
        <v>4</v>
      </c>
      <c r="AX609" s="14" t="s">
        <v>87</v>
      </c>
      <c r="AY609" s="254" t="s">
        <v>141</v>
      </c>
    </row>
    <row r="610" s="12" customFormat="1" ht="20.88" customHeight="1">
      <c r="A610" s="12"/>
      <c r="B610" s="204"/>
      <c r="C610" s="205"/>
      <c r="D610" s="206" t="s">
        <v>78</v>
      </c>
      <c r="E610" s="218" t="s">
        <v>684</v>
      </c>
      <c r="F610" s="218" t="s">
        <v>814</v>
      </c>
      <c r="G610" s="205"/>
      <c r="H610" s="205"/>
      <c r="I610" s="208"/>
      <c r="J610" s="219">
        <f>BK610</f>
        <v>0</v>
      </c>
      <c r="K610" s="205"/>
      <c r="L610" s="210"/>
      <c r="M610" s="211"/>
      <c r="N610" s="212"/>
      <c r="O610" s="212"/>
      <c r="P610" s="213">
        <f>SUM(P611:P651)</f>
        <v>0</v>
      </c>
      <c r="Q610" s="212"/>
      <c r="R610" s="213">
        <f>SUM(R611:R651)</f>
        <v>53.347251919999998</v>
      </c>
      <c r="S610" s="212"/>
      <c r="T610" s="214">
        <f>SUM(T611:T651)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215" t="s">
        <v>87</v>
      </c>
      <c r="AT610" s="216" t="s">
        <v>78</v>
      </c>
      <c r="AU610" s="216" t="s">
        <v>89</v>
      </c>
      <c r="AY610" s="215" t="s">
        <v>141</v>
      </c>
      <c r="BK610" s="217">
        <f>SUM(BK611:BK651)</f>
        <v>0</v>
      </c>
    </row>
    <row r="611" s="2" customFormat="1" ht="24.15" customHeight="1">
      <c r="A611" s="39"/>
      <c r="B611" s="40"/>
      <c r="C611" s="220" t="s">
        <v>815</v>
      </c>
      <c r="D611" s="220" t="s">
        <v>143</v>
      </c>
      <c r="E611" s="221" t="s">
        <v>816</v>
      </c>
      <c r="F611" s="222" t="s">
        <v>817</v>
      </c>
      <c r="G611" s="223" t="s">
        <v>146</v>
      </c>
      <c r="H611" s="224">
        <v>6</v>
      </c>
      <c r="I611" s="225"/>
      <c r="J611" s="226">
        <f>ROUND(I611*H611,2)</f>
        <v>0</v>
      </c>
      <c r="K611" s="222" t="s">
        <v>147</v>
      </c>
      <c r="L611" s="45"/>
      <c r="M611" s="227" t="s">
        <v>1</v>
      </c>
      <c r="N611" s="228" t="s">
        <v>44</v>
      </c>
      <c r="O611" s="92"/>
      <c r="P611" s="229">
        <f>O611*H611</f>
        <v>0</v>
      </c>
      <c r="Q611" s="229">
        <v>0.0013600000000000001</v>
      </c>
      <c r="R611" s="229">
        <f>Q611*H611</f>
        <v>0.0081600000000000006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148</v>
      </c>
      <c r="AT611" s="231" t="s">
        <v>143</v>
      </c>
      <c r="AU611" s="231" t="s">
        <v>97</v>
      </c>
      <c r="AY611" s="18" t="s">
        <v>141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87</v>
      </c>
      <c r="BK611" s="232">
        <f>ROUND(I611*H611,2)</f>
        <v>0</v>
      </c>
      <c r="BL611" s="18" t="s">
        <v>148</v>
      </c>
      <c r="BM611" s="231" t="s">
        <v>818</v>
      </c>
    </row>
    <row r="612" s="2" customFormat="1" ht="21.75" customHeight="1">
      <c r="A612" s="39"/>
      <c r="B612" s="40"/>
      <c r="C612" s="266" t="s">
        <v>819</v>
      </c>
      <c r="D612" s="266" t="s">
        <v>245</v>
      </c>
      <c r="E612" s="267" t="s">
        <v>820</v>
      </c>
      <c r="F612" s="268" t="s">
        <v>821</v>
      </c>
      <c r="G612" s="269" t="s">
        <v>146</v>
      </c>
      <c r="H612" s="270">
        <v>6</v>
      </c>
      <c r="I612" s="271"/>
      <c r="J612" s="272">
        <f>ROUND(I612*H612,2)</f>
        <v>0</v>
      </c>
      <c r="K612" s="268" t="s">
        <v>1</v>
      </c>
      <c r="L612" s="273"/>
      <c r="M612" s="274" t="s">
        <v>1</v>
      </c>
      <c r="N612" s="275" t="s">
        <v>44</v>
      </c>
      <c r="O612" s="92"/>
      <c r="P612" s="229">
        <f>O612*H612</f>
        <v>0</v>
      </c>
      <c r="Q612" s="229">
        <v>0.0373</v>
      </c>
      <c r="R612" s="229">
        <f>Q612*H612</f>
        <v>0.2238</v>
      </c>
      <c r="S612" s="229">
        <v>0</v>
      </c>
      <c r="T612" s="230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31" t="s">
        <v>185</v>
      </c>
      <c r="AT612" s="231" t="s">
        <v>245</v>
      </c>
      <c r="AU612" s="231" t="s">
        <v>97</v>
      </c>
      <c r="AY612" s="18" t="s">
        <v>141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8" t="s">
        <v>87</v>
      </c>
      <c r="BK612" s="232">
        <f>ROUND(I612*H612,2)</f>
        <v>0</v>
      </c>
      <c r="BL612" s="18" t="s">
        <v>148</v>
      </c>
      <c r="BM612" s="231" t="s">
        <v>822</v>
      </c>
    </row>
    <row r="613" s="2" customFormat="1" ht="44.25" customHeight="1">
      <c r="A613" s="39"/>
      <c r="B613" s="40"/>
      <c r="C613" s="220" t="s">
        <v>823</v>
      </c>
      <c r="D613" s="220" t="s">
        <v>143</v>
      </c>
      <c r="E613" s="221" t="s">
        <v>824</v>
      </c>
      <c r="F613" s="222" t="s">
        <v>825</v>
      </c>
      <c r="G613" s="223" t="s">
        <v>146</v>
      </c>
      <c r="H613" s="224">
        <v>9</v>
      </c>
      <c r="I613" s="225"/>
      <c r="J613" s="226">
        <f>ROUND(I613*H613,2)</f>
        <v>0</v>
      </c>
      <c r="K613" s="222" t="s">
        <v>147</v>
      </c>
      <c r="L613" s="45"/>
      <c r="M613" s="227" t="s">
        <v>1</v>
      </c>
      <c r="N613" s="228" t="s">
        <v>44</v>
      </c>
      <c r="O613" s="92"/>
      <c r="P613" s="229">
        <f>O613*H613</f>
        <v>0</v>
      </c>
      <c r="Q613" s="229">
        <v>0.0016199999999999999</v>
      </c>
      <c r="R613" s="229">
        <f>Q613*H613</f>
        <v>0.014579999999999999</v>
      </c>
      <c r="S613" s="229">
        <v>0</v>
      </c>
      <c r="T613" s="23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1" t="s">
        <v>148</v>
      </c>
      <c r="AT613" s="231" t="s">
        <v>143</v>
      </c>
      <c r="AU613" s="231" t="s">
        <v>97</v>
      </c>
      <c r="AY613" s="18" t="s">
        <v>141</v>
      </c>
      <c r="BE613" s="232">
        <f>IF(N613="základní",J613,0)</f>
        <v>0</v>
      </c>
      <c r="BF613" s="232">
        <f>IF(N613="snížená",J613,0)</f>
        <v>0</v>
      </c>
      <c r="BG613" s="232">
        <f>IF(N613="zákl. přenesená",J613,0)</f>
        <v>0</v>
      </c>
      <c r="BH613" s="232">
        <f>IF(N613="sníž. přenesená",J613,0)</f>
        <v>0</v>
      </c>
      <c r="BI613" s="232">
        <f>IF(N613="nulová",J613,0)</f>
        <v>0</v>
      </c>
      <c r="BJ613" s="18" t="s">
        <v>87</v>
      </c>
      <c r="BK613" s="232">
        <f>ROUND(I613*H613,2)</f>
        <v>0</v>
      </c>
      <c r="BL613" s="18" t="s">
        <v>148</v>
      </c>
      <c r="BM613" s="231" t="s">
        <v>826</v>
      </c>
    </row>
    <row r="614" s="2" customFormat="1" ht="24.15" customHeight="1">
      <c r="A614" s="39"/>
      <c r="B614" s="40"/>
      <c r="C614" s="266" t="s">
        <v>827</v>
      </c>
      <c r="D614" s="266" t="s">
        <v>245</v>
      </c>
      <c r="E614" s="267" t="s">
        <v>828</v>
      </c>
      <c r="F614" s="268" t="s">
        <v>829</v>
      </c>
      <c r="G614" s="269" t="s">
        <v>146</v>
      </c>
      <c r="H614" s="270">
        <v>9</v>
      </c>
      <c r="I614" s="271"/>
      <c r="J614" s="272">
        <f>ROUND(I614*H614,2)</f>
        <v>0</v>
      </c>
      <c r="K614" s="268" t="s">
        <v>147</v>
      </c>
      <c r="L614" s="273"/>
      <c r="M614" s="274" t="s">
        <v>1</v>
      </c>
      <c r="N614" s="275" t="s">
        <v>44</v>
      </c>
      <c r="O614" s="92"/>
      <c r="P614" s="229">
        <f>O614*H614</f>
        <v>0</v>
      </c>
      <c r="Q614" s="229">
        <v>0.01555</v>
      </c>
      <c r="R614" s="229">
        <f>Q614*H614</f>
        <v>0.13994999999999999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185</v>
      </c>
      <c r="AT614" s="231" t="s">
        <v>245</v>
      </c>
      <c r="AU614" s="231" t="s">
        <v>97</v>
      </c>
      <c r="AY614" s="18" t="s">
        <v>141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87</v>
      </c>
      <c r="BK614" s="232">
        <f>ROUND(I614*H614,2)</f>
        <v>0</v>
      </c>
      <c r="BL614" s="18" t="s">
        <v>148</v>
      </c>
      <c r="BM614" s="231" t="s">
        <v>830</v>
      </c>
    </row>
    <row r="615" s="2" customFormat="1" ht="21.75" customHeight="1">
      <c r="A615" s="39"/>
      <c r="B615" s="40"/>
      <c r="C615" s="266" t="s">
        <v>831</v>
      </c>
      <c r="D615" s="266" t="s">
        <v>245</v>
      </c>
      <c r="E615" s="267" t="s">
        <v>832</v>
      </c>
      <c r="F615" s="268" t="s">
        <v>833</v>
      </c>
      <c r="G615" s="269" t="s">
        <v>146</v>
      </c>
      <c r="H615" s="270">
        <v>9</v>
      </c>
      <c r="I615" s="271"/>
      <c r="J615" s="272">
        <f>ROUND(I615*H615,2)</f>
        <v>0</v>
      </c>
      <c r="K615" s="268" t="s">
        <v>147</v>
      </c>
      <c r="L615" s="273"/>
      <c r="M615" s="274" t="s">
        <v>1</v>
      </c>
      <c r="N615" s="275" t="s">
        <v>44</v>
      </c>
      <c r="O615" s="92"/>
      <c r="P615" s="229">
        <f>O615*H615</f>
        <v>0</v>
      </c>
      <c r="Q615" s="229">
        <v>0.0035000000000000001</v>
      </c>
      <c r="R615" s="229">
        <f>Q615*H615</f>
        <v>0.0315</v>
      </c>
      <c r="S615" s="229">
        <v>0</v>
      </c>
      <c r="T615" s="230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1" t="s">
        <v>185</v>
      </c>
      <c r="AT615" s="231" t="s">
        <v>245</v>
      </c>
      <c r="AU615" s="231" t="s">
        <v>97</v>
      </c>
      <c r="AY615" s="18" t="s">
        <v>141</v>
      </c>
      <c r="BE615" s="232">
        <f>IF(N615="základní",J615,0)</f>
        <v>0</v>
      </c>
      <c r="BF615" s="232">
        <f>IF(N615="snížená",J615,0)</f>
        <v>0</v>
      </c>
      <c r="BG615" s="232">
        <f>IF(N615="zákl. přenesená",J615,0)</f>
        <v>0</v>
      </c>
      <c r="BH615" s="232">
        <f>IF(N615="sníž. přenesená",J615,0)</f>
        <v>0</v>
      </c>
      <c r="BI615" s="232">
        <f>IF(N615="nulová",J615,0)</f>
        <v>0</v>
      </c>
      <c r="BJ615" s="18" t="s">
        <v>87</v>
      </c>
      <c r="BK615" s="232">
        <f>ROUND(I615*H615,2)</f>
        <v>0</v>
      </c>
      <c r="BL615" s="18" t="s">
        <v>148</v>
      </c>
      <c r="BM615" s="231" t="s">
        <v>834</v>
      </c>
    </row>
    <row r="616" s="2" customFormat="1" ht="44.25" customHeight="1">
      <c r="A616" s="39"/>
      <c r="B616" s="40"/>
      <c r="C616" s="220" t="s">
        <v>835</v>
      </c>
      <c r="D616" s="220" t="s">
        <v>143</v>
      </c>
      <c r="E616" s="221" t="s">
        <v>836</v>
      </c>
      <c r="F616" s="222" t="s">
        <v>837</v>
      </c>
      <c r="G616" s="223" t="s">
        <v>146</v>
      </c>
      <c r="H616" s="224">
        <v>3</v>
      </c>
      <c r="I616" s="225"/>
      <c r="J616" s="226">
        <f>ROUND(I616*H616,2)</f>
        <v>0</v>
      </c>
      <c r="K616" s="222" t="s">
        <v>147</v>
      </c>
      <c r="L616" s="45"/>
      <c r="M616" s="227" t="s">
        <v>1</v>
      </c>
      <c r="N616" s="228" t="s">
        <v>44</v>
      </c>
      <c r="O616" s="92"/>
      <c r="P616" s="229">
        <f>O616*H616</f>
        <v>0</v>
      </c>
      <c r="Q616" s="229">
        <v>0.0028146400000000002</v>
      </c>
      <c r="R616" s="229">
        <f>Q616*H616</f>
        <v>0.0084439200000000006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239</v>
      </c>
      <c r="AT616" s="231" t="s">
        <v>143</v>
      </c>
      <c r="AU616" s="231" t="s">
        <v>97</v>
      </c>
      <c r="AY616" s="18" t="s">
        <v>141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87</v>
      </c>
      <c r="BK616" s="232">
        <f>ROUND(I616*H616,2)</f>
        <v>0</v>
      </c>
      <c r="BL616" s="18" t="s">
        <v>239</v>
      </c>
      <c r="BM616" s="231" t="s">
        <v>838</v>
      </c>
    </row>
    <row r="617" s="2" customFormat="1" ht="24.15" customHeight="1">
      <c r="A617" s="39"/>
      <c r="B617" s="40"/>
      <c r="C617" s="266" t="s">
        <v>839</v>
      </c>
      <c r="D617" s="266" t="s">
        <v>245</v>
      </c>
      <c r="E617" s="267" t="s">
        <v>840</v>
      </c>
      <c r="F617" s="268" t="s">
        <v>841</v>
      </c>
      <c r="G617" s="269" t="s">
        <v>146</v>
      </c>
      <c r="H617" s="270">
        <v>3</v>
      </c>
      <c r="I617" s="271"/>
      <c r="J617" s="272">
        <f>ROUND(I617*H617,2)</f>
        <v>0</v>
      </c>
      <c r="K617" s="268" t="s">
        <v>147</v>
      </c>
      <c r="L617" s="273"/>
      <c r="M617" s="274" t="s">
        <v>1</v>
      </c>
      <c r="N617" s="275" t="s">
        <v>44</v>
      </c>
      <c r="O617" s="92"/>
      <c r="P617" s="229">
        <f>O617*H617</f>
        <v>0</v>
      </c>
      <c r="Q617" s="229">
        <v>0.032199999999999999</v>
      </c>
      <c r="R617" s="229">
        <f>Q617*H617</f>
        <v>0.096599999999999991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185</v>
      </c>
      <c r="AT617" s="231" t="s">
        <v>245</v>
      </c>
      <c r="AU617" s="231" t="s">
        <v>97</v>
      </c>
      <c r="AY617" s="18" t="s">
        <v>141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87</v>
      </c>
      <c r="BK617" s="232">
        <f>ROUND(I617*H617,2)</f>
        <v>0</v>
      </c>
      <c r="BL617" s="18" t="s">
        <v>148</v>
      </c>
      <c r="BM617" s="231" t="s">
        <v>842</v>
      </c>
    </row>
    <row r="618" s="2" customFormat="1" ht="44.25" customHeight="1">
      <c r="A618" s="39"/>
      <c r="B618" s="40"/>
      <c r="C618" s="220" t="s">
        <v>843</v>
      </c>
      <c r="D618" s="220" t="s">
        <v>143</v>
      </c>
      <c r="E618" s="221" t="s">
        <v>844</v>
      </c>
      <c r="F618" s="222" t="s">
        <v>845</v>
      </c>
      <c r="G618" s="223" t="s">
        <v>146</v>
      </c>
      <c r="H618" s="224">
        <v>1</v>
      </c>
      <c r="I618" s="225"/>
      <c r="J618" s="226">
        <f>ROUND(I618*H618,2)</f>
        <v>0</v>
      </c>
      <c r="K618" s="222" t="s">
        <v>147</v>
      </c>
      <c r="L618" s="45"/>
      <c r="M618" s="227" t="s">
        <v>1</v>
      </c>
      <c r="N618" s="228" t="s">
        <v>44</v>
      </c>
      <c r="O618" s="92"/>
      <c r="P618" s="229">
        <f>O618*H618</f>
        <v>0</v>
      </c>
      <c r="Q618" s="229">
        <v>0.0050800000000000003</v>
      </c>
      <c r="R618" s="229">
        <f>Q618*H618</f>
        <v>0.0050800000000000003</v>
      </c>
      <c r="S618" s="229">
        <v>0</v>
      </c>
      <c r="T618" s="23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1" t="s">
        <v>148</v>
      </c>
      <c r="AT618" s="231" t="s">
        <v>143</v>
      </c>
      <c r="AU618" s="231" t="s">
        <v>97</v>
      </c>
      <c r="AY618" s="18" t="s">
        <v>141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8" t="s">
        <v>87</v>
      </c>
      <c r="BK618" s="232">
        <f>ROUND(I618*H618,2)</f>
        <v>0</v>
      </c>
      <c r="BL618" s="18" t="s">
        <v>148</v>
      </c>
      <c r="BM618" s="231" t="s">
        <v>846</v>
      </c>
    </row>
    <row r="619" s="2" customFormat="1" ht="24.15" customHeight="1">
      <c r="A619" s="39"/>
      <c r="B619" s="40"/>
      <c r="C619" s="266" t="s">
        <v>847</v>
      </c>
      <c r="D619" s="266" t="s">
        <v>245</v>
      </c>
      <c r="E619" s="267" t="s">
        <v>848</v>
      </c>
      <c r="F619" s="268" t="s">
        <v>849</v>
      </c>
      <c r="G619" s="269" t="s">
        <v>146</v>
      </c>
      <c r="H619" s="270">
        <v>1</v>
      </c>
      <c r="I619" s="271"/>
      <c r="J619" s="272">
        <f>ROUND(I619*H619,2)</f>
        <v>0</v>
      </c>
      <c r="K619" s="268" t="s">
        <v>147</v>
      </c>
      <c r="L619" s="273"/>
      <c r="M619" s="274" t="s">
        <v>1</v>
      </c>
      <c r="N619" s="275" t="s">
        <v>44</v>
      </c>
      <c r="O619" s="92"/>
      <c r="P619" s="229">
        <f>O619*H619</f>
        <v>0</v>
      </c>
      <c r="Q619" s="229">
        <v>0.108</v>
      </c>
      <c r="R619" s="229">
        <f>Q619*H619</f>
        <v>0.108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185</v>
      </c>
      <c r="AT619" s="231" t="s">
        <v>245</v>
      </c>
      <c r="AU619" s="231" t="s">
        <v>97</v>
      </c>
      <c r="AY619" s="18" t="s">
        <v>141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87</v>
      </c>
      <c r="BK619" s="232">
        <f>ROUND(I619*H619,2)</f>
        <v>0</v>
      </c>
      <c r="BL619" s="18" t="s">
        <v>148</v>
      </c>
      <c r="BM619" s="231" t="s">
        <v>850</v>
      </c>
    </row>
    <row r="620" s="2" customFormat="1" ht="16.5" customHeight="1">
      <c r="A620" s="39"/>
      <c r="B620" s="40"/>
      <c r="C620" s="220" t="s">
        <v>851</v>
      </c>
      <c r="D620" s="220" t="s">
        <v>143</v>
      </c>
      <c r="E620" s="221" t="s">
        <v>852</v>
      </c>
      <c r="F620" s="222" t="s">
        <v>853</v>
      </c>
      <c r="G620" s="223" t="s">
        <v>242</v>
      </c>
      <c r="H620" s="224">
        <v>48</v>
      </c>
      <c r="I620" s="225"/>
      <c r="J620" s="226">
        <f>ROUND(I620*H620,2)</f>
        <v>0</v>
      </c>
      <c r="K620" s="222" t="s">
        <v>147</v>
      </c>
      <c r="L620" s="45"/>
      <c r="M620" s="227" t="s">
        <v>1</v>
      </c>
      <c r="N620" s="228" t="s">
        <v>44</v>
      </c>
      <c r="O620" s="92"/>
      <c r="P620" s="229">
        <f>O620*H620</f>
        <v>0</v>
      </c>
      <c r="Q620" s="229">
        <v>0</v>
      </c>
      <c r="R620" s="229">
        <f>Q620*H620</f>
        <v>0</v>
      </c>
      <c r="S620" s="229">
        <v>0</v>
      </c>
      <c r="T620" s="230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1" t="s">
        <v>148</v>
      </c>
      <c r="AT620" s="231" t="s">
        <v>143</v>
      </c>
      <c r="AU620" s="231" t="s">
        <v>97</v>
      </c>
      <c r="AY620" s="18" t="s">
        <v>141</v>
      </c>
      <c r="BE620" s="232">
        <f>IF(N620="základní",J620,0)</f>
        <v>0</v>
      </c>
      <c r="BF620" s="232">
        <f>IF(N620="snížená",J620,0)</f>
        <v>0</v>
      </c>
      <c r="BG620" s="232">
        <f>IF(N620="zákl. přenesená",J620,0)</f>
        <v>0</v>
      </c>
      <c r="BH620" s="232">
        <f>IF(N620="sníž. přenesená",J620,0)</f>
        <v>0</v>
      </c>
      <c r="BI620" s="232">
        <f>IF(N620="nulová",J620,0)</f>
        <v>0</v>
      </c>
      <c r="BJ620" s="18" t="s">
        <v>87</v>
      </c>
      <c r="BK620" s="232">
        <f>ROUND(I620*H620,2)</f>
        <v>0</v>
      </c>
      <c r="BL620" s="18" t="s">
        <v>148</v>
      </c>
      <c r="BM620" s="231" t="s">
        <v>854</v>
      </c>
    </row>
    <row r="621" s="14" customFormat="1">
      <c r="A621" s="14"/>
      <c r="B621" s="244"/>
      <c r="C621" s="245"/>
      <c r="D621" s="235" t="s">
        <v>157</v>
      </c>
      <c r="E621" s="246" t="s">
        <v>1</v>
      </c>
      <c r="F621" s="247" t="s">
        <v>855</v>
      </c>
      <c r="G621" s="245"/>
      <c r="H621" s="248">
        <v>48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157</v>
      </c>
      <c r="AU621" s="254" t="s">
        <v>97</v>
      </c>
      <c r="AV621" s="14" t="s">
        <v>89</v>
      </c>
      <c r="AW621" s="14" t="s">
        <v>36</v>
      </c>
      <c r="AX621" s="14" t="s">
        <v>87</v>
      </c>
      <c r="AY621" s="254" t="s">
        <v>141</v>
      </c>
    </row>
    <row r="622" s="2" customFormat="1" ht="21.75" customHeight="1">
      <c r="A622" s="39"/>
      <c r="B622" s="40"/>
      <c r="C622" s="220" t="s">
        <v>856</v>
      </c>
      <c r="D622" s="220" t="s">
        <v>143</v>
      </c>
      <c r="E622" s="221" t="s">
        <v>857</v>
      </c>
      <c r="F622" s="222" t="s">
        <v>858</v>
      </c>
      <c r="G622" s="223" t="s">
        <v>242</v>
      </c>
      <c r="H622" s="224">
        <v>12</v>
      </c>
      <c r="I622" s="225"/>
      <c r="J622" s="226">
        <f>ROUND(I622*H622,2)</f>
        <v>0</v>
      </c>
      <c r="K622" s="222" t="s">
        <v>147</v>
      </c>
      <c r="L622" s="45"/>
      <c r="M622" s="227" t="s">
        <v>1</v>
      </c>
      <c r="N622" s="228" t="s">
        <v>44</v>
      </c>
      <c r="O622" s="92"/>
      <c r="P622" s="229">
        <f>O622*H622</f>
        <v>0</v>
      </c>
      <c r="Q622" s="229">
        <v>0</v>
      </c>
      <c r="R622" s="229">
        <f>Q622*H622</f>
        <v>0</v>
      </c>
      <c r="S622" s="229">
        <v>0</v>
      </c>
      <c r="T622" s="230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1" t="s">
        <v>148</v>
      </c>
      <c r="AT622" s="231" t="s">
        <v>143</v>
      </c>
      <c r="AU622" s="231" t="s">
        <v>97</v>
      </c>
      <c r="AY622" s="18" t="s">
        <v>141</v>
      </c>
      <c r="BE622" s="232">
        <f>IF(N622="základní",J622,0)</f>
        <v>0</v>
      </c>
      <c r="BF622" s="232">
        <f>IF(N622="snížená",J622,0)</f>
        <v>0</v>
      </c>
      <c r="BG622" s="232">
        <f>IF(N622="zákl. přenesená",J622,0)</f>
        <v>0</v>
      </c>
      <c r="BH622" s="232">
        <f>IF(N622="sníž. přenesená",J622,0)</f>
        <v>0</v>
      </c>
      <c r="BI622" s="232">
        <f>IF(N622="nulová",J622,0)</f>
        <v>0</v>
      </c>
      <c r="BJ622" s="18" t="s">
        <v>87</v>
      </c>
      <c r="BK622" s="232">
        <f>ROUND(I622*H622,2)</f>
        <v>0</v>
      </c>
      <c r="BL622" s="18" t="s">
        <v>148</v>
      </c>
      <c r="BM622" s="231" t="s">
        <v>859</v>
      </c>
    </row>
    <row r="623" s="14" customFormat="1">
      <c r="A623" s="14"/>
      <c r="B623" s="244"/>
      <c r="C623" s="245"/>
      <c r="D623" s="235" t="s">
        <v>157</v>
      </c>
      <c r="E623" s="246" t="s">
        <v>1</v>
      </c>
      <c r="F623" s="247" t="s">
        <v>860</v>
      </c>
      <c r="G623" s="245"/>
      <c r="H623" s="248">
        <v>12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4" t="s">
        <v>157</v>
      </c>
      <c r="AU623" s="254" t="s">
        <v>97</v>
      </c>
      <c r="AV623" s="14" t="s">
        <v>89</v>
      </c>
      <c r="AW623" s="14" t="s">
        <v>36</v>
      </c>
      <c r="AX623" s="14" t="s">
        <v>87</v>
      </c>
      <c r="AY623" s="254" t="s">
        <v>141</v>
      </c>
    </row>
    <row r="624" s="2" customFormat="1" ht="24.15" customHeight="1">
      <c r="A624" s="39"/>
      <c r="B624" s="40"/>
      <c r="C624" s="220" t="s">
        <v>861</v>
      </c>
      <c r="D624" s="220" t="s">
        <v>143</v>
      </c>
      <c r="E624" s="221" t="s">
        <v>862</v>
      </c>
      <c r="F624" s="222" t="s">
        <v>863</v>
      </c>
      <c r="G624" s="223" t="s">
        <v>242</v>
      </c>
      <c r="H624" s="224">
        <v>4516</v>
      </c>
      <c r="I624" s="225"/>
      <c r="J624" s="226">
        <f>ROUND(I624*H624,2)</f>
        <v>0</v>
      </c>
      <c r="K624" s="222" t="s">
        <v>147</v>
      </c>
      <c r="L624" s="45"/>
      <c r="M624" s="227" t="s">
        <v>1</v>
      </c>
      <c r="N624" s="228" t="s">
        <v>44</v>
      </c>
      <c r="O624" s="92"/>
      <c r="P624" s="229">
        <f>O624*H624</f>
        <v>0</v>
      </c>
      <c r="Q624" s="229">
        <v>0</v>
      </c>
      <c r="R624" s="229">
        <f>Q624*H624</f>
        <v>0</v>
      </c>
      <c r="S624" s="229">
        <v>0</v>
      </c>
      <c r="T624" s="23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1" t="s">
        <v>148</v>
      </c>
      <c r="AT624" s="231" t="s">
        <v>143</v>
      </c>
      <c r="AU624" s="231" t="s">
        <v>97</v>
      </c>
      <c r="AY624" s="18" t="s">
        <v>141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8" t="s">
        <v>87</v>
      </c>
      <c r="BK624" s="232">
        <f>ROUND(I624*H624,2)</f>
        <v>0</v>
      </c>
      <c r="BL624" s="18" t="s">
        <v>148</v>
      </c>
      <c r="BM624" s="231" t="s">
        <v>864</v>
      </c>
    </row>
    <row r="625" s="14" customFormat="1">
      <c r="A625" s="14"/>
      <c r="B625" s="244"/>
      <c r="C625" s="245"/>
      <c r="D625" s="235" t="s">
        <v>157</v>
      </c>
      <c r="E625" s="246" t="s">
        <v>1</v>
      </c>
      <c r="F625" s="247" t="s">
        <v>865</v>
      </c>
      <c r="G625" s="245"/>
      <c r="H625" s="248">
        <v>4516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157</v>
      </c>
      <c r="AU625" s="254" t="s">
        <v>97</v>
      </c>
      <c r="AV625" s="14" t="s">
        <v>89</v>
      </c>
      <c r="AW625" s="14" t="s">
        <v>36</v>
      </c>
      <c r="AX625" s="14" t="s">
        <v>87</v>
      </c>
      <c r="AY625" s="254" t="s">
        <v>141</v>
      </c>
    </row>
    <row r="626" s="2" customFormat="1" ht="24.15" customHeight="1">
      <c r="A626" s="39"/>
      <c r="B626" s="40"/>
      <c r="C626" s="220" t="s">
        <v>866</v>
      </c>
      <c r="D626" s="220" t="s">
        <v>143</v>
      </c>
      <c r="E626" s="221" t="s">
        <v>867</v>
      </c>
      <c r="F626" s="222" t="s">
        <v>868</v>
      </c>
      <c r="G626" s="223" t="s">
        <v>242</v>
      </c>
      <c r="H626" s="224">
        <v>10.5</v>
      </c>
      <c r="I626" s="225"/>
      <c r="J626" s="226">
        <f>ROUND(I626*H626,2)</f>
        <v>0</v>
      </c>
      <c r="K626" s="222" t="s">
        <v>147</v>
      </c>
      <c r="L626" s="45"/>
      <c r="M626" s="227" t="s">
        <v>1</v>
      </c>
      <c r="N626" s="228" t="s">
        <v>44</v>
      </c>
      <c r="O626" s="92"/>
      <c r="P626" s="229">
        <f>O626*H626</f>
        <v>0</v>
      </c>
      <c r="Q626" s="229">
        <v>0</v>
      </c>
      <c r="R626" s="229">
        <f>Q626*H626</f>
        <v>0</v>
      </c>
      <c r="S626" s="229">
        <v>0</v>
      </c>
      <c r="T626" s="230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1" t="s">
        <v>148</v>
      </c>
      <c r="AT626" s="231" t="s">
        <v>143</v>
      </c>
      <c r="AU626" s="231" t="s">
        <v>97</v>
      </c>
      <c r="AY626" s="18" t="s">
        <v>141</v>
      </c>
      <c r="BE626" s="232">
        <f>IF(N626="základní",J626,0)</f>
        <v>0</v>
      </c>
      <c r="BF626" s="232">
        <f>IF(N626="snížená",J626,0)</f>
        <v>0</v>
      </c>
      <c r="BG626" s="232">
        <f>IF(N626="zákl. přenesená",J626,0)</f>
        <v>0</v>
      </c>
      <c r="BH626" s="232">
        <f>IF(N626="sníž. přenesená",J626,0)</f>
        <v>0</v>
      </c>
      <c r="BI626" s="232">
        <f>IF(N626="nulová",J626,0)</f>
        <v>0</v>
      </c>
      <c r="BJ626" s="18" t="s">
        <v>87</v>
      </c>
      <c r="BK626" s="232">
        <f>ROUND(I626*H626,2)</f>
        <v>0</v>
      </c>
      <c r="BL626" s="18" t="s">
        <v>148</v>
      </c>
      <c r="BM626" s="231" t="s">
        <v>869</v>
      </c>
    </row>
    <row r="627" s="2" customFormat="1" ht="24.15" customHeight="1">
      <c r="A627" s="39"/>
      <c r="B627" s="40"/>
      <c r="C627" s="220" t="s">
        <v>870</v>
      </c>
      <c r="D627" s="220" t="s">
        <v>143</v>
      </c>
      <c r="E627" s="221" t="s">
        <v>871</v>
      </c>
      <c r="F627" s="222" t="s">
        <v>872</v>
      </c>
      <c r="G627" s="223" t="s">
        <v>242</v>
      </c>
      <c r="H627" s="224">
        <v>6</v>
      </c>
      <c r="I627" s="225"/>
      <c r="J627" s="226">
        <f>ROUND(I627*H627,2)</f>
        <v>0</v>
      </c>
      <c r="K627" s="222" t="s">
        <v>147</v>
      </c>
      <c r="L627" s="45"/>
      <c r="M627" s="227" t="s">
        <v>1</v>
      </c>
      <c r="N627" s="228" t="s">
        <v>44</v>
      </c>
      <c r="O627" s="92"/>
      <c r="P627" s="229">
        <f>O627*H627</f>
        <v>0</v>
      </c>
      <c r="Q627" s="229">
        <v>0</v>
      </c>
      <c r="R627" s="229">
        <f>Q627*H627</f>
        <v>0</v>
      </c>
      <c r="S627" s="229">
        <v>0</v>
      </c>
      <c r="T627" s="230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1" t="s">
        <v>148</v>
      </c>
      <c r="AT627" s="231" t="s">
        <v>143</v>
      </c>
      <c r="AU627" s="231" t="s">
        <v>97</v>
      </c>
      <c r="AY627" s="18" t="s">
        <v>141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8" t="s">
        <v>87</v>
      </c>
      <c r="BK627" s="232">
        <f>ROUND(I627*H627,2)</f>
        <v>0</v>
      </c>
      <c r="BL627" s="18" t="s">
        <v>148</v>
      </c>
      <c r="BM627" s="231" t="s">
        <v>873</v>
      </c>
    </row>
    <row r="628" s="2" customFormat="1" ht="24.15" customHeight="1">
      <c r="A628" s="39"/>
      <c r="B628" s="40"/>
      <c r="C628" s="220" t="s">
        <v>874</v>
      </c>
      <c r="D628" s="220" t="s">
        <v>143</v>
      </c>
      <c r="E628" s="221" t="s">
        <v>875</v>
      </c>
      <c r="F628" s="222" t="s">
        <v>876</v>
      </c>
      <c r="G628" s="223" t="s">
        <v>242</v>
      </c>
      <c r="H628" s="224">
        <v>2258</v>
      </c>
      <c r="I628" s="225"/>
      <c r="J628" s="226">
        <f>ROUND(I628*H628,2)</f>
        <v>0</v>
      </c>
      <c r="K628" s="222" t="s">
        <v>147</v>
      </c>
      <c r="L628" s="45"/>
      <c r="M628" s="227" t="s">
        <v>1</v>
      </c>
      <c r="N628" s="228" t="s">
        <v>44</v>
      </c>
      <c r="O628" s="92"/>
      <c r="P628" s="229">
        <f>O628*H628</f>
        <v>0</v>
      </c>
      <c r="Q628" s="229">
        <v>0</v>
      </c>
      <c r="R628" s="229">
        <f>Q628*H628</f>
        <v>0</v>
      </c>
      <c r="S628" s="229">
        <v>0</v>
      </c>
      <c r="T628" s="23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1" t="s">
        <v>148</v>
      </c>
      <c r="AT628" s="231" t="s">
        <v>143</v>
      </c>
      <c r="AU628" s="231" t="s">
        <v>97</v>
      </c>
      <c r="AY628" s="18" t="s">
        <v>141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8" t="s">
        <v>87</v>
      </c>
      <c r="BK628" s="232">
        <f>ROUND(I628*H628,2)</f>
        <v>0</v>
      </c>
      <c r="BL628" s="18" t="s">
        <v>148</v>
      </c>
      <c r="BM628" s="231" t="s">
        <v>877</v>
      </c>
    </row>
    <row r="629" s="2" customFormat="1" ht="24.15" customHeight="1">
      <c r="A629" s="39"/>
      <c r="B629" s="40"/>
      <c r="C629" s="220" t="s">
        <v>878</v>
      </c>
      <c r="D629" s="220" t="s">
        <v>143</v>
      </c>
      <c r="E629" s="221" t="s">
        <v>879</v>
      </c>
      <c r="F629" s="222" t="s">
        <v>880</v>
      </c>
      <c r="G629" s="223" t="s">
        <v>146</v>
      </c>
      <c r="H629" s="224">
        <v>92</v>
      </c>
      <c r="I629" s="225"/>
      <c r="J629" s="226">
        <f>ROUND(I629*H629,2)</f>
        <v>0</v>
      </c>
      <c r="K629" s="222" t="s">
        <v>147</v>
      </c>
      <c r="L629" s="45"/>
      <c r="M629" s="227" t="s">
        <v>1</v>
      </c>
      <c r="N629" s="228" t="s">
        <v>44</v>
      </c>
      <c r="O629" s="92"/>
      <c r="P629" s="229">
        <f>O629*H629</f>
        <v>0</v>
      </c>
      <c r="Q629" s="229">
        <v>0.45937</v>
      </c>
      <c r="R629" s="229">
        <f>Q629*H629</f>
        <v>42.262039999999999</v>
      </c>
      <c r="S629" s="229">
        <v>0</v>
      </c>
      <c r="T629" s="23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1" t="s">
        <v>148</v>
      </c>
      <c r="AT629" s="231" t="s">
        <v>143</v>
      </c>
      <c r="AU629" s="231" t="s">
        <v>97</v>
      </c>
      <c r="AY629" s="18" t="s">
        <v>141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8" t="s">
        <v>87</v>
      </c>
      <c r="BK629" s="232">
        <f>ROUND(I629*H629,2)</f>
        <v>0</v>
      </c>
      <c r="BL629" s="18" t="s">
        <v>148</v>
      </c>
      <c r="BM629" s="231" t="s">
        <v>881</v>
      </c>
    </row>
    <row r="630" s="14" customFormat="1">
      <c r="A630" s="14"/>
      <c r="B630" s="244"/>
      <c r="C630" s="245"/>
      <c r="D630" s="235" t="s">
        <v>157</v>
      </c>
      <c r="E630" s="246" t="s">
        <v>1</v>
      </c>
      <c r="F630" s="247" t="s">
        <v>882</v>
      </c>
      <c r="G630" s="245"/>
      <c r="H630" s="248">
        <v>92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157</v>
      </c>
      <c r="AU630" s="254" t="s">
        <v>97</v>
      </c>
      <c r="AV630" s="14" t="s">
        <v>89</v>
      </c>
      <c r="AW630" s="14" t="s">
        <v>36</v>
      </c>
      <c r="AX630" s="14" t="s">
        <v>87</v>
      </c>
      <c r="AY630" s="254" t="s">
        <v>141</v>
      </c>
    </row>
    <row r="631" s="2" customFormat="1" ht="16.5" customHeight="1">
      <c r="A631" s="39"/>
      <c r="B631" s="40"/>
      <c r="C631" s="220" t="s">
        <v>883</v>
      </c>
      <c r="D631" s="220" t="s">
        <v>143</v>
      </c>
      <c r="E631" s="221" t="s">
        <v>884</v>
      </c>
      <c r="F631" s="222" t="s">
        <v>885</v>
      </c>
      <c r="G631" s="223" t="s">
        <v>146</v>
      </c>
      <c r="H631" s="224">
        <v>600</v>
      </c>
      <c r="I631" s="225"/>
      <c r="J631" s="226">
        <f>ROUND(I631*H631,2)</f>
        <v>0</v>
      </c>
      <c r="K631" s="222" t="s">
        <v>1</v>
      </c>
      <c r="L631" s="45"/>
      <c r="M631" s="227" t="s">
        <v>1</v>
      </c>
      <c r="N631" s="228" t="s">
        <v>44</v>
      </c>
      <c r="O631" s="92"/>
      <c r="P631" s="229">
        <f>O631*H631</f>
        <v>0</v>
      </c>
      <c r="Q631" s="229">
        <v>0.00010000000000000001</v>
      </c>
      <c r="R631" s="229">
        <f>Q631*H631</f>
        <v>0.060000000000000005</v>
      </c>
      <c r="S631" s="229">
        <v>0</v>
      </c>
      <c r="T631" s="230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1" t="s">
        <v>148</v>
      </c>
      <c r="AT631" s="231" t="s">
        <v>143</v>
      </c>
      <c r="AU631" s="231" t="s">
        <v>97</v>
      </c>
      <c r="AY631" s="18" t="s">
        <v>141</v>
      </c>
      <c r="BE631" s="232">
        <f>IF(N631="základní",J631,0)</f>
        <v>0</v>
      </c>
      <c r="BF631" s="232">
        <f>IF(N631="snížená",J631,0)</f>
        <v>0</v>
      </c>
      <c r="BG631" s="232">
        <f>IF(N631="zákl. přenesená",J631,0)</f>
        <v>0</v>
      </c>
      <c r="BH631" s="232">
        <f>IF(N631="sníž. přenesená",J631,0)</f>
        <v>0</v>
      </c>
      <c r="BI631" s="232">
        <f>IF(N631="nulová",J631,0)</f>
        <v>0</v>
      </c>
      <c r="BJ631" s="18" t="s">
        <v>87</v>
      </c>
      <c r="BK631" s="232">
        <f>ROUND(I631*H631,2)</f>
        <v>0</v>
      </c>
      <c r="BL631" s="18" t="s">
        <v>148</v>
      </c>
      <c r="BM631" s="231" t="s">
        <v>886</v>
      </c>
    </row>
    <row r="632" s="14" customFormat="1">
      <c r="A632" s="14"/>
      <c r="B632" s="244"/>
      <c r="C632" s="245"/>
      <c r="D632" s="235" t="s">
        <v>157</v>
      </c>
      <c r="E632" s="246" t="s">
        <v>1</v>
      </c>
      <c r="F632" s="247" t="s">
        <v>887</v>
      </c>
      <c r="G632" s="245"/>
      <c r="H632" s="248">
        <v>600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157</v>
      </c>
      <c r="AU632" s="254" t="s">
        <v>97</v>
      </c>
      <c r="AV632" s="14" t="s">
        <v>89</v>
      </c>
      <c r="AW632" s="14" t="s">
        <v>36</v>
      </c>
      <c r="AX632" s="14" t="s">
        <v>87</v>
      </c>
      <c r="AY632" s="254" t="s">
        <v>141</v>
      </c>
    </row>
    <row r="633" s="2" customFormat="1" ht="24.15" customHeight="1">
      <c r="A633" s="39"/>
      <c r="B633" s="40"/>
      <c r="C633" s="220" t="s">
        <v>888</v>
      </c>
      <c r="D633" s="220" t="s">
        <v>143</v>
      </c>
      <c r="E633" s="221" t="s">
        <v>889</v>
      </c>
      <c r="F633" s="222" t="s">
        <v>890</v>
      </c>
      <c r="G633" s="223" t="s">
        <v>146</v>
      </c>
      <c r="H633" s="224">
        <v>2</v>
      </c>
      <c r="I633" s="225"/>
      <c r="J633" s="226">
        <f>ROUND(I633*H633,2)</f>
        <v>0</v>
      </c>
      <c r="K633" s="222" t="s">
        <v>1</v>
      </c>
      <c r="L633" s="45"/>
      <c r="M633" s="227" t="s">
        <v>1</v>
      </c>
      <c r="N633" s="228" t="s">
        <v>44</v>
      </c>
      <c r="O633" s="92"/>
      <c r="P633" s="229">
        <f>O633*H633</f>
        <v>0</v>
      </c>
      <c r="Q633" s="229">
        <v>0</v>
      </c>
      <c r="R633" s="229">
        <f>Q633*H633</f>
        <v>0</v>
      </c>
      <c r="S633" s="229">
        <v>0</v>
      </c>
      <c r="T633" s="230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1" t="s">
        <v>148</v>
      </c>
      <c r="AT633" s="231" t="s">
        <v>143</v>
      </c>
      <c r="AU633" s="231" t="s">
        <v>97</v>
      </c>
      <c r="AY633" s="18" t="s">
        <v>141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8" t="s">
        <v>87</v>
      </c>
      <c r="BK633" s="232">
        <f>ROUND(I633*H633,2)</f>
        <v>0</v>
      </c>
      <c r="BL633" s="18" t="s">
        <v>148</v>
      </c>
      <c r="BM633" s="231" t="s">
        <v>891</v>
      </c>
    </row>
    <row r="634" s="2" customFormat="1" ht="24.15" customHeight="1">
      <c r="A634" s="39"/>
      <c r="B634" s="40"/>
      <c r="C634" s="220" t="s">
        <v>892</v>
      </c>
      <c r="D634" s="220" t="s">
        <v>143</v>
      </c>
      <c r="E634" s="221" t="s">
        <v>893</v>
      </c>
      <c r="F634" s="222" t="s">
        <v>894</v>
      </c>
      <c r="G634" s="223" t="s">
        <v>146</v>
      </c>
      <c r="H634" s="224">
        <v>2</v>
      </c>
      <c r="I634" s="225"/>
      <c r="J634" s="226">
        <f>ROUND(I634*H634,2)</f>
        <v>0</v>
      </c>
      <c r="K634" s="222" t="s">
        <v>147</v>
      </c>
      <c r="L634" s="45"/>
      <c r="M634" s="227" t="s">
        <v>1</v>
      </c>
      <c r="N634" s="228" t="s">
        <v>44</v>
      </c>
      <c r="O634" s="92"/>
      <c r="P634" s="229">
        <f>O634*H634</f>
        <v>0</v>
      </c>
      <c r="Q634" s="229">
        <v>0.040000000000000001</v>
      </c>
      <c r="R634" s="229">
        <f>Q634*H634</f>
        <v>0.080000000000000002</v>
      </c>
      <c r="S634" s="229">
        <v>0</v>
      </c>
      <c r="T634" s="23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1" t="s">
        <v>148</v>
      </c>
      <c r="AT634" s="231" t="s">
        <v>143</v>
      </c>
      <c r="AU634" s="231" t="s">
        <v>97</v>
      </c>
      <c r="AY634" s="18" t="s">
        <v>141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8" t="s">
        <v>87</v>
      </c>
      <c r="BK634" s="232">
        <f>ROUND(I634*H634,2)</f>
        <v>0</v>
      </c>
      <c r="BL634" s="18" t="s">
        <v>148</v>
      </c>
      <c r="BM634" s="231" t="s">
        <v>895</v>
      </c>
    </row>
    <row r="635" s="2" customFormat="1" ht="21.75" customHeight="1">
      <c r="A635" s="39"/>
      <c r="B635" s="40"/>
      <c r="C635" s="266" t="s">
        <v>896</v>
      </c>
      <c r="D635" s="266" t="s">
        <v>245</v>
      </c>
      <c r="E635" s="267" t="s">
        <v>897</v>
      </c>
      <c r="F635" s="268" t="s">
        <v>898</v>
      </c>
      <c r="G635" s="269" t="s">
        <v>146</v>
      </c>
      <c r="H635" s="270">
        <v>2</v>
      </c>
      <c r="I635" s="271"/>
      <c r="J635" s="272">
        <f>ROUND(I635*H635,2)</f>
        <v>0</v>
      </c>
      <c r="K635" s="268" t="s">
        <v>147</v>
      </c>
      <c r="L635" s="273"/>
      <c r="M635" s="274" t="s">
        <v>1</v>
      </c>
      <c r="N635" s="275" t="s">
        <v>44</v>
      </c>
      <c r="O635" s="92"/>
      <c r="P635" s="229">
        <f>O635*H635</f>
        <v>0</v>
      </c>
      <c r="Q635" s="229">
        <v>0.0073000000000000001</v>
      </c>
      <c r="R635" s="229">
        <f>Q635*H635</f>
        <v>0.0146</v>
      </c>
      <c r="S635" s="229">
        <v>0</v>
      </c>
      <c r="T635" s="230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1" t="s">
        <v>185</v>
      </c>
      <c r="AT635" s="231" t="s">
        <v>245</v>
      </c>
      <c r="AU635" s="231" t="s">
        <v>97</v>
      </c>
      <c r="AY635" s="18" t="s">
        <v>141</v>
      </c>
      <c r="BE635" s="232">
        <f>IF(N635="základní",J635,0)</f>
        <v>0</v>
      </c>
      <c r="BF635" s="232">
        <f>IF(N635="snížená",J635,0)</f>
        <v>0</v>
      </c>
      <c r="BG635" s="232">
        <f>IF(N635="zákl. přenesená",J635,0)</f>
        <v>0</v>
      </c>
      <c r="BH635" s="232">
        <f>IF(N635="sníž. přenesená",J635,0)</f>
        <v>0</v>
      </c>
      <c r="BI635" s="232">
        <f>IF(N635="nulová",J635,0)</f>
        <v>0</v>
      </c>
      <c r="BJ635" s="18" t="s">
        <v>87</v>
      </c>
      <c r="BK635" s="232">
        <f>ROUND(I635*H635,2)</f>
        <v>0</v>
      </c>
      <c r="BL635" s="18" t="s">
        <v>148</v>
      </c>
      <c r="BM635" s="231" t="s">
        <v>899</v>
      </c>
    </row>
    <row r="636" s="2" customFormat="1" ht="24.15" customHeight="1">
      <c r="A636" s="39"/>
      <c r="B636" s="40"/>
      <c r="C636" s="220" t="s">
        <v>900</v>
      </c>
      <c r="D636" s="220" t="s">
        <v>143</v>
      </c>
      <c r="E636" s="221" t="s">
        <v>901</v>
      </c>
      <c r="F636" s="222" t="s">
        <v>902</v>
      </c>
      <c r="G636" s="223" t="s">
        <v>146</v>
      </c>
      <c r="H636" s="224">
        <v>13</v>
      </c>
      <c r="I636" s="225"/>
      <c r="J636" s="226">
        <f>ROUND(I636*H636,2)</f>
        <v>0</v>
      </c>
      <c r="K636" s="222" t="s">
        <v>147</v>
      </c>
      <c r="L636" s="45"/>
      <c r="M636" s="227" t="s">
        <v>1</v>
      </c>
      <c r="N636" s="228" t="s">
        <v>44</v>
      </c>
      <c r="O636" s="92"/>
      <c r="P636" s="229">
        <f>O636*H636</f>
        <v>0</v>
      </c>
      <c r="Q636" s="229">
        <v>0.040000000000000001</v>
      </c>
      <c r="R636" s="229">
        <f>Q636*H636</f>
        <v>0.52000000000000002</v>
      </c>
      <c r="S636" s="229">
        <v>0</v>
      </c>
      <c r="T636" s="230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1" t="s">
        <v>148</v>
      </c>
      <c r="AT636" s="231" t="s">
        <v>143</v>
      </c>
      <c r="AU636" s="231" t="s">
        <v>97</v>
      </c>
      <c r="AY636" s="18" t="s">
        <v>141</v>
      </c>
      <c r="BE636" s="232">
        <f>IF(N636="základní",J636,0)</f>
        <v>0</v>
      </c>
      <c r="BF636" s="232">
        <f>IF(N636="snížená",J636,0)</f>
        <v>0</v>
      </c>
      <c r="BG636" s="232">
        <f>IF(N636="zákl. přenesená",J636,0)</f>
        <v>0</v>
      </c>
      <c r="BH636" s="232">
        <f>IF(N636="sníž. přenesená",J636,0)</f>
        <v>0</v>
      </c>
      <c r="BI636" s="232">
        <f>IF(N636="nulová",J636,0)</f>
        <v>0</v>
      </c>
      <c r="BJ636" s="18" t="s">
        <v>87</v>
      </c>
      <c r="BK636" s="232">
        <f>ROUND(I636*H636,2)</f>
        <v>0</v>
      </c>
      <c r="BL636" s="18" t="s">
        <v>148</v>
      </c>
      <c r="BM636" s="231" t="s">
        <v>903</v>
      </c>
    </row>
    <row r="637" s="2" customFormat="1" ht="33" customHeight="1">
      <c r="A637" s="39"/>
      <c r="B637" s="40"/>
      <c r="C637" s="266" t="s">
        <v>904</v>
      </c>
      <c r="D637" s="266" t="s">
        <v>245</v>
      </c>
      <c r="E637" s="267" t="s">
        <v>905</v>
      </c>
      <c r="F637" s="268" t="s">
        <v>906</v>
      </c>
      <c r="G637" s="269" t="s">
        <v>146</v>
      </c>
      <c r="H637" s="270">
        <v>13</v>
      </c>
      <c r="I637" s="271"/>
      <c r="J637" s="272">
        <f>ROUND(I637*H637,2)</f>
        <v>0</v>
      </c>
      <c r="K637" s="268" t="s">
        <v>147</v>
      </c>
      <c r="L637" s="273"/>
      <c r="M637" s="274" t="s">
        <v>1</v>
      </c>
      <c r="N637" s="275" t="s">
        <v>44</v>
      </c>
      <c r="O637" s="92"/>
      <c r="P637" s="229">
        <f>O637*H637</f>
        <v>0</v>
      </c>
      <c r="Q637" s="229">
        <v>0.013299999999999999</v>
      </c>
      <c r="R637" s="229">
        <f>Q637*H637</f>
        <v>0.1729</v>
      </c>
      <c r="S637" s="229">
        <v>0</v>
      </c>
      <c r="T637" s="230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1" t="s">
        <v>185</v>
      </c>
      <c r="AT637" s="231" t="s">
        <v>245</v>
      </c>
      <c r="AU637" s="231" t="s">
        <v>97</v>
      </c>
      <c r="AY637" s="18" t="s">
        <v>141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8" t="s">
        <v>87</v>
      </c>
      <c r="BK637" s="232">
        <f>ROUND(I637*H637,2)</f>
        <v>0</v>
      </c>
      <c r="BL637" s="18" t="s">
        <v>148</v>
      </c>
      <c r="BM637" s="231" t="s">
        <v>907</v>
      </c>
    </row>
    <row r="638" s="2" customFormat="1" ht="24.15" customHeight="1">
      <c r="A638" s="39"/>
      <c r="B638" s="40"/>
      <c r="C638" s="220" t="s">
        <v>908</v>
      </c>
      <c r="D638" s="220" t="s">
        <v>143</v>
      </c>
      <c r="E638" s="221" t="s">
        <v>909</v>
      </c>
      <c r="F638" s="222" t="s">
        <v>910</v>
      </c>
      <c r="G638" s="223" t="s">
        <v>146</v>
      </c>
      <c r="H638" s="224">
        <v>6</v>
      </c>
      <c r="I638" s="225"/>
      <c r="J638" s="226">
        <f>ROUND(I638*H638,2)</f>
        <v>0</v>
      </c>
      <c r="K638" s="222" t="s">
        <v>147</v>
      </c>
      <c r="L638" s="45"/>
      <c r="M638" s="227" t="s">
        <v>1</v>
      </c>
      <c r="N638" s="228" t="s">
        <v>44</v>
      </c>
      <c r="O638" s="92"/>
      <c r="P638" s="229">
        <f>O638*H638</f>
        <v>0</v>
      </c>
      <c r="Q638" s="229">
        <v>0.050000000000000003</v>
      </c>
      <c r="R638" s="229">
        <f>Q638*H638</f>
        <v>0.30000000000000004</v>
      </c>
      <c r="S638" s="229">
        <v>0</v>
      </c>
      <c r="T638" s="230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1" t="s">
        <v>148</v>
      </c>
      <c r="AT638" s="231" t="s">
        <v>143</v>
      </c>
      <c r="AU638" s="231" t="s">
        <v>97</v>
      </c>
      <c r="AY638" s="18" t="s">
        <v>141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8" t="s">
        <v>87</v>
      </c>
      <c r="BK638" s="232">
        <f>ROUND(I638*H638,2)</f>
        <v>0</v>
      </c>
      <c r="BL638" s="18" t="s">
        <v>148</v>
      </c>
      <c r="BM638" s="231" t="s">
        <v>911</v>
      </c>
    </row>
    <row r="639" s="2" customFormat="1" ht="33" customHeight="1">
      <c r="A639" s="39"/>
      <c r="B639" s="40"/>
      <c r="C639" s="220" t="s">
        <v>912</v>
      </c>
      <c r="D639" s="220" t="s">
        <v>143</v>
      </c>
      <c r="E639" s="221" t="s">
        <v>913</v>
      </c>
      <c r="F639" s="222" t="s">
        <v>914</v>
      </c>
      <c r="G639" s="223" t="s">
        <v>146</v>
      </c>
      <c r="H639" s="224">
        <v>8</v>
      </c>
      <c r="I639" s="225"/>
      <c r="J639" s="226">
        <f>ROUND(I639*H639,2)</f>
        <v>0</v>
      </c>
      <c r="K639" s="222" t="s">
        <v>147</v>
      </c>
      <c r="L639" s="45"/>
      <c r="M639" s="227" t="s">
        <v>1</v>
      </c>
      <c r="N639" s="228" t="s">
        <v>44</v>
      </c>
      <c r="O639" s="92"/>
      <c r="P639" s="229">
        <f>O639*H639</f>
        <v>0</v>
      </c>
      <c r="Q639" s="229">
        <v>0.00016000000000000001</v>
      </c>
      <c r="R639" s="229">
        <f>Q639*H639</f>
        <v>0.0012800000000000001</v>
      </c>
      <c r="S639" s="229">
        <v>0</v>
      </c>
      <c r="T639" s="230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1" t="s">
        <v>148</v>
      </c>
      <c r="AT639" s="231" t="s">
        <v>143</v>
      </c>
      <c r="AU639" s="231" t="s">
        <v>97</v>
      </c>
      <c r="AY639" s="18" t="s">
        <v>141</v>
      </c>
      <c r="BE639" s="232">
        <f>IF(N639="základní",J639,0)</f>
        <v>0</v>
      </c>
      <c r="BF639" s="232">
        <f>IF(N639="snížená",J639,0)</f>
        <v>0</v>
      </c>
      <c r="BG639" s="232">
        <f>IF(N639="zákl. přenesená",J639,0)</f>
        <v>0</v>
      </c>
      <c r="BH639" s="232">
        <f>IF(N639="sníž. přenesená",J639,0)</f>
        <v>0</v>
      </c>
      <c r="BI639" s="232">
        <f>IF(N639="nulová",J639,0)</f>
        <v>0</v>
      </c>
      <c r="BJ639" s="18" t="s">
        <v>87</v>
      </c>
      <c r="BK639" s="232">
        <f>ROUND(I639*H639,2)</f>
        <v>0</v>
      </c>
      <c r="BL639" s="18" t="s">
        <v>148</v>
      </c>
      <c r="BM639" s="231" t="s">
        <v>915</v>
      </c>
    </row>
    <row r="640" s="2" customFormat="1" ht="21.75" customHeight="1">
      <c r="A640" s="39"/>
      <c r="B640" s="40"/>
      <c r="C640" s="266" t="s">
        <v>916</v>
      </c>
      <c r="D640" s="266" t="s">
        <v>245</v>
      </c>
      <c r="E640" s="267" t="s">
        <v>917</v>
      </c>
      <c r="F640" s="268" t="s">
        <v>918</v>
      </c>
      <c r="G640" s="269" t="s">
        <v>146</v>
      </c>
      <c r="H640" s="270">
        <v>6</v>
      </c>
      <c r="I640" s="271"/>
      <c r="J640" s="272">
        <f>ROUND(I640*H640,2)</f>
        <v>0</v>
      </c>
      <c r="K640" s="268" t="s">
        <v>147</v>
      </c>
      <c r="L640" s="273"/>
      <c r="M640" s="274" t="s">
        <v>1</v>
      </c>
      <c r="N640" s="275" t="s">
        <v>44</v>
      </c>
      <c r="O640" s="92"/>
      <c r="P640" s="229">
        <f>O640*H640</f>
        <v>0</v>
      </c>
      <c r="Q640" s="229">
        <v>0.029499999999999998</v>
      </c>
      <c r="R640" s="229">
        <f>Q640*H640</f>
        <v>0.17699999999999999</v>
      </c>
      <c r="S640" s="229">
        <v>0</v>
      </c>
      <c r="T640" s="230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1" t="s">
        <v>185</v>
      </c>
      <c r="AT640" s="231" t="s">
        <v>245</v>
      </c>
      <c r="AU640" s="231" t="s">
        <v>97</v>
      </c>
      <c r="AY640" s="18" t="s">
        <v>141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8" t="s">
        <v>87</v>
      </c>
      <c r="BK640" s="232">
        <f>ROUND(I640*H640,2)</f>
        <v>0</v>
      </c>
      <c r="BL640" s="18" t="s">
        <v>148</v>
      </c>
      <c r="BM640" s="231" t="s">
        <v>919</v>
      </c>
    </row>
    <row r="641" s="2" customFormat="1" ht="24.15" customHeight="1">
      <c r="A641" s="39"/>
      <c r="B641" s="40"/>
      <c r="C641" s="220" t="s">
        <v>920</v>
      </c>
      <c r="D641" s="220" t="s">
        <v>143</v>
      </c>
      <c r="E641" s="221" t="s">
        <v>921</v>
      </c>
      <c r="F641" s="222" t="s">
        <v>922</v>
      </c>
      <c r="G641" s="223" t="s">
        <v>146</v>
      </c>
      <c r="H641" s="224">
        <v>8</v>
      </c>
      <c r="I641" s="225"/>
      <c r="J641" s="226">
        <f>ROUND(I641*H641,2)</f>
        <v>0</v>
      </c>
      <c r="K641" s="222" t="s">
        <v>147</v>
      </c>
      <c r="L641" s="45"/>
      <c r="M641" s="227" t="s">
        <v>1</v>
      </c>
      <c r="N641" s="228" t="s">
        <v>44</v>
      </c>
      <c r="O641" s="92"/>
      <c r="P641" s="229">
        <f>O641*H641</f>
        <v>0</v>
      </c>
      <c r="Q641" s="229">
        <v>0.010189999999999999</v>
      </c>
      <c r="R641" s="229">
        <f>Q641*H641</f>
        <v>0.081519999999999995</v>
      </c>
      <c r="S641" s="229">
        <v>0</v>
      </c>
      <c r="T641" s="23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1" t="s">
        <v>148</v>
      </c>
      <c r="AT641" s="231" t="s">
        <v>143</v>
      </c>
      <c r="AU641" s="231" t="s">
        <v>97</v>
      </c>
      <c r="AY641" s="18" t="s">
        <v>141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8" t="s">
        <v>87</v>
      </c>
      <c r="BK641" s="232">
        <f>ROUND(I641*H641,2)</f>
        <v>0</v>
      </c>
      <c r="BL641" s="18" t="s">
        <v>148</v>
      </c>
      <c r="BM641" s="231" t="s">
        <v>923</v>
      </c>
    </row>
    <row r="642" s="2" customFormat="1" ht="24.15" customHeight="1">
      <c r="A642" s="39"/>
      <c r="B642" s="40"/>
      <c r="C642" s="266" t="s">
        <v>924</v>
      </c>
      <c r="D642" s="266" t="s">
        <v>245</v>
      </c>
      <c r="E642" s="267" t="s">
        <v>925</v>
      </c>
      <c r="F642" s="268" t="s">
        <v>926</v>
      </c>
      <c r="G642" s="269" t="s">
        <v>146</v>
      </c>
      <c r="H642" s="270">
        <v>8.0800000000000001</v>
      </c>
      <c r="I642" s="271"/>
      <c r="J642" s="272">
        <f>ROUND(I642*H642,2)</f>
        <v>0</v>
      </c>
      <c r="K642" s="268" t="s">
        <v>147</v>
      </c>
      <c r="L642" s="273"/>
      <c r="M642" s="274" t="s">
        <v>1</v>
      </c>
      <c r="N642" s="275" t="s">
        <v>44</v>
      </c>
      <c r="O642" s="92"/>
      <c r="P642" s="229">
        <f>O642*H642</f>
        <v>0</v>
      </c>
      <c r="Q642" s="229">
        <v>0.85999999999999999</v>
      </c>
      <c r="R642" s="229">
        <f>Q642*H642</f>
        <v>6.9488000000000003</v>
      </c>
      <c r="S642" s="229">
        <v>0</v>
      </c>
      <c r="T642" s="230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1" t="s">
        <v>185</v>
      </c>
      <c r="AT642" s="231" t="s">
        <v>245</v>
      </c>
      <c r="AU642" s="231" t="s">
        <v>97</v>
      </c>
      <c r="AY642" s="18" t="s">
        <v>141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8" t="s">
        <v>87</v>
      </c>
      <c r="BK642" s="232">
        <f>ROUND(I642*H642,2)</f>
        <v>0</v>
      </c>
      <c r="BL642" s="18" t="s">
        <v>148</v>
      </c>
      <c r="BM642" s="231" t="s">
        <v>927</v>
      </c>
    </row>
    <row r="643" s="14" customFormat="1">
      <c r="A643" s="14"/>
      <c r="B643" s="244"/>
      <c r="C643" s="245"/>
      <c r="D643" s="235" t="s">
        <v>157</v>
      </c>
      <c r="E643" s="245"/>
      <c r="F643" s="247" t="s">
        <v>928</v>
      </c>
      <c r="G643" s="245"/>
      <c r="H643" s="248">
        <v>8.0800000000000001</v>
      </c>
      <c r="I643" s="249"/>
      <c r="J643" s="245"/>
      <c r="K643" s="245"/>
      <c r="L643" s="250"/>
      <c r="M643" s="251"/>
      <c r="N643" s="252"/>
      <c r="O643" s="252"/>
      <c r="P643" s="252"/>
      <c r="Q643" s="252"/>
      <c r="R643" s="252"/>
      <c r="S643" s="252"/>
      <c r="T643" s="253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4" t="s">
        <v>157</v>
      </c>
      <c r="AU643" s="254" t="s">
        <v>97</v>
      </c>
      <c r="AV643" s="14" t="s">
        <v>89</v>
      </c>
      <c r="AW643" s="14" t="s">
        <v>4</v>
      </c>
      <c r="AX643" s="14" t="s">
        <v>87</v>
      </c>
      <c r="AY643" s="254" t="s">
        <v>141</v>
      </c>
    </row>
    <row r="644" s="2" customFormat="1" ht="24.15" customHeight="1">
      <c r="A644" s="39"/>
      <c r="B644" s="40"/>
      <c r="C644" s="220" t="s">
        <v>929</v>
      </c>
      <c r="D644" s="220" t="s">
        <v>143</v>
      </c>
      <c r="E644" s="221" t="s">
        <v>930</v>
      </c>
      <c r="F644" s="222" t="s">
        <v>931</v>
      </c>
      <c r="G644" s="223" t="s">
        <v>146</v>
      </c>
      <c r="H644" s="224">
        <v>1</v>
      </c>
      <c r="I644" s="225"/>
      <c r="J644" s="226">
        <f>ROUND(I644*H644,2)</f>
        <v>0</v>
      </c>
      <c r="K644" s="222" t="s">
        <v>147</v>
      </c>
      <c r="L644" s="45"/>
      <c r="M644" s="227" t="s">
        <v>1</v>
      </c>
      <c r="N644" s="228" t="s">
        <v>44</v>
      </c>
      <c r="O644" s="92"/>
      <c r="P644" s="229">
        <f>O644*H644</f>
        <v>0</v>
      </c>
      <c r="Q644" s="229">
        <v>0</v>
      </c>
      <c r="R644" s="229">
        <f>Q644*H644</f>
        <v>0</v>
      </c>
      <c r="S644" s="229">
        <v>0</v>
      </c>
      <c r="T644" s="230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1" t="s">
        <v>148</v>
      </c>
      <c r="AT644" s="231" t="s">
        <v>143</v>
      </c>
      <c r="AU644" s="231" t="s">
        <v>97</v>
      </c>
      <c r="AY644" s="18" t="s">
        <v>141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8" t="s">
        <v>87</v>
      </c>
      <c r="BK644" s="232">
        <f>ROUND(I644*H644,2)</f>
        <v>0</v>
      </c>
      <c r="BL644" s="18" t="s">
        <v>148</v>
      </c>
      <c r="BM644" s="231" t="s">
        <v>932</v>
      </c>
    </row>
    <row r="645" s="2" customFormat="1" ht="24.15" customHeight="1">
      <c r="A645" s="39"/>
      <c r="B645" s="40"/>
      <c r="C645" s="220" t="s">
        <v>933</v>
      </c>
      <c r="D645" s="220" t="s">
        <v>143</v>
      </c>
      <c r="E645" s="221" t="s">
        <v>934</v>
      </c>
      <c r="F645" s="222" t="s">
        <v>935</v>
      </c>
      <c r="G645" s="223" t="s">
        <v>146</v>
      </c>
      <c r="H645" s="224">
        <v>1</v>
      </c>
      <c r="I645" s="225"/>
      <c r="J645" s="226">
        <f>ROUND(I645*H645,2)</f>
        <v>0</v>
      </c>
      <c r="K645" s="222" t="s">
        <v>147</v>
      </c>
      <c r="L645" s="45"/>
      <c r="M645" s="227" t="s">
        <v>1</v>
      </c>
      <c r="N645" s="228" t="s">
        <v>44</v>
      </c>
      <c r="O645" s="92"/>
      <c r="P645" s="229">
        <f>O645*H645</f>
        <v>0</v>
      </c>
      <c r="Q645" s="229">
        <v>0</v>
      </c>
      <c r="R645" s="229">
        <f>Q645*H645</f>
        <v>0</v>
      </c>
      <c r="S645" s="229">
        <v>0</v>
      </c>
      <c r="T645" s="230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1" t="s">
        <v>148</v>
      </c>
      <c r="AT645" s="231" t="s">
        <v>143</v>
      </c>
      <c r="AU645" s="231" t="s">
        <v>97</v>
      </c>
      <c r="AY645" s="18" t="s">
        <v>141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8" t="s">
        <v>87</v>
      </c>
      <c r="BK645" s="232">
        <f>ROUND(I645*H645,2)</f>
        <v>0</v>
      </c>
      <c r="BL645" s="18" t="s">
        <v>148</v>
      </c>
      <c r="BM645" s="231" t="s">
        <v>936</v>
      </c>
    </row>
    <row r="646" s="2" customFormat="1" ht="33" customHeight="1">
      <c r="A646" s="39"/>
      <c r="B646" s="40"/>
      <c r="C646" s="220" t="s">
        <v>937</v>
      </c>
      <c r="D646" s="220" t="s">
        <v>143</v>
      </c>
      <c r="E646" s="221" t="s">
        <v>938</v>
      </c>
      <c r="F646" s="222" t="s">
        <v>939</v>
      </c>
      <c r="G646" s="223" t="s">
        <v>222</v>
      </c>
      <c r="H646" s="224">
        <v>0.90000000000000002</v>
      </c>
      <c r="I646" s="225"/>
      <c r="J646" s="226">
        <f>ROUND(I646*H646,2)</f>
        <v>0</v>
      </c>
      <c r="K646" s="222" t="s">
        <v>147</v>
      </c>
      <c r="L646" s="45"/>
      <c r="M646" s="227" t="s">
        <v>1</v>
      </c>
      <c r="N646" s="228" t="s">
        <v>44</v>
      </c>
      <c r="O646" s="92"/>
      <c r="P646" s="229">
        <f>O646*H646</f>
        <v>0</v>
      </c>
      <c r="Q646" s="229">
        <v>2.3010199999999998</v>
      </c>
      <c r="R646" s="229">
        <f>Q646*H646</f>
        <v>2.0709179999999998</v>
      </c>
      <c r="S646" s="229">
        <v>0</v>
      </c>
      <c r="T646" s="230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31" t="s">
        <v>148</v>
      </c>
      <c r="AT646" s="231" t="s">
        <v>143</v>
      </c>
      <c r="AU646" s="231" t="s">
        <v>97</v>
      </c>
      <c r="AY646" s="18" t="s">
        <v>141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8" t="s">
        <v>87</v>
      </c>
      <c r="BK646" s="232">
        <f>ROUND(I646*H646,2)</f>
        <v>0</v>
      </c>
      <c r="BL646" s="18" t="s">
        <v>148</v>
      </c>
      <c r="BM646" s="231" t="s">
        <v>940</v>
      </c>
    </row>
    <row r="647" s="13" customFormat="1">
      <c r="A647" s="13"/>
      <c r="B647" s="233"/>
      <c r="C647" s="234"/>
      <c r="D647" s="235" t="s">
        <v>157</v>
      </c>
      <c r="E647" s="236" t="s">
        <v>1</v>
      </c>
      <c r="F647" s="237" t="s">
        <v>467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157</v>
      </c>
      <c r="AU647" s="243" t="s">
        <v>97</v>
      </c>
      <c r="AV647" s="13" t="s">
        <v>87</v>
      </c>
      <c r="AW647" s="13" t="s">
        <v>36</v>
      </c>
      <c r="AX647" s="13" t="s">
        <v>79</v>
      </c>
      <c r="AY647" s="243" t="s">
        <v>141</v>
      </c>
    </row>
    <row r="648" s="14" customFormat="1">
      <c r="A648" s="14"/>
      <c r="B648" s="244"/>
      <c r="C648" s="245"/>
      <c r="D648" s="235" t="s">
        <v>157</v>
      </c>
      <c r="E648" s="246" t="s">
        <v>1</v>
      </c>
      <c r="F648" s="247" t="s">
        <v>468</v>
      </c>
      <c r="G648" s="245"/>
      <c r="H648" s="248">
        <v>0.90000000000000002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157</v>
      </c>
      <c r="AU648" s="254" t="s">
        <v>97</v>
      </c>
      <c r="AV648" s="14" t="s">
        <v>89</v>
      </c>
      <c r="AW648" s="14" t="s">
        <v>36</v>
      </c>
      <c r="AX648" s="14" t="s">
        <v>87</v>
      </c>
      <c r="AY648" s="254" t="s">
        <v>141</v>
      </c>
    </row>
    <row r="649" s="2" customFormat="1" ht="24.15" customHeight="1">
      <c r="A649" s="39"/>
      <c r="B649" s="40"/>
      <c r="C649" s="220" t="s">
        <v>941</v>
      </c>
      <c r="D649" s="220" t="s">
        <v>143</v>
      </c>
      <c r="E649" s="221" t="s">
        <v>942</v>
      </c>
      <c r="F649" s="222" t="s">
        <v>943</v>
      </c>
      <c r="G649" s="223" t="s">
        <v>95</v>
      </c>
      <c r="H649" s="224">
        <v>4.7999999999999998</v>
      </c>
      <c r="I649" s="225"/>
      <c r="J649" s="226">
        <f>ROUND(I649*H649,2)</f>
        <v>0</v>
      </c>
      <c r="K649" s="222" t="s">
        <v>147</v>
      </c>
      <c r="L649" s="45"/>
      <c r="M649" s="227" t="s">
        <v>1</v>
      </c>
      <c r="N649" s="228" t="s">
        <v>44</v>
      </c>
      <c r="O649" s="92"/>
      <c r="P649" s="229">
        <f>O649*H649</f>
        <v>0</v>
      </c>
      <c r="Q649" s="229">
        <v>0.0045999999999999999</v>
      </c>
      <c r="R649" s="229">
        <f>Q649*H649</f>
        <v>0.022079999999999999</v>
      </c>
      <c r="S649" s="229">
        <v>0</v>
      </c>
      <c r="T649" s="230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1" t="s">
        <v>148</v>
      </c>
      <c r="AT649" s="231" t="s">
        <v>143</v>
      </c>
      <c r="AU649" s="231" t="s">
        <v>97</v>
      </c>
      <c r="AY649" s="18" t="s">
        <v>141</v>
      </c>
      <c r="BE649" s="232">
        <f>IF(N649="základní",J649,0)</f>
        <v>0</v>
      </c>
      <c r="BF649" s="232">
        <f>IF(N649="snížená",J649,0)</f>
        <v>0</v>
      </c>
      <c r="BG649" s="232">
        <f>IF(N649="zákl. přenesená",J649,0)</f>
        <v>0</v>
      </c>
      <c r="BH649" s="232">
        <f>IF(N649="sníž. přenesená",J649,0)</f>
        <v>0</v>
      </c>
      <c r="BI649" s="232">
        <f>IF(N649="nulová",J649,0)</f>
        <v>0</v>
      </c>
      <c r="BJ649" s="18" t="s">
        <v>87</v>
      </c>
      <c r="BK649" s="232">
        <f>ROUND(I649*H649,2)</f>
        <v>0</v>
      </c>
      <c r="BL649" s="18" t="s">
        <v>148</v>
      </c>
      <c r="BM649" s="231" t="s">
        <v>944</v>
      </c>
    </row>
    <row r="650" s="14" customFormat="1">
      <c r="A650" s="14"/>
      <c r="B650" s="244"/>
      <c r="C650" s="245"/>
      <c r="D650" s="235" t="s">
        <v>157</v>
      </c>
      <c r="E650" s="246" t="s">
        <v>1</v>
      </c>
      <c r="F650" s="247" t="s">
        <v>945</v>
      </c>
      <c r="G650" s="245"/>
      <c r="H650" s="248">
        <v>4.7999999999999998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157</v>
      </c>
      <c r="AU650" s="254" t="s">
        <v>97</v>
      </c>
      <c r="AV650" s="14" t="s">
        <v>89</v>
      </c>
      <c r="AW650" s="14" t="s">
        <v>36</v>
      </c>
      <c r="AX650" s="14" t="s">
        <v>87</v>
      </c>
      <c r="AY650" s="254" t="s">
        <v>141</v>
      </c>
    </row>
    <row r="651" s="2" customFormat="1" ht="24.15" customHeight="1">
      <c r="A651" s="39"/>
      <c r="B651" s="40"/>
      <c r="C651" s="220" t="s">
        <v>946</v>
      </c>
      <c r="D651" s="220" t="s">
        <v>143</v>
      </c>
      <c r="E651" s="221" t="s">
        <v>947</v>
      </c>
      <c r="F651" s="222" t="s">
        <v>948</v>
      </c>
      <c r="G651" s="223" t="s">
        <v>95</v>
      </c>
      <c r="H651" s="224">
        <v>4.7999999999999998</v>
      </c>
      <c r="I651" s="225"/>
      <c r="J651" s="226">
        <f>ROUND(I651*H651,2)</f>
        <v>0</v>
      </c>
      <c r="K651" s="222" t="s">
        <v>147</v>
      </c>
      <c r="L651" s="45"/>
      <c r="M651" s="227" t="s">
        <v>1</v>
      </c>
      <c r="N651" s="228" t="s">
        <v>44</v>
      </c>
      <c r="O651" s="92"/>
      <c r="P651" s="229">
        <f>O651*H651</f>
        <v>0</v>
      </c>
      <c r="Q651" s="229">
        <v>0</v>
      </c>
      <c r="R651" s="229">
        <f>Q651*H651</f>
        <v>0</v>
      </c>
      <c r="S651" s="229">
        <v>0</v>
      </c>
      <c r="T651" s="230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1" t="s">
        <v>148</v>
      </c>
      <c r="AT651" s="231" t="s">
        <v>143</v>
      </c>
      <c r="AU651" s="231" t="s">
        <v>97</v>
      </c>
      <c r="AY651" s="18" t="s">
        <v>141</v>
      </c>
      <c r="BE651" s="232">
        <f>IF(N651="základní",J651,0)</f>
        <v>0</v>
      </c>
      <c r="BF651" s="232">
        <f>IF(N651="snížená",J651,0)</f>
        <v>0</v>
      </c>
      <c r="BG651" s="232">
        <f>IF(N651="zákl. přenesená",J651,0)</f>
        <v>0</v>
      </c>
      <c r="BH651" s="232">
        <f>IF(N651="sníž. přenesená",J651,0)</f>
        <v>0</v>
      </c>
      <c r="BI651" s="232">
        <f>IF(N651="nulová",J651,0)</f>
        <v>0</v>
      </c>
      <c r="BJ651" s="18" t="s">
        <v>87</v>
      </c>
      <c r="BK651" s="232">
        <f>ROUND(I651*H651,2)</f>
        <v>0</v>
      </c>
      <c r="BL651" s="18" t="s">
        <v>148</v>
      </c>
      <c r="BM651" s="231" t="s">
        <v>949</v>
      </c>
    </row>
    <row r="652" s="12" customFormat="1" ht="22.8" customHeight="1">
      <c r="A652" s="12"/>
      <c r="B652" s="204"/>
      <c r="C652" s="205"/>
      <c r="D652" s="206" t="s">
        <v>78</v>
      </c>
      <c r="E652" s="218" t="s">
        <v>189</v>
      </c>
      <c r="F652" s="218" t="s">
        <v>950</v>
      </c>
      <c r="G652" s="205"/>
      <c r="H652" s="205"/>
      <c r="I652" s="208"/>
      <c r="J652" s="219">
        <f>BK652</f>
        <v>0</v>
      </c>
      <c r="K652" s="205"/>
      <c r="L652" s="210"/>
      <c r="M652" s="211"/>
      <c r="N652" s="212"/>
      <c r="O652" s="212"/>
      <c r="P652" s="213">
        <f>P653+P668+P678</f>
        <v>0</v>
      </c>
      <c r="Q652" s="212"/>
      <c r="R652" s="213">
        <f>R653+R668+R678</f>
        <v>0</v>
      </c>
      <c r="S652" s="212"/>
      <c r="T652" s="214">
        <f>T653+T668+T678</f>
        <v>17.0304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15" t="s">
        <v>89</v>
      </c>
      <c r="AT652" s="216" t="s">
        <v>78</v>
      </c>
      <c r="AU652" s="216" t="s">
        <v>87</v>
      </c>
      <c r="AY652" s="215" t="s">
        <v>141</v>
      </c>
      <c r="BK652" s="217">
        <f>BK653+BK668+BK678</f>
        <v>0</v>
      </c>
    </row>
    <row r="653" s="12" customFormat="1" ht="20.88" customHeight="1">
      <c r="A653" s="12"/>
      <c r="B653" s="204"/>
      <c r="C653" s="205"/>
      <c r="D653" s="206" t="s">
        <v>78</v>
      </c>
      <c r="E653" s="218" t="s">
        <v>713</v>
      </c>
      <c r="F653" s="218" t="s">
        <v>951</v>
      </c>
      <c r="G653" s="205"/>
      <c r="H653" s="205"/>
      <c r="I653" s="208"/>
      <c r="J653" s="219">
        <f>BK653</f>
        <v>0</v>
      </c>
      <c r="K653" s="205"/>
      <c r="L653" s="210"/>
      <c r="M653" s="211"/>
      <c r="N653" s="212"/>
      <c r="O653" s="212"/>
      <c r="P653" s="213">
        <f>SUM(P654:P667)</f>
        <v>0</v>
      </c>
      <c r="Q653" s="212"/>
      <c r="R653" s="213">
        <f>SUM(R654:R667)</f>
        <v>0</v>
      </c>
      <c r="S653" s="212"/>
      <c r="T653" s="214">
        <f>SUM(T654:T667)</f>
        <v>17.0304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15" t="s">
        <v>87</v>
      </c>
      <c r="AT653" s="216" t="s">
        <v>78</v>
      </c>
      <c r="AU653" s="216" t="s">
        <v>89</v>
      </c>
      <c r="AY653" s="215" t="s">
        <v>141</v>
      </c>
      <c r="BK653" s="217">
        <f>SUM(BK654:BK667)</f>
        <v>0</v>
      </c>
    </row>
    <row r="654" s="2" customFormat="1" ht="24.15" customHeight="1">
      <c r="A654" s="39"/>
      <c r="B654" s="40"/>
      <c r="C654" s="220" t="s">
        <v>952</v>
      </c>
      <c r="D654" s="220" t="s">
        <v>143</v>
      </c>
      <c r="E654" s="221" t="s">
        <v>953</v>
      </c>
      <c r="F654" s="222" t="s">
        <v>954</v>
      </c>
      <c r="G654" s="223" t="s">
        <v>146</v>
      </c>
      <c r="H654" s="224">
        <v>250</v>
      </c>
      <c r="I654" s="225"/>
      <c r="J654" s="226">
        <f>ROUND(I654*H654,2)</f>
        <v>0</v>
      </c>
      <c r="K654" s="222" t="s">
        <v>1</v>
      </c>
      <c r="L654" s="45"/>
      <c r="M654" s="227" t="s">
        <v>1</v>
      </c>
      <c r="N654" s="228" t="s">
        <v>44</v>
      </c>
      <c r="O654" s="92"/>
      <c r="P654" s="229">
        <f>O654*H654</f>
        <v>0</v>
      </c>
      <c r="Q654" s="229">
        <v>0</v>
      </c>
      <c r="R654" s="229">
        <f>Q654*H654</f>
        <v>0</v>
      </c>
      <c r="S654" s="229">
        <v>0</v>
      </c>
      <c r="T654" s="230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1" t="s">
        <v>239</v>
      </c>
      <c r="AT654" s="231" t="s">
        <v>143</v>
      </c>
      <c r="AU654" s="231" t="s">
        <v>97</v>
      </c>
      <c r="AY654" s="18" t="s">
        <v>141</v>
      </c>
      <c r="BE654" s="232">
        <f>IF(N654="základní",J654,0)</f>
        <v>0</v>
      </c>
      <c r="BF654" s="232">
        <f>IF(N654="snížená",J654,0)</f>
        <v>0</v>
      </c>
      <c r="BG654" s="232">
        <f>IF(N654="zákl. přenesená",J654,0)</f>
        <v>0</v>
      </c>
      <c r="BH654" s="232">
        <f>IF(N654="sníž. přenesená",J654,0)</f>
        <v>0</v>
      </c>
      <c r="BI654" s="232">
        <f>IF(N654="nulová",J654,0)</f>
        <v>0</v>
      </c>
      <c r="BJ654" s="18" t="s">
        <v>87</v>
      </c>
      <c r="BK654" s="232">
        <f>ROUND(I654*H654,2)</f>
        <v>0</v>
      </c>
      <c r="BL654" s="18" t="s">
        <v>239</v>
      </c>
      <c r="BM654" s="231" t="s">
        <v>955</v>
      </c>
    </row>
    <row r="655" s="2" customFormat="1" ht="16.5" customHeight="1">
      <c r="A655" s="39"/>
      <c r="B655" s="40"/>
      <c r="C655" s="220" t="s">
        <v>956</v>
      </c>
      <c r="D655" s="220" t="s">
        <v>143</v>
      </c>
      <c r="E655" s="221" t="s">
        <v>957</v>
      </c>
      <c r="F655" s="222" t="s">
        <v>958</v>
      </c>
      <c r="G655" s="223" t="s">
        <v>222</v>
      </c>
      <c r="H655" s="224">
        <v>7.0960000000000001</v>
      </c>
      <c r="I655" s="225"/>
      <c r="J655" s="226">
        <f>ROUND(I655*H655,2)</f>
        <v>0</v>
      </c>
      <c r="K655" s="222" t="s">
        <v>1</v>
      </c>
      <c r="L655" s="45"/>
      <c r="M655" s="227" t="s">
        <v>1</v>
      </c>
      <c r="N655" s="228" t="s">
        <v>44</v>
      </c>
      <c r="O655" s="92"/>
      <c r="P655" s="229">
        <f>O655*H655</f>
        <v>0</v>
      </c>
      <c r="Q655" s="229">
        <v>0</v>
      </c>
      <c r="R655" s="229">
        <f>Q655*H655</f>
        <v>0</v>
      </c>
      <c r="S655" s="229">
        <v>2.3999999999999999</v>
      </c>
      <c r="T655" s="230">
        <f>S655*H655</f>
        <v>17.0304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1" t="s">
        <v>148</v>
      </c>
      <c r="AT655" s="231" t="s">
        <v>143</v>
      </c>
      <c r="AU655" s="231" t="s">
        <v>97</v>
      </c>
      <c r="AY655" s="18" t="s">
        <v>141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8" t="s">
        <v>87</v>
      </c>
      <c r="BK655" s="232">
        <f>ROUND(I655*H655,2)</f>
        <v>0</v>
      </c>
      <c r="BL655" s="18" t="s">
        <v>148</v>
      </c>
      <c r="BM655" s="231" t="s">
        <v>959</v>
      </c>
    </row>
    <row r="656" s="13" customFormat="1">
      <c r="A656" s="13"/>
      <c r="B656" s="233"/>
      <c r="C656" s="234"/>
      <c r="D656" s="235" t="s">
        <v>157</v>
      </c>
      <c r="E656" s="236" t="s">
        <v>1</v>
      </c>
      <c r="F656" s="237" t="s">
        <v>960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157</v>
      </c>
      <c r="AU656" s="243" t="s">
        <v>97</v>
      </c>
      <c r="AV656" s="13" t="s">
        <v>87</v>
      </c>
      <c r="AW656" s="13" t="s">
        <v>36</v>
      </c>
      <c r="AX656" s="13" t="s">
        <v>79</v>
      </c>
      <c r="AY656" s="243" t="s">
        <v>141</v>
      </c>
    </row>
    <row r="657" s="14" customFormat="1">
      <c r="A657" s="14"/>
      <c r="B657" s="244"/>
      <c r="C657" s="245"/>
      <c r="D657" s="235" t="s">
        <v>157</v>
      </c>
      <c r="E657" s="246" t="s">
        <v>1</v>
      </c>
      <c r="F657" s="247" t="s">
        <v>961</v>
      </c>
      <c r="G657" s="245"/>
      <c r="H657" s="248">
        <v>1.216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157</v>
      </c>
      <c r="AU657" s="254" t="s">
        <v>97</v>
      </c>
      <c r="AV657" s="14" t="s">
        <v>89</v>
      </c>
      <c r="AW657" s="14" t="s">
        <v>36</v>
      </c>
      <c r="AX657" s="14" t="s">
        <v>79</v>
      </c>
      <c r="AY657" s="254" t="s">
        <v>141</v>
      </c>
    </row>
    <row r="658" s="14" customFormat="1">
      <c r="A658" s="14"/>
      <c r="B658" s="244"/>
      <c r="C658" s="245"/>
      <c r="D658" s="235" t="s">
        <v>157</v>
      </c>
      <c r="E658" s="246" t="s">
        <v>1</v>
      </c>
      <c r="F658" s="247" t="s">
        <v>962</v>
      </c>
      <c r="G658" s="245"/>
      <c r="H658" s="248">
        <v>1.8240000000000001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157</v>
      </c>
      <c r="AU658" s="254" t="s">
        <v>97</v>
      </c>
      <c r="AV658" s="14" t="s">
        <v>89</v>
      </c>
      <c r="AW658" s="14" t="s">
        <v>36</v>
      </c>
      <c r="AX658" s="14" t="s">
        <v>79</v>
      </c>
      <c r="AY658" s="254" t="s">
        <v>141</v>
      </c>
    </row>
    <row r="659" s="14" customFormat="1">
      <c r="A659" s="14"/>
      <c r="B659" s="244"/>
      <c r="C659" s="245"/>
      <c r="D659" s="235" t="s">
        <v>157</v>
      </c>
      <c r="E659" s="246" t="s">
        <v>1</v>
      </c>
      <c r="F659" s="247" t="s">
        <v>963</v>
      </c>
      <c r="G659" s="245"/>
      <c r="H659" s="248">
        <v>4.056</v>
      </c>
      <c r="I659" s="249"/>
      <c r="J659" s="245"/>
      <c r="K659" s="245"/>
      <c r="L659" s="250"/>
      <c r="M659" s="251"/>
      <c r="N659" s="252"/>
      <c r="O659" s="252"/>
      <c r="P659" s="252"/>
      <c r="Q659" s="252"/>
      <c r="R659" s="252"/>
      <c r="S659" s="252"/>
      <c r="T659" s="25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4" t="s">
        <v>157</v>
      </c>
      <c r="AU659" s="254" t="s">
        <v>97</v>
      </c>
      <c r="AV659" s="14" t="s">
        <v>89</v>
      </c>
      <c r="AW659" s="14" t="s">
        <v>36</v>
      </c>
      <c r="AX659" s="14" t="s">
        <v>79</v>
      </c>
      <c r="AY659" s="254" t="s">
        <v>141</v>
      </c>
    </row>
    <row r="660" s="15" customFormat="1">
      <c r="A660" s="15"/>
      <c r="B660" s="255"/>
      <c r="C660" s="256"/>
      <c r="D660" s="235" t="s">
        <v>157</v>
      </c>
      <c r="E660" s="257" t="s">
        <v>1</v>
      </c>
      <c r="F660" s="258" t="s">
        <v>162</v>
      </c>
      <c r="G660" s="256"/>
      <c r="H660" s="259">
        <v>7.0960000000000001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5" t="s">
        <v>157</v>
      </c>
      <c r="AU660" s="265" t="s">
        <v>97</v>
      </c>
      <c r="AV660" s="15" t="s">
        <v>148</v>
      </c>
      <c r="AW660" s="15" t="s">
        <v>36</v>
      </c>
      <c r="AX660" s="15" t="s">
        <v>87</v>
      </c>
      <c r="AY660" s="265" t="s">
        <v>141</v>
      </c>
    </row>
    <row r="661" s="2" customFormat="1" ht="24.15" customHeight="1">
      <c r="A661" s="39"/>
      <c r="B661" s="40"/>
      <c r="C661" s="220" t="s">
        <v>964</v>
      </c>
      <c r="D661" s="220" t="s">
        <v>143</v>
      </c>
      <c r="E661" s="221" t="s">
        <v>965</v>
      </c>
      <c r="F661" s="222" t="s">
        <v>966</v>
      </c>
      <c r="G661" s="223" t="s">
        <v>460</v>
      </c>
      <c r="H661" s="224">
        <v>1</v>
      </c>
      <c r="I661" s="225"/>
      <c r="J661" s="226">
        <f>ROUND(I661*H661,2)</f>
        <v>0</v>
      </c>
      <c r="K661" s="222" t="s">
        <v>1</v>
      </c>
      <c r="L661" s="45"/>
      <c r="M661" s="227" t="s">
        <v>1</v>
      </c>
      <c r="N661" s="228" t="s">
        <v>44</v>
      </c>
      <c r="O661" s="92"/>
      <c r="P661" s="229">
        <f>O661*H661</f>
        <v>0</v>
      </c>
      <c r="Q661" s="229">
        <v>0</v>
      </c>
      <c r="R661" s="229">
        <f>Q661*H661</f>
        <v>0</v>
      </c>
      <c r="S661" s="229">
        <v>0</v>
      </c>
      <c r="T661" s="230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1" t="s">
        <v>148</v>
      </c>
      <c r="AT661" s="231" t="s">
        <v>143</v>
      </c>
      <c r="AU661" s="231" t="s">
        <v>97</v>
      </c>
      <c r="AY661" s="18" t="s">
        <v>141</v>
      </c>
      <c r="BE661" s="232">
        <f>IF(N661="základní",J661,0)</f>
        <v>0</v>
      </c>
      <c r="BF661" s="232">
        <f>IF(N661="snížená",J661,0)</f>
        <v>0</v>
      </c>
      <c r="BG661" s="232">
        <f>IF(N661="zákl. přenesená",J661,0)</f>
        <v>0</v>
      </c>
      <c r="BH661" s="232">
        <f>IF(N661="sníž. přenesená",J661,0)</f>
        <v>0</v>
      </c>
      <c r="BI661" s="232">
        <f>IF(N661="nulová",J661,0)</f>
        <v>0</v>
      </c>
      <c r="BJ661" s="18" t="s">
        <v>87</v>
      </c>
      <c r="BK661" s="232">
        <f>ROUND(I661*H661,2)</f>
        <v>0</v>
      </c>
      <c r="BL661" s="18" t="s">
        <v>148</v>
      </c>
      <c r="BM661" s="231" t="s">
        <v>967</v>
      </c>
    </row>
    <row r="662" s="2" customFormat="1" ht="16.5" customHeight="1">
      <c r="A662" s="39"/>
      <c r="B662" s="40"/>
      <c r="C662" s="220" t="s">
        <v>968</v>
      </c>
      <c r="D662" s="220" t="s">
        <v>143</v>
      </c>
      <c r="E662" s="221" t="s">
        <v>969</v>
      </c>
      <c r="F662" s="222" t="s">
        <v>970</v>
      </c>
      <c r="G662" s="223" t="s">
        <v>152</v>
      </c>
      <c r="H662" s="224">
        <v>1</v>
      </c>
      <c r="I662" s="225"/>
      <c r="J662" s="226">
        <f>ROUND(I662*H662,2)</f>
        <v>0</v>
      </c>
      <c r="K662" s="222" t="s">
        <v>1</v>
      </c>
      <c r="L662" s="45"/>
      <c r="M662" s="227" t="s">
        <v>1</v>
      </c>
      <c r="N662" s="228" t="s">
        <v>44</v>
      </c>
      <c r="O662" s="92"/>
      <c r="P662" s="229">
        <f>O662*H662</f>
        <v>0</v>
      </c>
      <c r="Q662" s="229">
        <v>0</v>
      </c>
      <c r="R662" s="229">
        <f>Q662*H662</f>
        <v>0</v>
      </c>
      <c r="S662" s="229">
        <v>0</v>
      </c>
      <c r="T662" s="230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31" t="s">
        <v>148</v>
      </c>
      <c r="AT662" s="231" t="s">
        <v>143</v>
      </c>
      <c r="AU662" s="231" t="s">
        <v>97</v>
      </c>
      <c r="AY662" s="18" t="s">
        <v>141</v>
      </c>
      <c r="BE662" s="232">
        <f>IF(N662="základní",J662,0)</f>
        <v>0</v>
      </c>
      <c r="BF662" s="232">
        <f>IF(N662="snížená",J662,0)</f>
        <v>0</v>
      </c>
      <c r="BG662" s="232">
        <f>IF(N662="zákl. přenesená",J662,0)</f>
        <v>0</v>
      </c>
      <c r="BH662" s="232">
        <f>IF(N662="sníž. přenesená",J662,0)</f>
        <v>0</v>
      </c>
      <c r="BI662" s="232">
        <f>IF(N662="nulová",J662,0)</f>
        <v>0</v>
      </c>
      <c r="BJ662" s="18" t="s">
        <v>87</v>
      </c>
      <c r="BK662" s="232">
        <f>ROUND(I662*H662,2)</f>
        <v>0</v>
      </c>
      <c r="BL662" s="18" t="s">
        <v>148</v>
      </c>
      <c r="BM662" s="231" t="s">
        <v>971</v>
      </c>
    </row>
    <row r="663" s="2" customFormat="1" ht="24.15" customHeight="1">
      <c r="A663" s="39"/>
      <c r="B663" s="40"/>
      <c r="C663" s="220" t="s">
        <v>972</v>
      </c>
      <c r="D663" s="220" t="s">
        <v>143</v>
      </c>
      <c r="E663" s="221" t="s">
        <v>973</v>
      </c>
      <c r="F663" s="222" t="s">
        <v>974</v>
      </c>
      <c r="G663" s="223" t="s">
        <v>242</v>
      </c>
      <c r="H663" s="224">
        <v>21</v>
      </c>
      <c r="I663" s="225"/>
      <c r="J663" s="226">
        <f>ROUND(I663*H663,2)</f>
        <v>0</v>
      </c>
      <c r="K663" s="222" t="s">
        <v>1</v>
      </c>
      <c r="L663" s="45"/>
      <c r="M663" s="227" t="s">
        <v>1</v>
      </c>
      <c r="N663" s="228" t="s">
        <v>44</v>
      </c>
      <c r="O663" s="92"/>
      <c r="P663" s="229">
        <f>O663*H663</f>
        <v>0</v>
      </c>
      <c r="Q663" s="229">
        <v>0</v>
      </c>
      <c r="R663" s="229">
        <f>Q663*H663</f>
        <v>0</v>
      </c>
      <c r="S663" s="229">
        <v>0</v>
      </c>
      <c r="T663" s="230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148</v>
      </c>
      <c r="AT663" s="231" t="s">
        <v>143</v>
      </c>
      <c r="AU663" s="231" t="s">
        <v>97</v>
      </c>
      <c r="AY663" s="18" t="s">
        <v>141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87</v>
      </c>
      <c r="BK663" s="232">
        <f>ROUND(I663*H663,2)</f>
        <v>0</v>
      </c>
      <c r="BL663" s="18" t="s">
        <v>148</v>
      </c>
      <c r="BM663" s="231" t="s">
        <v>975</v>
      </c>
    </row>
    <row r="664" s="14" customFormat="1">
      <c r="A664" s="14"/>
      <c r="B664" s="244"/>
      <c r="C664" s="245"/>
      <c r="D664" s="235" t="s">
        <v>157</v>
      </c>
      <c r="E664" s="246" t="s">
        <v>1</v>
      </c>
      <c r="F664" s="247" t="s">
        <v>976</v>
      </c>
      <c r="G664" s="245"/>
      <c r="H664" s="248">
        <v>5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157</v>
      </c>
      <c r="AU664" s="254" t="s">
        <v>97</v>
      </c>
      <c r="AV664" s="14" t="s">
        <v>89</v>
      </c>
      <c r="AW664" s="14" t="s">
        <v>36</v>
      </c>
      <c r="AX664" s="14" t="s">
        <v>79</v>
      </c>
      <c r="AY664" s="254" t="s">
        <v>141</v>
      </c>
    </row>
    <row r="665" s="14" customFormat="1">
      <c r="A665" s="14"/>
      <c r="B665" s="244"/>
      <c r="C665" s="245"/>
      <c r="D665" s="235" t="s">
        <v>157</v>
      </c>
      <c r="E665" s="246" t="s">
        <v>1</v>
      </c>
      <c r="F665" s="247" t="s">
        <v>977</v>
      </c>
      <c r="G665" s="245"/>
      <c r="H665" s="248">
        <v>4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4" t="s">
        <v>157</v>
      </c>
      <c r="AU665" s="254" t="s">
        <v>97</v>
      </c>
      <c r="AV665" s="14" t="s">
        <v>89</v>
      </c>
      <c r="AW665" s="14" t="s">
        <v>36</v>
      </c>
      <c r="AX665" s="14" t="s">
        <v>79</v>
      </c>
      <c r="AY665" s="254" t="s">
        <v>141</v>
      </c>
    </row>
    <row r="666" s="14" customFormat="1">
      <c r="A666" s="14"/>
      <c r="B666" s="244"/>
      <c r="C666" s="245"/>
      <c r="D666" s="235" t="s">
        <v>157</v>
      </c>
      <c r="E666" s="246" t="s">
        <v>1</v>
      </c>
      <c r="F666" s="247" t="s">
        <v>978</v>
      </c>
      <c r="G666" s="245"/>
      <c r="H666" s="248">
        <v>12</v>
      </c>
      <c r="I666" s="249"/>
      <c r="J666" s="245"/>
      <c r="K666" s="245"/>
      <c r="L666" s="250"/>
      <c r="M666" s="251"/>
      <c r="N666" s="252"/>
      <c r="O666" s="252"/>
      <c r="P666" s="252"/>
      <c r="Q666" s="252"/>
      <c r="R666" s="252"/>
      <c r="S666" s="252"/>
      <c r="T666" s="25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4" t="s">
        <v>157</v>
      </c>
      <c r="AU666" s="254" t="s">
        <v>97</v>
      </c>
      <c r="AV666" s="14" t="s">
        <v>89</v>
      </c>
      <c r="AW666" s="14" t="s">
        <v>36</v>
      </c>
      <c r="AX666" s="14" t="s">
        <v>79</v>
      </c>
      <c r="AY666" s="254" t="s">
        <v>141</v>
      </c>
    </row>
    <row r="667" s="15" customFormat="1">
      <c r="A667" s="15"/>
      <c r="B667" s="255"/>
      <c r="C667" s="256"/>
      <c r="D667" s="235" t="s">
        <v>157</v>
      </c>
      <c r="E667" s="257" t="s">
        <v>1</v>
      </c>
      <c r="F667" s="258" t="s">
        <v>162</v>
      </c>
      <c r="G667" s="256"/>
      <c r="H667" s="259">
        <v>21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5" t="s">
        <v>157</v>
      </c>
      <c r="AU667" s="265" t="s">
        <v>97</v>
      </c>
      <c r="AV667" s="15" t="s">
        <v>148</v>
      </c>
      <c r="AW667" s="15" t="s">
        <v>36</v>
      </c>
      <c r="AX667" s="15" t="s">
        <v>87</v>
      </c>
      <c r="AY667" s="265" t="s">
        <v>141</v>
      </c>
    </row>
    <row r="668" s="12" customFormat="1" ht="20.88" customHeight="1">
      <c r="A668" s="12"/>
      <c r="B668" s="204"/>
      <c r="C668" s="205"/>
      <c r="D668" s="206" t="s">
        <v>78</v>
      </c>
      <c r="E668" s="218" t="s">
        <v>979</v>
      </c>
      <c r="F668" s="218" t="s">
        <v>980</v>
      </c>
      <c r="G668" s="205"/>
      <c r="H668" s="205"/>
      <c r="I668" s="208"/>
      <c r="J668" s="219">
        <f>BK668</f>
        <v>0</v>
      </c>
      <c r="K668" s="205"/>
      <c r="L668" s="210"/>
      <c r="M668" s="211"/>
      <c r="N668" s="212"/>
      <c r="O668" s="212"/>
      <c r="P668" s="213">
        <f>SUM(P669:P677)</f>
        <v>0</v>
      </c>
      <c r="Q668" s="212"/>
      <c r="R668" s="213">
        <f>SUM(R669:R677)</f>
        <v>0</v>
      </c>
      <c r="S668" s="212"/>
      <c r="T668" s="214">
        <f>SUM(T669:T677)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15" t="s">
        <v>87</v>
      </c>
      <c r="AT668" s="216" t="s">
        <v>78</v>
      </c>
      <c r="AU668" s="216" t="s">
        <v>89</v>
      </c>
      <c r="AY668" s="215" t="s">
        <v>141</v>
      </c>
      <c r="BK668" s="217">
        <f>SUM(BK669:BK677)</f>
        <v>0</v>
      </c>
    </row>
    <row r="669" s="2" customFormat="1" ht="37.8" customHeight="1">
      <c r="A669" s="39"/>
      <c r="B669" s="40"/>
      <c r="C669" s="220" t="s">
        <v>981</v>
      </c>
      <c r="D669" s="220" t="s">
        <v>143</v>
      </c>
      <c r="E669" s="221" t="s">
        <v>982</v>
      </c>
      <c r="F669" s="222" t="s">
        <v>983</v>
      </c>
      <c r="G669" s="223" t="s">
        <v>349</v>
      </c>
      <c r="H669" s="224">
        <v>168.40700000000001</v>
      </c>
      <c r="I669" s="225"/>
      <c r="J669" s="226">
        <f>ROUND(I669*H669,2)</f>
        <v>0</v>
      </c>
      <c r="K669" s="222" t="s">
        <v>1</v>
      </c>
      <c r="L669" s="45"/>
      <c r="M669" s="227" t="s">
        <v>1</v>
      </c>
      <c r="N669" s="228" t="s">
        <v>44</v>
      </c>
      <c r="O669" s="92"/>
      <c r="P669" s="229">
        <f>O669*H669</f>
        <v>0</v>
      </c>
      <c r="Q669" s="229">
        <v>0</v>
      </c>
      <c r="R669" s="229">
        <f>Q669*H669</f>
        <v>0</v>
      </c>
      <c r="S669" s="229">
        <v>0</v>
      </c>
      <c r="T669" s="230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1" t="s">
        <v>148</v>
      </c>
      <c r="AT669" s="231" t="s">
        <v>143</v>
      </c>
      <c r="AU669" s="231" t="s">
        <v>97</v>
      </c>
      <c r="AY669" s="18" t="s">
        <v>141</v>
      </c>
      <c r="BE669" s="232">
        <f>IF(N669="základní",J669,0)</f>
        <v>0</v>
      </c>
      <c r="BF669" s="232">
        <f>IF(N669="snížená",J669,0)</f>
        <v>0</v>
      </c>
      <c r="BG669" s="232">
        <f>IF(N669="zákl. přenesená",J669,0)</f>
        <v>0</v>
      </c>
      <c r="BH669" s="232">
        <f>IF(N669="sníž. přenesená",J669,0)</f>
        <v>0</v>
      </c>
      <c r="BI669" s="232">
        <f>IF(N669="nulová",J669,0)</f>
        <v>0</v>
      </c>
      <c r="BJ669" s="18" t="s">
        <v>87</v>
      </c>
      <c r="BK669" s="232">
        <f>ROUND(I669*H669,2)</f>
        <v>0</v>
      </c>
      <c r="BL669" s="18" t="s">
        <v>148</v>
      </c>
      <c r="BM669" s="231" t="s">
        <v>984</v>
      </c>
    </row>
    <row r="670" s="2" customFormat="1" ht="49.05" customHeight="1">
      <c r="A670" s="39"/>
      <c r="B670" s="40"/>
      <c r="C670" s="220" t="s">
        <v>985</v>
      </c>
      <c r="D670" s="220" t="s">
        <v>143</v>
      </c>
      <c r="E670" s="221" t="s">
        <v>986</v>
      </c>
      <c r="F670" s="222" t="s">
        <v>987</v>
      </c>
      <c r="G670" s="223" t="s">
        <v>349</v>
      </c>
      <c r="H670" s="224">
        <v>4210.1750000000002</v>
      </c>
      <c r="I670" s="225"/>
      <c r="J670" s="226">
        <f>ROUND(I670*H670,2)</f>
        <v>0</v>
      </c>
      <c r="K670" s="222" t="s">
        <v>1</v>
      </c>
      <c r="L670" s="45"/>
      <c r="M670" s="227" t="s">
        <v>1</v>
      </c>
      <c r="N670" s="228" t="s">
        <v>44</v>
      </c>
      <c r="O670" s="92"/>
      <c r="P670" s="229">
        <f>O670*H670</f>
        <v>0</v>
      </c>
      <c r="Q670" s="229">
        <v>0</v>
      </c>
      <c r="R670" s="229">
        <f>Q670*H670</f>
        <v>0</v>
      </c>
      <c r="S670" s="229">
        <v>0</v>
      </c>
      <c r="T670" s="230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31" t="s">
        <v>148</v>
      </c>
      <c r="AT670" s="231" t="s">
        <v>143</v>
      </c>
      <c r="AU670" s="231" t="s">
        <v>97</v>
      </c>
      <c r="AY670" s="18" t="s">
        <v>141</v>
      </c>
      <c r="BE670" s="232">
        <f>IF(N670="základní",J670,0)</f>
        <v>0</v>
      </c>
      <c r="BF670" s="232">
        <f>IF(N670="snížená",J670,0)</f>
        <v>0</v>
      </c>
      <c r="BG670" s="232">
        <f>IF(N670="zákl. přenesená",J670,0)</f>
        <v>0</v>
      </c>
      <c r="BH670" s="232">
        <f>IF(N670="sníž. přenesená",J670,0)</f>
        <v>0</v>
      </c>
      <c r="BI670" s="232">
        <f>IF(N670="nulová",J670,0)</f>
        <v>0</v>
      </c>
      <c r="BJ670" s="18" t="s">
        <v>87</v>
      </c>
      <c r="BK670" s="232">
        <f>ROUND(I670*H670,2)</f>
        <v>0</v>
      </c>
      <c r="BL670" s="18" t="s">
        <v>148</v>
      </c>
      <c r="BM670" s="231" t="s">
        <v>988</v>
      </c>
    </row>
    <row r="671" s="14" customFormat="1">
      <c r="A671" s="14"/>
      <c r="B671" s="244"/>
      <c r="C671" s="245"/>
      <c r="D671" s="235" t="s">
        <v>157</v>
      </c>
      <c r="E671" s="245"/>
      <c r="F671" s="247" t="s">
        <v>989</v>
      </c>
      <c r="G671" s="245"/>
      <c r="H671" s="248">
        <v>4210.1750000000002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157</v>
      </c>
      <c r="AU671" s="254" t="s">
        <v>97</v>
      </c>
      <c r="AV671" s="14" t="s">
        <v>89</v>
      </c>
      <c r="AW671" s="14" t="s">
        <v>4</v>
      </c>
      <c r="AX671" s="14" t="s">
        <v>87</v>
      </c>
      <c r="AY671" s="254" t="s">
        <v>141</v>
      </c>
    </row>
    <row r="672" s="2" customFormat="1" ht="44.25" customHeight="1">
      <c r="A672" s="39"/>
      <c r="B672" s="40"/>
      <c r="C672" s="220" t="s">
        <v>990</v>
      </c>
      <c r="D672" s="220" t="s">
        <v>143</v>
      </c>
      <c r="E672" s="221" t="s">
        <v>991</v>
      </c>
      <c r="F672" s="222" t="s">
        <v>992</v>
      </c>
      <c r="G672" s="223" t="s">
        <v>349</v>
      </c>
      <c r="H672" s="224">
        <v>1.238</v>
      </c>
      <c r="I672" s="225"/>
      <c r="J672" s="226">
        <f>ROUND(I672*H672,2)</f>
        <v>0</v>
      </c>
      <c r="K672" s="222" t="s">
        <v>147</v>
      </c>
      <c r="L672" s="45"/>
      <c r="M672" s="227" t="s">
        <v>1</v>
      </c>
      <c r="N672" s="228" t="s">
        <v>44</v>
      </c>
      <c r="O672" s="92"/>
      <c r="P672" s="229">
        <f>O672*H672</f>
        <v>0</v>
      </c>
      <c r="Q672" s="229">
        <v>0</v>
      </c>
      <c r="R672" s="229">
        <f>Q672*H672</f>
        <v>0</v>
      </c>
      <c r="S672" s="229">
        <v>0</v>
      </c>
      <c r="T672" s="230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31" t="s">
        <v>148</v>
      </c>
      <c r="AT672" s="231" t="s">
        <v>143</v>
      </c>
      <c r="AU672" s="231" t="s">
        <v>97</v>
      </c>
      <c r="AY672" s="18" t="s">
        <v>141</v>
      </c>
      <c r="BE672" s="232">
        <f>IF(N672="základní",J672,0)</f>
        <v>0</v>
      </c>
      <c r="BF672" s="232">
        <f>IF(N672="snížená",J672,0)</f>
        <v>0</v>
      </c>
      <c r="BG672" s="232">
        <f>IF(N672="zákl. přenesená",J672,0)</f>
        <v>0</v>
      </c>
      <c r="BH672" s="232">
        <f>IF(N672="sníž. přenesená",J672,0)</f>
        <v>0</v>
      </c>
      <c r="BI672" s="232">
        <f>IF(N672="nulová",J672,0)</f>
        <v>0</v>
      </c>
      <c r="BJ672" s="18" t="s">
        <v>87</v>
      </c>
      <c r="BK672" s="232">
        <f>ROUND(I672*H672,2)</f>
        <v>0</v>
      </c>
      <c r="BL672" s="18" t="s">
        <v>148</v>
      </c>
      <c r="BM672" s="231" t="s">
        <v>993</v>
      </c>
    </row>
    <row r="673" s="2" customFormat="1" ht="44.25" customHeight="1">
      <c r="A673" s="39"/>
      <c r="B673" s="40"/>
      <c r="C673" s="220" t="s">
        <v>994</v>
      </c>
      <c r="D673" s="220" t="s">
        <v>143</v>
      </c>
      <c r="E673" s="221" t="s">
        <v>995</v>
      </c>
      <c r="F673" s="222" t="s">
        <v>996</v>
      </c>
      <c r="G673" s="223" t="s">
        <v>349</v>
      </c>
      <c r="H673" s="224">
        <v>12.329000000000001</v>
      </c>
      <c r="I673" s="225"/>
      <c r="J673" s="226">
        <f>ROUND(I673*H673,2)</f>
        <v>0</v>
      </c>
      <c r="K673" s="222" t="s">
        <v>147</v>
      </c>
      <c r="L673" s="45"/>
      <c r="M673" s="227" t="s">
        <v>1</v>
      </c>
      <c r="N673" s="228" t="s">
        <v>44</v>
      </c>
      <c r="O673" s="92"/>
      <c r="P673" s="229">
        <f>O673*H673</f>
        <v>0</v>
      </c>
      <c r="Q673" s="229">
        <v>0</v>
      </c>
      <c r="R673" s="229">
        <f>Q673*H673</f>
        <v>0</v>
      </c>
      <c r="S673" s="229">
        <v>0</v>
      </c>
      <c r="T673" s="230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1" t="s">
        <v>148</v>
      </c>
      <c r="AT673" s="231" t="s">
        <v>143</v>
      </c>
      <c r="AU673" s="231" t="s">
        <v>97</v>
      </c>
      <c r="AY673" s="18" t="s">
        <v>141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8" t="s">
        <v>87</v>
      </c>
      <c r="BK673" s="232">
        <f>ROUND(I673*H673,2)</f>
        <v>0</v>
      </c>
      <c r="BL673" s="18" t="s">
        <v>148</v>
      </c>
      <c r="BM673" s="231" t="s">
        <v>997</v>
      </c>
    </row>
    <row r="674" s="14" customFormat="1">
      <c r="A674" s="14"/>
      <c r="B674" s="244"/>
      <c r="C674" s="245"/>
      <c r="D674" s="235" t="s">
        <v>157</v>
      </c>
      <c r="E674" s="246" t="s">
        <v>1</v>
      </c>
      <c r="F674" s="247" t="s">
        <v>998</v>
      </c>
      <c r="G674" s="245"/>
      <c r="H674" s="248">
        <v>12.329000000000001</v>
      </c>
      <c r="I674" s="249"/>
      <c r="J674" s="245"/>
      <c r="K674" s="245"/>
      <c r="L674" s="250"/>
      <c r="M674" s="251"/>
      <c r="N674" s="252"/>
      <c r="O674" s="252"/>
      <c r="P674" s="252"/>
      <c r="Q674" s="252"/>
      <c r="R674" s="252"/>
      <c r="S674" s="252"/>
      <c r="T674" s="253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4" t="s">
        <v>157</v>
      </c>
      <c r="AU674" s="254" t="s">
        <v>97</v>
      </c>
      <c r="AV674" s="14" t="s">
        <v>89</v>
      </c>
      <c r="AW674" s="14" t="s">
        <v>36</v>
      </c>
      <c r="AX674" s="14" t="s">
        <v>87</v>
      </c>
      <c r="AY674" s="254" t="s">
        <v>141</v>
      </c>
    </row>
    <row r="675" s="2" customFormat="1" ht="44.25" customHeight="1">
      <c r="A675" s="39"/>
      <c r="B675" s="40"/>
      <c r="C675" s="220" t="s">
        <v>999</v>
      </c>
      <c r="D675" s="220" t="s">
        <v>143</v>
      </c>
      <c r="E675" s="221" t="s">
        <v>1000</v>
      </c>
      <c r="F675" s="222" t="s">
        <v>1001</v>
      </c>
      <c r="G675" s="223" t="s">
        <v>349</v>
      </c>
      <c r="H675" s="224">
        <v>115.042</v>
      </c>
      <c r="I675" s="225"/>
      <c r="J675" s="226">
        <f>ROUND(I675*H675,2)</f>
        <v>0</v>
      </c>
      <c r="K675" s="222" t="s">
        <v>147</v>
      </c>
      <c r="L675" s="45"/>
      <c r="M675" s="227" t="s">
        <v>1</v>
      </c>
      <c r="N675" s="228" t="s">
        <v>44</v>
      </c>
      <c r="O675" s="92"/>
      <c r="P675" s="229">
        <f>O675*H675</f>
        <v>0</v>
      </c>
      <c r="Q675" s="229">
        <v>0</v>
      </c>
      <c r="R675" s="229">
        <f>Q675*H675</f>
        <v>0</v>
      </c>
      <c r="S675" s="229">
        <v>0</v>
      </c>
      <c r="T675" s="230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1" t="s">
        <v>148</v>
      </c>
      <c r="AT675" s="231" t="s">
        <v>143</v>
      </c>
      <c r="AU675" s="231" t="s">
        <v>97</v>
      </c>
      <c r="AY675" s="18" t="s">
        <v>141</v>
      </c>
      <c r="BE675" s="232">
        <f>IF(N675="základní",J675,0)</f>
        <v>0</v>
      </c>
      <c r="BF675" s="232">
        <f>IF(N675="snížená",J675,0)</f>
        <v>0</v>
      </c>
      <c r="BG675" s="232">
        <f>IF(N675="zákl. přenesená",J675,0)</f>
        <v>0</v>
      </c>
      <c r="BH675" s="232">
        <f>IF(N675="sníž. přenesená",J675,0)</f>
        <v>0</v>
      </c>
      <c r="BI675" s="232">
        <f>IF(N675="nulová",J675,0)</f>
        <v>0</v>
      </c>
      <c r="BJ675" s="18" t="s">
        <v>87</v>
      </c>
      <c r="BK675" s="232">
        <f>ROUND(I675*H675,2)</f>
        <v>0</v>
      </c>
      <c r="BL675" s="18" t="s">
        <v>148</v>
      </c>
      <c r="BM675" s="231" t="s">
        <v>1002</v>
      </c>
    </row>
    <row r="676" s="14" customFormat="1">
      <c r="A676" s="14"/>
      <c r="B676" s="244"/>
      <c r="C676" s="245"/>
      <c r="D676" s="235" t="s">
        <v>157</v>
      </c>
      <c r="E676" s="246" t="s">
        <v>1</v>
      </c>
      <c r="F676" s="247" t="s">
        <v>1003</v>
      </c>
      <c r="G676" s="245"/>
      <c r="H676" s="248">
        <v>115.042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157</v>
      </c>
      <c r="AU676" s="254" t="s">
        <v>97</v>
      </c>
      <c r="AV676" s="14" t="s">
        <v>89</v>
      </c>
      <c r="AW676" s="14" t="s">
        <v>36</v>
      </c>
      <c r="AX676" s="14" t="s">
        <v>87</v>
      </c>
      <c r="AY676" s="254" t="s">
        <v>141</v>
      </c>
    </row>
    <row r="677" s="2" customFormat="1" ht="44.25" customHeight="1">
      <c r="A677" s="39"/>
      <c r="B677" s="40"/>
      <c r="C677" s="220" t="s">
        <v>1004</v>
      </c>
      <c r="D677" s="220" t="s">
        <v>143</v>
      </c>
      <c r="E677" s="221" t="s">
        <v>1005</v>
      </c>
      <c r="F677" s="222" t="s">
        <v>1006</v>
      </c>
      <c r="G677" s="223" t="s">
        <v>349</v>
      </c>
      <c r="H677" s="224">
        <v>20.788</v>
      </c>
      <c r="I677" s="225"/>
      <c r="J677" s="226">
        <f>ROUND(I677*H677,2)</f>
        <v>0</v>
      </c>
      <c r="K677" s="222" t="s">
        <v>147</v>
      </c>
      <c r="L677" s="45"/>
      <c r="M677" s="227" t="s">
        <v>1</v>
      </c>
      <c r="N677" s="228" t="s">
        <v>44</v>
      </c>
      <c r="O677" s="92"/>
      <c r="P677" s="229">
        <f>O677*H677</f>
        <v>0</v>
      </c>
      <c r="Q677" s="229">
        <v>0</v>
      </c>
      <c r="R677" s="229">
        <f>Q677*H677</f>
        <v>0</v>
      </c>
      <c r="S677" s="229">
        <v>0</v>
      </c>
      <c r="T677" s="230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1" t="s">
        <v>148</v>
      </c>
      <c r="AT677" s="231" t="s">
        <v>143</v>
      </c>
      <c r="AU677" s="231" t="s">
        <v>97</v>
      </c>
      <c r="AY677" s="18" t="s">
        <v>141</v>
      </c>
      <c r="BE677" s="232">
        <f>IF(N677="základní",J677,0)</f>
        <v>0</v>
      </c>
      <c r="BF677" s="232">
        <f>IF(N677="snížená",J677,0)</f>
        <v>0</v>
      </c>
      <c r="BG677" s="232">
        <f>IF(N677="zákl. přenesená",J677,0)</f>
        <v>0</v>
      </c>
      <c r="BH677" s="232">
        <f>IF(N677="sníž. přenesená",J677,0)</f>
        <v>0</v>
      </c>
      <c r="BI677" s="232">
        <f>IF(N677="nulová",J677,0)</f>
        <v>0</v>
      </c>
      <c r="BJ677" s="18" t="s">
        <v>87</v>
      </c>
      <c r="BK677" s="232">
        <f>ROUND(I677*H677,2)</f>
        <v>0</v>
      </c>
      <c r="BL677" s="18" t="s">
        <v>148</v>
      </c>
      <c r="BM677" s="231" t="s">
        <v>1007</v>
      </c>
    </row>
    <row r="678" s="12" customFormat="1" ht="20.88" customHeight="1">
      <c r="A678" s="12"/>
      <c r="B678" s="204"/>
      <c r="C678" s="205"/>
      <c r="D678" s="206" t="s">
        <v>78</v>
      </c>
      <c r="E678" s="218" t="s">
        <v>1008</v>
      </c>
      <c r="F678" s="218" t="s">
        <v>1009</v>
      </c>
      <c r="G678" s="205"/>
      <c r="H678" s="205"/>
      <c r="I678" s="208"/>
      <c r="J678" s="219">
        <f>BK678</f>
        <v>0</v>
      </c>
      <c r="K678" s="205"/>
      <c r="L678" s="210"/>
      <c r="M678" s="211"/>
      <c r="N678" s="212"/>
      <c r="O678" s="212"/>
      <c r="P678" s="213">
        <f>P679</f>
        <v>0</v>
      </c>
      <c r="Q678" s="212"/>
      <c r="R678" s="213">
        <f>R679</f>
        <v>0</v>
      </c>
      <c r="S678" s="212"/>
      <c r="T678" s="214">
        <f>T679</f>
        <v>0</v>
      </c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R678" s="215" t="s">
        <v>89</v>
      </c>
      <c r="AT678" s="216" t="s">
        <v>78</v>
      </c>
      <c r="AU678" s="216" t="s">
        <v>89</v>
      </c>
      <c r="AY678" s="215" t="s">
        <v>141</v>
      </c>
      <c r="BK678" s="217">
        <f>BK679</f>
        <v>0</v>
      </c>
    </row>
    <row r="679" s="2" customFormat="1" ht="49.05" customHeight="1">
      <c r="A679" s="39"/>
      <c r="B679" s="40"/>
      <c r="C679" s="220" t="s">
        <v>1010</v>
      </c>
      <c r="D679" s="220" t="s">
        <v>143</v>
      </c>
      <c r="E679" s="221" t="s">
        <v>1011</v>
      </c>
      <c r="F679" s="222" t="s">
        <v>1012</v>
      </c>
      <c r="G679" s="223" t="s">
        <v>349</v>
      </c>
      <c r="H679" s="224">
        <v>1297.799</v>
      </c>
      <c r="I679" s="225"/>
      <c r="J679" s="226">
        <f>ROUND(I679*H679,2)</f>
        <v>0</v>
      </c>
      <c r="K679" s="222" t="s">
        <v>147</v>
      </c>
      <c r="L679" s="45"/>
      <c r="M679" s="287" t="s">
        <v>1</v>
      </c>
      <c r="N679" s="288" t="s">
        <v>44</v>
      </c>
      <c r="O679" s="289"/>
      <c r="P679" s="290">
        <f>O679*H679</f>
        <v>0</v>
      </c>
      <c r="Q679" s="290">
        <v>0</v>
      </c>
      <c r="R679" s="290">
        <f>Q679*H679</f>
        <v>0</v>
      </c>
      <c r="S679" s="290">
        <v>0</v>
      </c>
      <c r="T679" s="291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31" t="s">
        <v>148</v>
      </c>
      <c r="AT679" s="231" t="s">
        <v>143</v>
      </c>
      <c r="AU679" s="231" t="s">
        <v>97</v>
      </c>
      <c r="AY679" s="18" t="s">
        <v>141</v>
      </c>
      <c r="BE679" s="232">
        <f>IF(N679="základní",J679,0)</f>
        <v>0</v>
      </c>
      <c r="BF679" s="232">
        <f>IF(N679="snížená",J679,0)</f>
        <v>0</v>
      </c>
      <c r="BG679" s="232">
        <f>IF(N679="zákl. přenesená",J679,0)</f>
        <v>0</v>
      </c>
      <c r="BH679" s="232">
        <f>IF(N679="sníž. přenesená",J679,0)</f>
        <v>0</v>
      </c>
      <c r="BI679" s="232">
        <f>IF(N679="nulová",J679,0)</f>
        <v>0</v>
      </c>
      <c r="BJ679" s="18" t="s">
        <v>87</v>
      </c>
      <c r="BK679" s="232">
        <f>ROUND(I679*H679,2)</f>
        <v>0</v>
      </c>
      <c r="BL679" s="18" t="s">
        <v>148</v>
      </c>
      <c r="BM679" s="231" t="s">
        <v>1013</v>
      </c>
    </row>
    <row r="680" s="2" customFormat="1" ht="6.96" customHeight="1">
      <c r="A680" s="39"/>
      <c r="B680" s="67"/>
      <c r="C680" s="68"/>
      <c r="D680" s="68"/>
      <c r="E680" s="68"/>
      <c r="F680" s="68"/>
      <c r="G680" s="68"/>
      <c r="H680" s="68"/>
      <c r="I680" s="68"/>
      <c r="J680" s="68"/>
      <c r="K680" s="68"/>
      <c r="L680" s="45"/>
      <c r="M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</row>
  </sheetData>
  <sheetProtection sheet="1" autoFilter="0" formatColumns="0" formatRows="0" objects="1" scenarios="1" spinCount="100000" saltValue="GOMppfqOveUqi1vMMgISx1WJMeYm4mFK2J2y8l433aZeFR8NVVT3JZJ/F4JCLPTsKKe0py39bkAPejqe7e08wg==" hashValue="ppMuEFuNcAufR2Pqd4TbzaMI6JB+4aJmKaroIle59Pp85DmFlKyKlqz8JrZgBp9sox1XFGQ6hF8KXyBU2aOVgg==" algorithmName="SHA-512" password="A8D3"/>
  <autoFilter ref="C129:K67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89</v>
      </c>
    </row>
    <row r="4" s="1" customFormat="1" ht="24.96" customHeight="1">
      <c r="B4" s="21"/>
      <c r="D4" s="140" t="s">
        <v>101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Přívodný řad Březí - Dobré Pole, rekonstrukce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105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29. 12. 2025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27</v>
      </c>
      <c r="F15" s="39"/>
      <c r="G15" s="39"/>
      <c r="H15" s="39"/>
      <c r="I15" s="142" t="s">
        <v>28</v>
      </c>
      <c r="J15" s="145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30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32</v>
      </c>
      <c r="E20" s="39"/>
      <c r="F20" s="39"/>
      <c r="G20" s="39"/>
      <c r="H20" s="39"/>
      <c r="I20" s="142" t="s">
        <v>25</v>
      </c>
      <c r="J20" s="145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34</v>
      </c>
      <c r="F21" s="39"/>
      <c r="G21" s="39"/>
      <c r="H21" s="39"/>
      <c r="I21" s="142" t="s">
        <v>28</v>
      </c>
      <c r="J21" s="145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37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38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39</v>
      </c>
      <c r="E30" s="39"/>
      <c r="F30" s="39"/>
      <c r="G30" s="39"/>
      <c r="H30" s="39"/>
      <c r="I30" s="39"/>
      <c r="J30" s="153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41</v>
      </c>
      <c r="G32" s="39"/>
      <c r="H32" s="39"/>
      <c r="I32" s="154" t="s">
        <v>40</v>
      </c>
      <c r="J32" s="154" t="s">
        <v>42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43</v>
      </c>
      <c r="E33" s="142" t="s">
        <v>44</v>
      </c>
      <c r="F33" s="156">
        <f>ROUND((SUM(BE117:BE136)),  2)</f>
        <v>0</v>
      </c>
      <c r="G33" s="39"/>
      <c r="H33" s="39"/>
      <c r="I33" s="157">
        <v>0.20999999999999999</v>
      </c>
      <c r="J33" s="156">
        <f>ROUND(((SUM(BE117:BE136))*I33),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45</v>
      </c>
      <c r="F34" s="156">
        <f>ROUND((SUM(BF117:BF136)),  2)</f>
        <v>0</v>
      </c>
      <c r="G34" s="39"/>
      <c r="H34" s="39"/>
      <c r="I34" s="157">
        <v>0.12</v>
      </c>
      <c r="J34" s="156">
        <f>ROUND(((SUM(BF117:BF136))*I34),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46</v>
      </c>
      <c r="F35" s="156">
        <f>ROUND((SUM(BG117:BG136)),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47</v>
      </c>
      <c r="F36" s="156">
        <f>ROUND((SUM(BH117:BH136)),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48</v>
      </c>
      <c r="F37" s="156">
        <f>ROUND((SUM(BI117:BI136)),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52</v>
      </c>
      <c r="E50" s="166"/>
      <c r="F50" s="166"/>
      <c r="G50" s="165" t="s">
        <v>53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54</v>
      </c>
      <c r="E61" s="168"/>
      <c r="F61" s="169" t="s">
        <v>55</v>
      </c>
      <c r="G61" s="167" t="s">
        <v>54</v>
      </c>
      <c r="H61" s="168"/>
      <c r="I61" s="168"/>
      <c r="J61" s="170" t="s">
        <v>55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56</v>
      </c>
      <c r="E65" s="171"/>
      <c r="F65" s="171"/>
      <c r="G65" s="165" t="s">
        <v>57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54</v>
      </c>
      <c r="E76" s="168"/>
      <c r="F76" s="169" t="s">
        <v>55</v>
      </c>
      <c r="G76" s="167" t="s">
        <v>54</v>
      </c>
      <c r="H76" s="168"/>
      <c r="I76" s="168"/>
      <c r="J76" s="170" t="s">
        <v>55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Přívodný řad Březí - Dobré Pole, rekonstrukce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105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29. 12. 2025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Vodovody a kanalizace Břeclav, a.s.</v>
      </c>
      <c r="G91" s="41"/>
      <c r="H91" s="41"/>
      <c r="I91" s="33" t="s">
        <v>32</v>
      </c>
      <c r="J91" s="37" t="str">
        <f>E21</f>
        <v>PROVO, spol. s 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108</v>
      </c>
      <c r="D94" s="178"/>
      <c r="E94" s="178"/>
      <c r="F94" s="178"/>
      <c r="G94" s="178"/>
      <c r="H94" s="178"/>
      <c r="I94" s="178"/>
      <c r="J94" s="179" t="s">
        <v>109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110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111</v>
      </c>
    </row>
    <row r="97" s="9" customFormat="1" ht="24.96" customHeight="1">
      <c r="A97" s="9"/>
      <c r="B97" s="181"/>
      <c r="C97" s="182"/>
      <c r="D97" s="183" t="s">
        <v>1015</v>
      </c>
      <c r="E97" s="184"/>
      <c r="F97" s="184"/>
      <c r="G97" s="184"/>
      <c r="H97" s="184"/>
      <c r="I97" s="184"/>
      <c r="J97" s="185">
        <f>J118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126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6" t="str">
        <f>E7</f>
        <v>Přívodný řad Březí - Dobré Pole, rekonstrukce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105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SO 90 - Vedlejší a ostatní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29. 12. 2025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>Vodovody a kanalizace Břeclav, a.s.</v>
      </c>
      <c r="G113" s="41"/>
      <c r="H113" s="41"/>
      <c r="I113" s="33" t="s">
        <v>32</v>
      </c>
      <c r="J113" s="37" t="str">
        <f>E21</f>
        <v>PROVO, spol. s r.o.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30</v>
      </c>
      <c r="D114" s="41"/>
      <c r="E114" s="41"/>
      <c r="F114" s="28" t="str">
        <f>IF(E18="","",E18)</f>
        <v>Vyplň údaj</v>
      </c>
      <c r="G114" s="41"/>
      <c r="H114" s="41"/>
      <c r="I114" s="33" t="s">
        <v>37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3"/>
      <c r="B116" s="194"/>
      <c r="C116" s="195" t="s">
        <v>127</v>
      </c>
      <c r="D116" s="196" t="s">
        <v>64</v>
      </c>
      <c r="E116" s="196" t="s">
        <v>60</v>
      </c>
      <c r="F116" s="196" t="s">
        <v>61</v>
      </c>
      <c r="G116" s="196" t="s">
        <v>128</v>
      </c>
      <c r="H116" s="196" t="s">
        <v>129</v>
      </c>
      <c r="I116" s="196" t="s">
        <v>130</v>
      </c>
      <c r="J116" s="196" t="s">
        <v>109</v>
      </c>
      <c r="K116" s="197" t="s">
        <v>131</v>
      </c>
      <c r="L116" s="198"/>
      <c r="M116" s="101" t="s">
        <v>1</v>
      </c>
      <c r="N116" s="102" t="s">
        <v>43</v>
      </c>
      <c r="O116" s="102" t="s">
        <v>132</v>
      </c>
      <c r="P116" s="102" t="s">
        <v>133</v>
      </c>
      <c r="Q116" s="102" t="s">
        <v>134</v>
      </c>
      <c r="R116" s="102" t="s">
        <v>135</v>
      </c>
      <c r="S116" s="102" t="s">
        <v>136</v>
      </c>
      <c r="T116" s="103" t="s">
        <v>137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9"/>
      <c r="B117" s="40"/>
      <c r="C117" s="108" t="s">
        <v>138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78</v>
      </c>
      <c r="AU117" s="18" t="s">
        <v>111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78</v>
      </c>
      <c r="E118" s="207" t="s">
        <v>1016</v>
      </c>
      <c r="F118" s="207" t="s">
        <v>1017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SUM(P119:P136)</f>
        <v>0</v>
      </c>
      <c r="Q118" s="212"/>
      <c r="R118" s="213">
        <f>SUM(R119:R136)</f>
        <v>0</v>
      </c>
      <c r="S118" s="212"/>
      <c r="T118" s="214">
        <f>SUM(T119:T136)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168</v>
      </c>
      <c r="AT118" s="216" t="s">
        <v>78</v>
      </c>
      <c r="AU118" s="216" t="s">
        <v>79</v>
      </c>
      <c r="AY118" s="215" t="s">
        <v>141</v>
      </c>
      <c r="BK118" s="217">
        <f>SUM(BK119:BK136)</f>
        <v>0</v>
      </c>
    </row>
    <row r="119" s="2" customFormat="1" ht="16.5" customHeight="1">
      <c r="A119" s="39"/>
      <c r="B119" s="40"/>
      <c r="C119" s="220" t="s">
        <v>87</v>
      </c>
      <c r="D119" s="220" t="s">
        <v>143</v>
      </c>
      <c r="E119" s="221" t="s">
        <v>1018</v>
      </c>
      <c r="F119" s="222" t="s">
        <v>1019</v>
      </c>
      <c r="G119" s="223" t="s">
        <v>460</v>
      </c>
      <c r="H119" s="224">
        <v>1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44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1020</v>
      </c>
      <c r="AT119" s="231" t="s">
        <v>143</v>
      </c>
      <c r="AU119" s="231" t="s">
        <v>87</v>
      </c>
      <c r="AY119" s="18" t="s">
        <v>141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87</v>
      </c>
      <c r="BK119" s="232">
        <f>ROUND(I119*H119,2)</f>
        <v>0</v>
      </c>
      <c r="BL119" s="18" t="s">
        <v>1020</v>
      </c>
      <c r="BM119" s="231" t="s">
        <v>1021</v>
      </c>
    </row>
    <row r="120" s="2" customFormat="1" ht="24.15" customHeight="1">
      <c r="A120" s="39"/>
      <c r="B120" s="40"/>
      <c r="C120" s="220" t="s">
        <v>89</v>
      </c>
      <c r="D120" s="220" t="s">
        <v>143</v>
      </c>
      <c r="E120" s="221" t="s">
        <v>1022</v>
      </c>
      <c r="F120" s="222" t="s">
        <v>1023</v>
      </c>
      <c r="G120" s="223" t="s">
        <v>460</v>
      </c>
      <c r="H120" s="224">
        <v>1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44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1020</v>
      </c>
      <c r="AT120" s="231" t="s">
        <v>143</v>
      </c>
      <c r="AU120" s="231" t="s">
        <v>87</v>
      </c>
      <c r="AY120" s="18" t="s">
        <v>141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87</v>
      </c>
      <c r="BK120" s="232">
        <f>ROUND(I120*H120,2)</f>
        <v>0</v>
      </c>
      <c r="BL120" s="18" t="s">
        <v>1020</v>
      </c>
      <c r="BM120" s="231" t="s">
        <v>1024</v>
      </c>
    </row>
    <row r="121" s="13" customFormat="1">
      <c r="A121" s="13"/>
      <c r="B121" s="233"/>
      <c r="C121" s="234"/>
      <c r="D121" s="235" t="s">
        <v>157</v>
      </c>
      <c r="E121" s="236" t="s">
        <v>1</v>
      </c>
      <c r="F121" s="237" t="s">
        <v>1025</v>
      </c>
      <c r="G121" s="234"/>
      <c r="H121" s="236" t="s">
        <v>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157</v>
      </c>
      <c r="AU121" s="243" t="s">
        <v>87</v>
      </c>
      <c r="AV121" s="13" t="s">
        <v>87</v>
      </c>
      <c r="AW121" s="13" t="s">
        <v>36</v>
      </c>
      <c r="AX121" s="13" t="s">
        <v>79</v>
      </c>
      <c r="AY121" s="243" t="s">
        <v>141</v>
      </c>
    </row>
    <row r="122" s="13" customFormat="1">
      <c r="A122" s="13"/>
      <c r="B122" s="233"/>
      <c r="C122" s="234"/>
      <c r="D122" s="235" t="s">
        <v>157</v>
      </c>
      <c r="E122" s="236" t="s">
        <v>1</v>
      </c>
      <c r="F122" s="237" t="s">
        <v>1026</v>
      </c>
      <c r="G122" s="234"/>
      <c r="H122" s="236" t="s">
        <v>1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157</v>
      </c>
      <c r="AU122" s="243" t="s">
        <v>87</v>
      </c>
      <c r="AV122" s="13" t="s">
        <v>87</v>
      </c>
      <c r="AW122" s="13" t="s">
        <v>36</v>
      </c>
      <c r="AX122" s="13" t="s">
        <v>79</v>
      </c>
      <c r="AY122" s="243" t="s">
        <v>141</v>
      </c>
    </row>
    <row r="123" s="14" customFormat="1">
      <c r="A123" s="14"/>
      <c r="B123" s="244"/>
      <c r="C123" s="245"/>
      <c r="D123" s="235" t="s">
        <v>157</v>
      </c>
      <c r="E123" s="246" t="s">
        <v>1</v>
      </c>
      <c r="F123" s="247" t="s">
        <v>1027</v>
      </c>
      <c r="G123" s="245"/>
      <c r="H123" s="248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157</v>
      </c>
      <c r="AU123" s="254" t="s">
        <v>87</v>
      </c>
      <c r="AV123" s="14" t="s">
        <v>89</v>
      </c>
      <c r="AW123" s="14" t="s">
        <v>36</v>
      </c>
      <c r="AX123" s="14" t="s">
        <v>87</v>
      </c>
      <c r="AY123" s="254" t="s">
        <v>141</v>
      </c>
    </row>
    <row r="124" s="2" customFormat="1" ht="24.15" customHeight="1">
      <c r="A124" s="39"/>
      <c r="B124" s="40"/>
      <c r="C124" s="220" t="s">
        <v>97</v>
      </c>
      <c r="D124" s="220" t="s">
        <v>143</v>
      </c>
      <c r="E124" s="221" t="s">
        <v>1028</v>
      </c>
      <c r="F124" s="222" t="s">
        <v>1029</v>
      </c>
      <c r="G124" s="223" t="s">
        <v>460</v>
      </c>
      <c r="H124" s="224">
        <v>1</v>
      </c>
      <c r="I124" s="225"/>
      <c r="J124" s="226">
        <f>ROUND(I124*H124,2)</f>
        <v>0</v>
      </c>
      <c r="K124" s="222" t="s">
        <v>1</v>
      </c>
      <c r="L124" s="45"/>
      <c r="M124" s="227" t="s">
        <v>1</v>
      </c>
      <c r="N124" s="228" t="s">
        <v>44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1020</v>
      </c>
      <c r="AT124" s="231" t="s">
        <v>143</v>
      </c>
      <c r="AU124" s="231" t="s">
        <v>87</v>
      </c>
      <c r="AY124" s="18" t="s">
        <v>141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87</v>
      </c>
      <c r="BK124" s="232">
        <f>ROUND(I124*H124,2)</f>
        <v>0</v>
      </c>
      <c r="BL124" s="18" t="s">
        <v>1020</v>
      </c>
      <c r="BM124" s="231" t="s">
        <v>1030</v>
      </c>
    </row>
    <row r="125" s="2" customFormat="1" ht="21.75" customHeight="1">
      <c r="A125" s="39"/>
      <c r="B125" s="40"/>
      <c r="C125" s="220" t="s">
        <v>148</v>
      </c>
      <c r="D125" s="220" t="s">
        <v>143</v>
      </c>
      <c r="E125" s="221" t="s">
        <v>1031</v>
      </c>
      <c r="F125" s="222" t="s">
        <v>1032</v>
      </c>
      <c r="G125" s="223" t="s">
        <v>460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44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1020</v>
      </c>
      <c r="AT125" s="231" t="s">
        <v>143</v>
      </c>
      <c r="AU125" s="231" t="s">
        <v>87</v>
      </c>
      <c r="AY125" s="18" t="s">
        <v>141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87</v>
      </c>
      <c r="BK125" s="232">
        <f>ROUND(I125*H125,2)</f>
        <v>0</v>
      </c>
      <c r="BL125" s="18" t="s">
        <v>1020</v>
      </c>
      <c r="BM125" s="231" t="s">
        <v>1033</v>
      </c>
    </row>
    <row r="126" s="2" customFormat="1" ht="24.15" customHeight="1">
      <c r="A126" s="39"/>
      <c r="B126" s="40"/>
      <c r="C126" s="220" t="s">
        <v>168</v>
      </c>
      <c r="D126" s="220" t="s">
        <v>143</v>
      </c>
      <c r="E126" s="221" t="s">
        <v>1034</v>
      </c>
      <c r="F126" s="222" t="s">
        <v>1035</v>
      </c>
      <c r="G126" s="223" t="s">
        <v>460</v>
      </c>
      <c r="H126" s="224">
        <v>1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44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1020</v>
      </c>
      <c r="AT126" s="231" t="s">
        <v>143</v>
      </c>
      <c r="AU126" s="231" t="s">
        <v>87</v>
      </c>
      <c r="AY126" s="18" t="s">
        <v>141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87</v>
      </c>
      <c r="BK126" s="232">
        <f>ROUND(I126*H126,2)</f>
        <v>0</v>
      </c>
      <c r="BL126" s="18" t="s">
        <v>1020</v>
      </c>
      <c r="BM126" s="231" t="s">
        <v>1036</v>
      </c>
    </row>
    <row r="127" s="2" customFormat="1" ht="21.75" customHeight="1">
      <c r="A127" s="39"/>
      <c r="B127" s="40"/>
      <c r="C127" s="220" t="s">
        <v>175</v>
      </c>
      <c r="D127" s="220" t="s">
        <v>143</v>
      </c>
      <c r="E127" s="221" t="s">
        <v>1037</v>
      </c>
      <c r="F127" s="222" t="s">
        <v>1038</v>
      </c>
      <c r="G127" s="223" t="s">
        <v>460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44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1020</v>
      </c>
      <c r="AT127" s="231" t="s">
        <v>143</v>
      </c>
      <c r="AU127" s="231" t="s">
        <v>87</v>
      </c>
      <c r="AY127" s="18" t="s">
        <v>141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87</v>
      </c>
      <c r="BK127" s="232">
        <f>ROUND(I127*H127,2)</f>
        <v>0</v>
      </c>
      <c r="BL127" s="18" t="s">
        <v>1020</v>
      </c>
      <c r="BM127" s="231" t="s">
        <v>1039</v>
      </c>
    </row>
    <row r="128" s="2" customFormat="1" ht="21.75" customHeight="1">
      <c r="A128" s="39"/>
      <c r="B128" s="40"/>
      <c r="C128" s="220" t="s">
        <v>180</v>
      </c>
      <c r="D128" s="220" t="s">
        <v>143</v>
      </c>
      <c r="E128" s="221" t="s">
        <v>1040</v>
      </c>
      <c r="F128" s="222" t="s">
        <v>1041</v>
      </c>
      <c r="G128" s="223" t="s">
        <v>460</v>
      </c>
      <c r="H128" s="224">
        <v>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44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1020</v>
      </c>
      <c r="AT128" s="231" t="s">
        <v>143</v>
      </c>
      <c r="AU128" s="231" t="s">
        <v>87</v>
      </c>
      <c r="AY128" s="18" t="s">
        <v>141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87</v>
      </c>
      <c r="BK128" s="232">
        <f>ROUND(I128*H128,2)</f>
        <v>0</v>
      </c>
      <c r="BL128" s="18" t="s">
        <v>1020</v>
      </c>
      <c r="BM128" s="231" t="s">
        <v>1042</v>
      </c>
    </row>
    <row r="129" s="2" customFormat="1" ht="24.15" customHeight="1">
      <c r="A129" s="39"/>
      <c r="B129" s="40"/>
      <c r="C129" s="220" t="s">
        <v>185</v>
      </c>
      <c r="D129" s="220" t="s">
        <v>143</v>
      </c>
      <c r="E129" s="221" t="s">
        <v>1043</v>
      </c>
      <c r="F129" s="222" t="s">
        <v>1044</v>
      </c>
      <c r="G129" s="223" t="s">
        <v>460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44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1020</v>
      </c>
      <c r="AT129" s="231" t="s">
        <v>143</v>
      </c>
      <c r="AU129" s="231" t="s">
        <v>87</v>
      </c>
      <c r="AY129" s="18" t="s">
        <v>141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87</v>
      </c>
      <c r="BK129" s="232">
        <f>ROUND(I129*H129,2)</f>
        <v>0</v>
      </c>
      <c r="BL129" s="18" t="s">
        <v>1020</v>
      </c>
      <c r="BM129" s="231" t="s">
        <v>1045</v>
      </c>
    </row>
    <row r="130" s="2" customFormat="1" ht="16.5" customHeight="1">
      <c r="A130" s="39"/>
      <c r="B130" s="40"/>
      <c r="C130" s="220" t="s">
        <v>189</v>
      </c>
      <c r="D130" s="220" t="s">
        <v>143</v>
      </c>
      <c r="E130" s="221" t="s">
        <v>1046</v>
      </c>
      <c r="F130" s="222" t="s">
        <v>1047</v>
      </c>
      <c r="G130" s="223" t="s">
        <v>460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44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1020</v>
      </c>
      <c r="AT130" s="231" t="s">
        <v>143</v>
      </c>
      <c r="AU130" s="231" t="s">
        <v>87</v>
      </c>
      <c r="AY130" s="18" t="s">
        <v>141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87</v>
      </c>
      <c r="BK130" s="232">
        <f>ROUND(I130*H130,2)</f>
        <v>0</v>
      </c>
      <c r="BL130" s="18" t="s">
        <v>1020</v>
      </c>
      <c r="BM130" s="231" t="s">
        <v>1048</v>
      </c>
    </row>
    <row r="131" s="13" customFormat="1">
      <c r="A131" s="13"/>
      <c r="B131" s="233"/>
      <c r="C131" s="234"/>
      <c r="D131" s="235" t="s">
        <v>157</v>
      </c>
      <c r="E131" s="236" t="s">
        <v>1</v>
      </c>
      <c r="F131" s="237" t="s">
        <v>1049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157</v>
      </c>
      <c r="AU131" s="243" t="s">
        <v>87</v>
      </c>
      <c r="AV131" s="13" t="s">
        <v>87</v>
      </c>
      <c r="AW131" s="13" t="s">
        <v>36</v>
      </c>
      <c r="AX131" s="13" t="s">
        <v>79</v>
      </c>
      <c r="AY131" s="243" t="s">
        <v>141</v>
      </c>
    </row>
    <row r="132" s="13" customFormat="1">
      <c r="A132" s="13"/>
      <c r="B132" s="233"/>
      <c r="C132" s="234"/>
      <c r="D132" s="235" t="s">
        <v>157</v>
      </c>
      <c r="E132" s="236" t="s">
        <v>1</v>
      </c>
      <c r="F132" s="237" t="s">
        <v>1050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157</v>
      </c>
      <c r="AU132" s="243" t="s">
        <v>87</v>
      </c>
      <c r="AV132" s="13" t="s">
        <v>87</v>
      </c>
      <c r="AW132" s="13" t="s">
        <v>36</v>
      </c>
      <c r="AX132" s="13" t="s">
        <v>79</v>
      </c>
      <c r="AY132" s="243" t="s">
        <v>141</v>
      </c>
    </row>
    <row r="133" s="13" customFormat="1">
      <c r="A133" s="13"/>
      <c r="B133" s="233"/>
      <c r="C133" s="234"/>
      <c r="D133" s="235" t="s">
        <v>157</v>
      </c>
      <c r="E133" s="236" t="s">
        <v>1</v>
      </c>
      <c r="F133" s="237" t="s">
        <v>1051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157</v>
      </c>
      <c r="AU133" s="243" t="s">
        <v>87</v>
      </c>
      <c r="AV133" s="13" t="s">
        <v>87</v>
      </c>
      <c r="AW133" s="13" t="s">
        <v>36</v>
      </c>
      <c r="AX133" s="13" t="s">
        <v>79</v>
      </c>
      <c r="AY133" s="243" t="s">
        <v>141</v>
      </c>
    </row>
    <row r="134" s="13" customFormat="1">
      <c r="A134" s="13"/>
      <c r="B134" s="233"/>
      <c r="C134" s="234"/>
      <c r="D134" s="235" t="s">
        <v>157</v>
      </c>
      <c r="E134" s="236" t="s">
        <v>1</v>
      </c>
      <c r="F134" s="237" t="s">
        <v>1052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157</v>
      </c>
      <c r="AU134" s="243" t="s">
        <v>87</v>
      </c>
      <c r="AV134" s="13" t="s">
        <v>87</v>
      </c>
      <c r="AW134" s="13" t="s">
        <v>36</v>
      </c>
      <c r="AX134" s="13" t="s">
        <v>79</v>
      </c>
      <c r="AY134" s="243" t="s">
        <v>141</v>
      </c>
    </row>
    <row r="135" s="13" customFormat="1">
      <c r="A135" s="13"/>
      <c r="B135" s="233"/>
      <c r="C135" s="234"/>
      <c r="D135" s="235" t="s">
        <v>157</v>
      </c>
      <c r="E135" s="236" t="s">
        <v>1</v>
      </c>
      <c r="F135" s="237" t="s">
        <v>1053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157</v>
      </c>
      <c r="AU135" s="243" t="s">
        <v>87</v>
      </c>
      <c r="AV135" s="13" t="s">
        <v>87</v>
      </c>
      <c r="AW135" s="13" t="s">
        <v>36</v>
      </c>
      <c r="AX135" s="13" t="s">
        <v>79</v>
      </c>
      <c r="AY135" s="243" t="s">
        <v>141</v>
      </c>
    </row>
    <row r="136" s="14" customFormat="1">
      <c r="A136" s="14"/>
      <c r="B136" s="244"/>
      <c r="C136" s="245"/>
      <c r="D136" s="235" t="s">
        <v>157</v>
      </c>
      <c r="E136" s="246" t="s">
        <v>1</v>
      </c>
      <c r="F136" s="247" t="s">
        <v>87</v>
      </c>
      <c r="G136" s="245"/>
      <c r="H136" s="248">
        <v>1</v>
      </c>
      <c r="I136" s="249"/>
      <c r="J136" s="245"/>
      <c r="K136" s="245"/>
      <c r="L136" s="250"/>
      <c r="M136" s="292"/>
      <c r="N136" s="293"/>
      <c r="O136" s="293"/>
      <c r="P136" s="293"/>
      <c r="Q136" s="293"/>
      <c r="R136" s="293"/>
      <c r="S136" s="293"/>
      <c r="T136" s="29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157</v>
      </c>
      <c r="AU136" s="254" t="s">
        <v>87</v>
      </c>
      <c r="AV136" s="14" t="s">
        <v>89</v>
      </c>
      <c r="AW136" s="14" t="s">
        <v>36</v>
      </c>
      <c r="AX136" s="14" t="s">
        <v>87</v>
      </c>
      <c r="AY136" s="254" t="s">
        <v>141</v>
      </c>
    </row>
    <row r="137" s="2" customFormat="1" ht="6.96" customHeight="1">
      <c r="A137" s="39"/>
      <c r="B137" s="67"/>
      <c r="C137" s="68"/>
      <c r="D137" s="68"/>
      <c r="E137" s="68"/>
      <c r="F137" s="68"/>
      <c r="G137" s="68"/>
      <c r="H137" s="68"/>
      <c r="I137" s="68"/>
      <c r="J137" s="68"/>
      <c r="K137" s="68"/>
      <c r="L137" s="45"/>
      <c r="M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</sheetData>
  <sheetProtection sheet="1" autoFilter="0" formatColumns="0" formatRows="0" objects="1" scenarios="1" spinCount="100000" saltValue="N70b7H1fXuM7MLszVoQlQN3ZXbfXsF9jkPb0pp5Gmf5FZrUCUmK1zk7558QuSkuyRDK/RPvWTi9j3+2MUva3Bg==" hashValue="MAoLPdE0/Zth9d53BCzRY4d8mTRjvYWIhhQHVNSf7p/0Ww3MCllgNZlEmnlnWd954ZUwMeqsNF7DbHV0B+61XA==" algorithmName="SHA-512" password="A8D3"/>
  <autoFilter ref="C116:K13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1054</v>
      </c>
      <c r="H4" s="21"/>
    </row>
    <row r="5" s="1" customFormat="1" ht="12" customHeight="1">
      <c r="B5" s="21"/>
      <c r="C5" s="295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6" t="s">
        <v>16</v>
      </c>
      <c r="D6" s="297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29. 12. 2025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8"/>
      <c r="C9" s="299" t="s">
        <v>60</v>
      </c>
      <c r="D9" s="300" t="s">
        <v>61</v>
      </c>
      <c r="E9" s="300" t="s">
        <v>128</v>
      </c>
      <c r="F9" s="301" t="s">
        <v>1055</v>
      </c>
      <c r="G9" s="193"/>
      <c r="H9" s="298"/>
    </row>
    <row r="10" s="2" customFormat="1" ht="26.4" customHeight="1">
      <c r="A10" s="39"/>
      <c r="B10" s="45"/>
      <c r="C10" s="302" t="s">
        <v>84</v>
      </c>
      <c r="D10" s="302" t="s">
        <v>85</v>
      </c>
      <c r="E10" s="39"/>
      <c r="F10" s="39"/>
      <c r="G10" s="39"/>
      <c r="H10" s="45"/>
    </row>
    <row r="11" s="2" customFormat="1" ht="16.8" customHeight="1">
      <c r="A11" s="39"/>
      <c r="B11" s="45"/>
      <c r="C11" s="303" t="s">
        <v>93</v>
      </c>
      <c r="D11" s="304" t="s">
        <v>94</v>
      </c>
      <c r="E11" s="305" t="s">
        <v>95</v>
      </c>
      <c r="F11" s="306">
        <v>18.260000000000002</v>
      </c>
      <c r="G11" s="39"/>
      <c r="H11" s="45"/>
    </row>
    <row r="12" s="2" customFormat="1" ht="16.8" customHeight="1">
      <c r="A12" s="39"/>
      <c r="B12" s="45"/>
      <c r="C12" s="307" t="s">
        <v>1</v>
      </c>
      <c r="D12" s="307" t="s">
        <v>1056</v>
      </c>
      <c r="E12" s="18" t="s">
        <v>1</v>
      </c>
      <c r="F12" s="308">
        <v>18.260000000000002</v>
      </c>
      <c r="G12" s="39"/>
      <c r="H12" s="45"/>
    </row>
    <row r="13" s="2" customFormat="1" ht="16.8" customHeight="1">
      <c r="A13" s="39"/>
      <c r="B13" s="45"/>
      <c r="C13" s="309" t="s">
        <v>1057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307" t="s">
        <v>181</v>
      </c>
      <c r="D14" s="307" t="s">
        <v>1058</v>
      </c>
      <c r="E14" s="18" t="s">
        <v>95</v>
      </c>
      <c r="F14" s="308">
        <v>33.259999999999998</v>
      </c>
      <c r="G14" s="39"/>
      <c r="H14" s="45"/>
    </row>
    <row r="15" s="2" customFormat="1" ht="16.8" customHeight="1">
      <c r="A15" s="39"/>
      <c r="B15" s="45"/>
      <c r="C15" s="307" t="s">
        <v>542</v>
      </c>
      <c r="D15" s="307" t="s">
        <v>1059</v>
      </c>
      <c r="E15" s="18" t="s">
        <v>95</v>
      </c>
      <c r="F15" s="308">
        <v>316.75999999999999</v>
      </c>
      <c r="G15" s="39"/>
      <c r="H15" s="45"/>
    </row>
    <row r="16" s="2" customFormat="1" ht="16.8" customHeight="1">
      <c r="A16" s="39"/>
      <c r="B16" s="45"/>
      <c r="C16" s="307" t="s">
        <v>528</v>
      </c>
      <c r="D16" s="307" t="s">
        <v>1060</v>
      </c>
      <c r="E16" s="18" t="s">
        <v>95</v>
      </c>
      <c r="F16" s="308">
        <v>18.260000000000002</v>
      </c>
      <c r="G16" s="39"/>
      <c r="H16" s="45"/>
    </row>
    <row r="17" s="2" customFormat="1" ht="16.8" customHeight="1">
      <c r="A17" s="39"/>
      <c r="B17" s="45"/>
      <c r="C17" s="307" t="s">
        <v>551</v>
      </c>
      <c r="D17" s="307" t="s">
        <v>1061</v>
      </c>
      <c r="E17" s="18" t="s">
        <v>95</v>
      </c>
      <c r="F17" s="308">
        <v>33.259999999999998</v>
      </c>
      <c r="G17" s="39"/>
      <c r="H17" s="45"/>
    </row>
    <row r="18" s="2" customFormat="1" ht="16.8" customHeight="1">
      <c r="A18" s="39"/>
      <c r="B18" s="45"/>
      <c r="C18" s="303" t="s">
        <v>98</v>
      </c>
      <c r="D18" s="304" t="s">
        <v>99</v>
      </c>
      <c r="E18" s="305" t="s">
        <v>95</v>
      </c>
      <c r="F18" s="306">
        <v>15</v>
      </c>
      <c r="G18" s="39"/>
      <c r="H18" s="45"/>
    </row>
    <row r="19" s="2" customFormat="1" ht="16.8" customHeight="1">
      <c r="A19" s="39"/>
      <c r="B19" s="45"/>
      <c r="C19" s="307" t="s">
        <v>1</v>
      </c>
      <c r="D19" s="307" t="s">
        <v>1062</v>
      </c>
      <c r="E19" s="18" t="s">
        <v>1</v>
      </c>
      <c r="F19" s="308">
        <v>15</v>
      </c>
      <c r="G19" s="39"/>
      <c r="H19" s="45"/>
    </row>
    <row r="20" s="2" customFormat="1" ht="16.8" customHeight="1">
      <c r="A20" s="39"/>
      <c r="B20" s="45"/>
      <c r="C20" s="309" t="s">
        <v>1057</v>
      </c>
      <c r="D20" s="39"/>
      <c r="E20" s="39"/>
      <c r="F20" s="39"/>
      <c r="G20" s="39"/>
      <c r="H20" s="45"/>
    </row>
    <row r="21" s="2" customFormat="1">
      <c r="A21" s="39"/>
      <c r="B21" s="45"/>
      <c r="C21" s="307" t="s">
        <v>163</v>
      </c>
      <c r="D21" s="307" t="s">
        <v>1063</v>
      </c>
      <c r="E21" s="18" t="s">
        <v>95</v>
      </c>
      <c r="F21" s="308">
        <v>298.5</v>
      </c>
      <c r="G21" s="39"/>
      <c r="H21" s="45"/>
    </row>
    <row r="22" s="2" customFormat="1" ht="16.8" customHeight="1">
      <c r="A22" s="39"/>
      <c r="B22" s="45"/>
      <c r="C22" s="307" t="s">
        <v>169</v>
      </c>
      <c r="D22" s="307" t="s">
        <v>1064</v>
      </c>
      <c r="E22" s="18" t="s">
        <v>95</v>
      </c>
      <c r="F22" s="308">
        <v>33.259999999999998</v>
      </c>
      <c r="G22" s="39"/>
      <c r="H22" s="45"/>
    </row>
    <row r="23" s="2" customFormat="1" ht="16.8" customHeight="1">
      <c r="A23" s="39"/>
      <c r="B23" s="45"/>
      <c r="C23" s="307" t="s">
        <v>181</v>
      </c>
      <c r="D23" s="307" t="s">
        <v>1058</v>
      </c>
      <c r="E23" s="18" t="s">
        <v>95</v>
      </c>
      <c r="F23" s="308">
        <v>33.259999999999998</v>
      </c>
      <c r="G23" s="39"/>
      <c r="H23" s="45"/>
    </row>
    <row r="24" s="2" customFormat="1" ht="16.8" customHeight="1">
      <c r="A24" s="39"/>
      <c r="B24" s="45"/>
      <c r="C24" s="307" t="s">
        <v>186</v>
      </c>
      <c r="D24" s="307" t="s">
        <v>1065</v>
      </c>
      <c r="E24" s="18" t="s">
        <v>95</v>
      </c>
      <c r="F24" s="308">
        <v>15</v>
      </c>
      <c r="G24" s="39"/>
      <c r="H24" s="45"/>
    </row>
    <row r="25" s="2" customFormat="1" ht="16.8" customHeight="1">
      <c r="A25" s="39"/>
      <c r="B25" s="45"/>
      <c r="C25" s="307" t="s">
        <v>536</v>
      </c>
      <c r="D25" s="307" t="s">
        <v>1066</v>
      </c>
      <c r="E25" s="18" t="s">
        <v>95</v>
      </c>
      <c r="F25" s="308">
        <v>15</v>
      </c>
      <c r="G25" s="39"/>
      <c r="H25" s="45"/>
    </row>
    <row r="26" s="2" customFormat="1" ht="16.8" customHeight="1">
      <c r="A26" s="39"/>
      <c r="B26" s="45"/>
      <c r="C26" s="307" t="s">
        <v>542</v>
      </c>
      <c r="D26" s="307" t="s">
        <v>1059</v>
      </c>
      <c r="E26" s="18" t="s">
        <v>95</v>
      </c>
      <c r="F26" s="308">
        <v>316.75999999999999</v>
      </c>
      <c r="G26" s="39"/>
      <c r="H26" s="45"/>
    </row>
    <row r="27" s="2" customFormat="1" ht="16.8" customHeight="1">
      <c r="A27" s="39"/>
      <c r="B27" s="45"/>
      <c r="C27" s="307" t="s">
        <v>564</v>
      </c>
      <c r="D27" s="307" t="s">
        <v>1067</v>
      </c>
      <c r="E27" s="18" t="s">
        <v>95</v>
      </c>
      <c r="F27" s="308">
        <v>15</v>
      </c>
      <c r="G27" s="39"/>
      <c r="H27" s="45"/>
    </row>
    <row r="28" s="2" customFormat="1" ht="16.8" customHeight="1">
      <c r="A28" s="39"/>
      <c r="B28" s="45"/>
      <c r="C28" s="307" t="s">
        <v>547</v>
      </c>
      <c r="D28" s="307" t="s">
        <v>1068</v>
      </c>
      <c r="E28" s="18" t="s">
        <v>95</v>
      </c>
      <c r="F28" s="308">
        <v>15</v>
      </c>
      <c r="G28" s="39"/>
      <c r="H28" s="45"/>
    </row>
    <row r="29" s="2" customFormat="1" ht="16.8" customHeight="1">
      <c r="A29" s="39"/>
      <c r="B29" s="45"/>
      <c r="C29" s="307" t="s">
        <v>551</v>
      </c>
      <c r="D29" s="307" t="s">
        <v>1061</v>
      </c>
      <c r="E29" s="18" t="s">
        <v>95</v>
      </c>
      <c r="F29" s="308">
        <v>33.259999999999998</v>
      </c>
      <c r="G29" s="39"/>
      <c r="H29" s="45"/>
    </row>
    <row r="30" s="2" customFormat="1" ht="16.8" customHeight="1">
      <c r="A30" s="39"/>
      <c r="B30" s="45"/>
      <c r="C30" s="307" t="s">
        <v>556</v>
      </c>
      <c r="D30" s="307" t="s">
        <v>1069</v>
      </c>
      <c r="E30" s="18" t="s">
        <v>95</v>
      </c>
      <c r="F30" s="308">
        <v>15</v>
      </c>
      <c r="G30" s="39"/>
      <c r="H30" s="45"/>
    </row>
    <row r="31" s="2" customFormat="1" ht="16.8" customHeight="1">
      <c r="A31" s="39"/>
      <c r="B31" s="45"/>
      <c r="C31" s="303" t="s">
        <v>102</v>
      </c>
      <c r="D31" s="304" t="s">
        <v>103</v>
      </c>
      <c r="E31" s="305" t="s">
        <v>95</v>
      </c>
      <c r="F31" s="306">
        <v>141.75</v>
      </c>
      <c r="G31" s="39"/>
      <c r="H31" s="45"/>
    </row>
    <row r="32" s="2" customFormat="1" ht="16.8" customHeight="1">
      <c r="A32" s="39"/>
      <c r="B32" s="45"/>
      <c r="C32" s="307" t="s">
        <v>1</v>
      </c>
      <c r="D32" s="307" t="s">
        <v>197</v>
      </c>
      <c r="E32" s="18" t="s">
        <v>1</v>
      </c>
      <c r="F32" s="308">
        <v>0</v>
      </c>
      <c r="G32" s="39"/>
      <c r="H32" s="45"/>
    </row>
    <row r="33" s="2" customFormat="1" ht="16.8" customHeight="1">
      <c r="A33" s="39"/>
      <c r="B33" s="45"/>
      <c r="C33" s="307" t="s">
        <v>1</v>
      </c>
      <c r="D33" s="307" t="s">
        <v>1070</v>
      </c>
      <c r="E33" s="18" t="s">
        <v>1</v>
      </c>
      <c r="F33" s="308">
        <v>28</v>
      </c>
      <c r="G33" s="39"/>
      <c r="H33" s="45"/>
    </row>
    <row r="34" s="2" customFormat="1" ht="16.8" customHeight="1">
      <c r="A34" s="39"/>
      <c r="B34" s="45"/>
      <c r="C34" s="307" t="s">
        <v>1</v>
      </c>
      <c r="D34" s="307" t="s">
        <v>1071</v>
      </c>
      <c r="E34" s="18" t="s">
        <v>1</v>
      </c>
      <c r="F34" s="308">
        <v>110</v>
      </c>
      <c r="G34" s="39"/>
      <c r="H34" s="45"/>
    </row>
    <row r="35" s="2" customFormat="1" ht="16.8" customHeight="1">
      <c r="A35" s="39"/>
      <c r="B35" s="45"/>
      <c r="C35" s="307" t="s">
        <v>1</v>
      </c>
      <c r="D35" s="307" t="s">
        <v>1072</v>
      </c>
      <c r="E35" s="18" t="s">
        <v>1</v>
      </c>
      <c r="F35" s="308">
        <v>0</v>
      </c>
      <c r="G35" s="39"/>
      <c r="H35" s="45"/>
    </row>
    <row r="36" s="2" customFormat="1" ht="16.8" customHeight="1">
      <c r="A36" s="39"/>
      <c r="B36" s="45"/>
      <c r="C36" s="307" t="s">
        <v>1</v>
      </c>
      <c r="D36" s="307" t="s">
        <v>179</v>
      </c>
      <c r="E36" s="18" t="s">
        <v>1</v>
      </c>
      <c r="F36" s="308">
        <v>3.75</v>
      </c>
      <c r="G36" s="39"/>
      <c r="H36" s="45"/>
    </row>
    <row r="37" s="2" customFormat="1" ht="16.8" customHeight="1">
      <c r="A37" s="39"/>
      <c r="B37" s="45"/>
      <c r="C37" s="307" t="s">
        <v>1</v>
      </c>
      <c r="D37" s="307" t="s">
        <v>162</v>
      </c>
      <c r="E37" s="18" t="s">
        <v>1</v>
      </c>
      <c r="F37" s="308">
        <v>141.75</v>
      </c>
      <c r="G37" s="39"/>
      <c r="H37" s="45"/>
    </row>
    <row r="38" s="2" customFormat="1" ht="16.8" customHeight="1">
      <c r="A38" s="39"/>
      <c r="B38" s="45"/>
      <c r="C38" s="309" t="s">
        <v>1057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307" t="s">
        <v>154</v>
      </c>
      <c r="D39" s="307" t="s">
        <v>1073</v>
      </c>
      <c r="E39" s="18" t="s">
        <v>95</v>
      </c>
      <c r="F39" s="308">
        <v>167.50999999999999</v>
      </c>
      <c r="G39" s="39"/>
      <c r="H39" s="45"/>
    </row>
    <row r="40" s="2" customFormat="1">
      <c r="A40" s="39"/>
      <c r="B40" s="45"/>
      <c r="C40" s="307" t="s">
        <v>163</v>
      </c>
      <c r="D40" s="307" t="s">
        <v>1063</v>
      </c>
      <c r="E40" s="18" t="s">
        <v>95</v>
      </c>
      <c r="F40" s="308">
        <v>298.5</v>
      </c>
      <c r="G40" s="39"/>
      <c r="H40" s="45"/>
    </row>
    <row r="41" s="2" customFormat="1" ht="16.8" customHeight="1">
      <c r="A41" s="39"/>
      <c r="B41" s="45"/>
      <c r="C41" s="307" t="s">
        <v>519</v>
      </c>
      <c r="D41" s="307" t="s">
        <v>520</v>
      </c>
      <c r="E41" s="18" t="s">
        <v>95</v>
      </c>
      <c r="F41" s="308">
        <v>141.75</v>
      </c>
      <c r="G41" s="39"/>
      <c r="H41" s="45"/>
    </row>
    <row r="42" s="2" customFormat="1" ht="16.8" customHeight="1">
      <c r="A42" s="39"/>
      <c r="B42" s="45"/>
      <c r="C42" s="307" t="s">
        <v>542</v>
      </c>
      <c r="D42" s="307" t="s">
        <v>1059</v>
      </c>
      <c r="E42" s="18" t="s">
        <v>95</v>
      </c>
      <c r="F42" s="308">
        <v>316.75999999999999</v>
      </c>
      <c r="G42" s="39"/>
      <c r="H42" s="45"/>
    </row>
    <row r="43" s="2" customFormat="1" ht="7.44" customHeight="1">
      <c r="A43" s="39"/>
      <c r="B43" s="172"/>
      <c r="C43" s="173"/>
      <c r="D43" s="173"/>
      <c r="E43" s="173"/>
      <c r="F43" s="173"/>
      <c r="G43" s="173"/>
      <c r="H43" s="45"/>
    </row>
    <row r="44" s="2" customFormat="1">
      <c r="A44" s="39"/>
      <c r="B44" s="39"/>
      <c r="C44" s="39"/>
      <c r="D44" s="39"/>
      <c r="E44" s="39"/>
      <c r="F44" s="39"/>
      <c r="G44" s="39"/>
      <c r="H44" s="39"/>
    </row>
  </sheetData>
  <sheetProtection sheet="1" formatColumns="0" formatRows="0" objects="1" scenarios="1" spinCount="100000" saltValue="Zw/x5h9i1joCFyWpkv1agrwvu9BRldbK/nczxeTkpiGbFCp44qoe/jWKNQXqBVWabJJx5IDL4irMVj7XyyT5Cg==" hashValue="Yo9Rc3+EEw+vOoXzkr/kwWLWQjwhHcqOWbsMJbKtzgj60PUSrU7WQ4xnJsPhoBQ+Tkar9ZpAQpWb45iHeIwbnA==" algorithmName="SHA-512" password="A8D3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Hroníková Ivona</dc:creator>
  <cp:lastModifiedBy>Hroníková Ivona</cp:lastModifiedBy>
  <dcterms:created xsi:type="dcterms:W3CDTF">2026-01-20T15:32:32Z</dcterms:created>
  <dcterms:modified xsi:type="dcterms:W3CDTF">2026-01-20T15:32:37Z</dcterms:modified>
</cp:coreProperties>
</file>