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.kunhartova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2 - Řízený protlak d315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Řízený protlak d315 ...'!$C$121:$K$168</definedName>
    <definedName name="_xlnm.Print_Area" localSheetId="1">'02 - Řízený protlak d315 ...'!$C$4:$J$76,'02 - Řízený protlak d315 ...'!$C$82:$J$103,'02 - Řízený protlak d315 ...'!$C$109:$J$168</definedName>
    <definedName name="_xlnm.Print_Titles" localSheetId="1">'02 - Řízený protlak d315 ...'!$121:$121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89"/>
  <c r="E7"/>
  <c r="E85"/>
  <c i="1" r="AS94"/>
  <c r="L90"/>
  <c r="AM90"/>
  <c r="AM89"/>
  <c r="L89"/>
  <c r="AM87"/>
  <c r="L87"/>
  <c r="L85"/>
  <c r="L84"/>
  <c i="2" r="J140"/>
  <c r="J139"/>
  <c r="J135"/>
  <c r="J160"/>
  <c r="BK131"/>
  <c r="J129"/>
  <c r="BK151"/>
  <c r="BK149"/>
  <c r="J144"/>
  <c r="BK128"/>
  <c r="BK126"/>
  <c r="J159"/>
  <c r="J145"/>
  <c r="BK141"/>
  <c r="J166"/>
  <c r="BK157"/>
  <c r="BK154"/>
  <c r="BK146"/>
  <c r="J126"/>
  <c r="J165"/>
  <c r="J157"/>
  <c r="BK153"/>
  <c r="J148"/>
  <c r="BK166"/>
  <c r="BK160"/>
  <c r="BK155"/>
  <c r="BK167"/>
  <c r="BK135"/>
  <c r="BK133"/>
  <c r="J132"/>
  <c r="J168"/>
  <c r="BK150"/>
  <c r="BK147"/>
  <c r="BK143"/>
  <c r="J127"/>
  <c r="BK158"/>
  <c r="BK144"/>
  <c r="BK125"/>
  <c r="J161"/>
  <c r="J154"/>
  <c r="BK140"/>
  <c r="BK137"/>
  <c r="BK134"/>
  <c r="J133"/>
  <c r="BK132"/>
  <c r="BK130"/>
  <c r="BK152"/>
  <c r="J150"/>
  <c r="J146"/>
  <c r="BK129"/>
  <c r="BK127"/>
  <c r="BK168"/>
  <c r="J147"/>
  <c r="J142"/>
  <c r="J167"/>
  <c r="BK163"/>
  <c r="BK156"/>
  <c r="BK139"/>
  <c r="J137"/>
  <c r="J134"/>
  <c r="BK159"/>
  <c r="J131"/>
  <c r="J153"/>
  <c r="J151"/>
  <c r="BK148"/>
  <c r="BK145"/>
  <c r="J130"/>
  <c r="J128"/>
  <c r="J125"/>
  <c r="J149"/>
  <c r="J143"/>
  <c r="BK165"/>
  <c r="BK161"/>
  <c r="J155"/>
  <c r="BK142"/>
  <c r="J163"/>
  <c r="J156"/>
  <c r="J141"/>
  <c r="J158"/>
  <c r="J152"/>
  <c l="1" r="F37"/>
  <c i="1" r="BD95"/>
  <c r="BD94"/>
  <c r="W33"/>
  <c i="2" r="R124"/>
  <c r="BK138"/>
  <c r="J138"/>
  <c r="J100"/>
  <c r="J34"/>
  <c i="1" r="AW95"/>
  <c i="2" r="P124"/>
  <c r="P123"/>
  <c r="P122"/>
  <c i="1" r="AU95"/>
  <c r="AU94"/>
  <c i="2" r="T138"/>
  <c r="P164"/>
  <c r="F34"/>
  <c i="1" r="BA95"/>
  <c r="BA94"/>
  <c r="AW94"/>
  <c r="AK30"/>
  <c i="2" r="F36"/>
  <c i="1" r="BC95"/>
  <c r="BC94"/>
  <c r="W32"/>
  <c i="2" r="T124"/>
  <c r="P138"/>
  <c r="BK164"/>
  <c r="J164"/>
  <c r="J102"/>
  <c r="R164"/>
  <c r="F35"/>
  <c i="1" r="BB95"/>
  <c r="BB94"/>
  <c r="AX94"/>
  <c i="2" r="BK124"/>
  <c r="J124"/>
  <c r="J98"/>
  <c r="R138"/>
  <c r="T164"/>
  <c r="BK136"/>
  <c r="J136"/>
  <c r="J99"/>
  <c r="BK162"/>
  <c r="J162"/>
  <c r="J101"/>
  <c i="1" r="W30"/>
  <c i="2" r="BE152"/>
  <c r="BE153"/>
  <c r="BE154"/>
  <c r="BE155"/>
  <c r="BE156"/>
  <c r="BE160"/>
  <c r="BE161"/>
  <c r="BE163"/>
  <c r="BE165"/>
  <c r="BE166"/>
  <c r="BE168"/>
  <c r="J92"/>
  <c r="J116"/>
  <c r="F118"/>
  <c r="F119"/>
  <c r="BE125"/>
  <c r="BE140"/>
  <c r="BE141"/>
  <c r="BE144"/>
  <c r="BE147"/>
  <c r="BE158"/>
  <c r="J91"/>
  <c r="E112"/>
  <c r="BE126"/>
  <c r="BE127"/>
  <c r="BE128"/>
  <c r="BE129"/>
  <c r="BE130"/>
  <c r="BE142"/>
  <c r="BE143"/>
  <c r="BE145"/>
  <c r="BE146"/>
  <c r="BE148"/>
  <c r="BE149"/>
  <c r="BE150"/>
  <c r="BE151"/>
  <c r="BE131"/>
  <c r="BE132"/>
  <c r="BE157"/>
  <c r="BE159"/>
  <c r="BE167"/>
  <c r="BE133"/>
  <c r="BE134"/>
  <c r="BE135"/>
  <c r="BE137"/>
  <c r="BE139"/>
  <c l="1" r="T123"/>
  <c r="T122"/>
  <c r="R123"/>
  <c r="R122"/>
  <c i="1" r="AY94"/>
  <c r="W31"/>
  <c i="2" r="BK123"/>
  <c r="J123"/>
  <c r="J97"/>
  <c r="F33"/>
  <c i="1" r="AZ95"/>
  <c r="AZ94"/>
  <c r="W29"/>
  <c i="2" r="J33"/>
  <c i="1" r="AV95"/>
  <c r="AT95"/>
  <c i="2" l="1" r="BK122"/>
  <c r="J122"/>
  <c r="J96"/>
  <c i="1" r="AV94"/>
  <c r="AK29"/>
  <c i="2" l="1" r="J30"/>
  <c i="1" r="AG95"/>
  <c r="AG94"/>
  <c r="AK26"/>
  <c r="AK35"/>
  <c r="AT94"/>
  <c r="AN94"/>
  <c l="1" r="AN95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<sst xmlns="http://schemas.openxmlformats.org/spreadsheetml/2006/main">
  <si>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</si>
  <si>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</si>
  <si>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</si>
  <si>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</si>
  <si>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</si>
  <si>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{846c00ca-9c43-441f-8ee5-6ee7e8214c1d}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</si>
  <si>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</si>
  <si>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</si>
  <si>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</si>
  <si>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</si>
  <si>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</si>
  <si>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</si>
  <si>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</si>
  <si>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</si>
  <si>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250218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</si>
  <si>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</si>
  <si>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</si>
  <si>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Iváň - Pouzdřany</t>
  </si>
  <si>
    <t>KSO:</t>
  </si>
  <si>
    <t>CC-CZ:</t>
  </si>
  <si>
    <t>Místo:</t>
  </si>
  <si>
    <t xml:space="preserve"> </t>
  </si>
  <si>
    <t>Datum:</t>
  </si>
  <si>
    <t>18. 2. 2025</t>
  </si>
  <si>
    <t>Zadavatel:</t>
  </si>
  <si>
    <t>IČ:</t>
  </si>
  <si>
    <t>Vodovody a kanalizace Břeclav, a.s.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</si>
  <si>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</si>
  <si>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</si>
  <si>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</si>
  <si>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</si>
  <si>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</si>
  <si>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</si>
  <si>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</si>
  <si>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</si>
  <si>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</si>
  <si>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</si>
  <si>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</si>
  <si>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</si>
  <si>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</si>
  <si>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</si>
  <si>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</si>
  <si>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</si>
  <si>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</si>
  <si>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</si>
  <si>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</si>
  <si>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</si>
  <si>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</si>
  <si>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</si>
  <si>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</si>
  <si>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</si>
  <si>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</si>
  <si>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</si>
  <si>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</si>
  <si>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</si>
  <si>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</si>
  <si>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</si>
  <si>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</si>
  <si>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</si>
  <si>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</si>
  <si>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</si>
  <si>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</si>
  <si>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</si>
  <si>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</si>
  <si>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</si>
  <si>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</si>
  <si>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</si>
  <si>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</si>
  <si>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</si>
  <si>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</si>
  <si>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</si>
  <si>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</si>
  <si>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</si>
  <si>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</si>
  <si>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</si>
  <si>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</si>
  <si>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</si>
  <si>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</si>
  <si>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</si>
  <si>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</si>
  <si>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Řízený protlak d315 - PD</t>
  </si>
  <si>
    <t>STA</t>
  </si>
  <si>
    <t>1</t>
  </si>
  <si>
    <t>{10146a4e-d0ce-4ae6-ab06-885158751e7e}</t>
  </si>
  <si>
    <t>2</t>
  </si>
  <si>
    <t>KRYCÍ LIST SOUPISU PRACÍ</t>
  </si>
  <si>
    <t>Objekt:</t>
  </si>
  <si>
    <t>02 - Řízený protlak d315 - PD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</si>
  <si>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</si>
  <si>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</si>
  <si>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</si>
  <si>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</si>
  <si>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</si>
  <si>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</si>
  <si>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</si>
  <si>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</si>
  <si>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Vedení trubní dálková a přípojná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</si>
  <si>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</si>
  <si>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</si>
  <si>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</si>
  <si>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</si>
  <si>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</si>
  <si>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</si>
  <si>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</si>
  <si>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</si>
  <si>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</si>
  <si>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</si>
  <si>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</si>
  <si>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</si>
  <si>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</si>
  <si>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</si>
  <si>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</si>
  <si>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</si>
  <si>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</si>
  <si>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</si>
  <si>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</si>
  <si>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</si>
  <si>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</si>
  <si>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</si>
  <si>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</si>
  <si>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</si>
  <si>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2015478916</t>
  </si>
  <si>
    <t>115101301</t>
  </si>
  <si>
    <t>Pohotovost čerpací soupravy pro dopravní výšku do 10 m přítok do 500 l/min</t>
  </si>
  <si>
    <t>den</t>
  </si>
  <si>
    <t>1597879046</t>
  </si>
  <si>
    <t>3</t>
  </si>
  <si>
    <t>131351204</t>
  </si>
  <si>
    <t>Hloubení jam zapažených v hornině třídy těžitelnosti II skupiny 4 objem do 500 m3 strojně</t>
  </si>
  <si>
    <t>m3</t>
  </si>
  <si>
    <t>1982103190</t>
  </si>
  <si>
    <t>141721258</t>
  </si>
  <si>
    <t>Řízený zemní protlak délky přes 50 do 100 m hl do 6 m se zatažením potrubí průměru vrtu přes 280 do 315 mm v hornině třídy I a II skupiny 1 až 4</t>
  </si>
  <si>
    <t>m</t>
  </si>
  <si>
    <t>-582791669</t>
  </si>
  <si>
    <t>5</t>
  </si>
  <si>
    <t>162751137</t>
  </si>
  <si>
    <t>Vodorovné přemístění přes 9 000 do 10000 m výkopku/sypaniny z horniny třídy těžitelnosti II skupiny 4 a 5</t>
  </si>
  <si>
    <t>-885545620</t>
  </si>
  <si>
    <t>6</t>
  </si>
  <si>
    <t>162751139</t>
  </si>
  <si>
    <t>Příplatek k vodorovnému přemístění výkopku/sypaniny z horniny třídy těžitelnosti II skupiny 4 a 5 ZKD 1000 m přes 10000 m</t>
  </si>
  <si>
    <t>-271572493</t>
  </si>
  <si>
    <t>7</t>
  </si>
  <si>
    <t>171201231</t>
  </si>
  <si>
    <t>Poplatek za uložení zeminy a kamení na recyklační skládce (skládkovné) kód odpadu 17 05 04</t>
  </si>
  <si>
    <t>t</t>
  </si>
  <si>
    <t>-1232620717</t>
  </si>
  <si>
    <t>8</t>
  </si>
  <si>
    <t>171251201</t>
  </si>
  <si>
    <t>Uložení sypaniny na skládky nebo meziskládky</t>
  </si>
  <si>
    <t>-874061022</t>
  </si>
  <si>
    <t>9</t>
  </si>
  <si>
    <t>174151101</t>
  </si>
  <si>
    <t>Zásyp jam, šachet rýh nebo kolem objektů sypaninou se zhutněním</t>
  </si>
  <si>
    <t>2061948390</t>
  </si>
  <si>
    <t>10</t>
  </si>
  <si>
    <t>175151101</t>
  </si>
  <si>
    <t>Obsypání potrubí strojně sypaninou bez prohození, uloženou do 3 m</t>
  </si>
  <si>
    <t>1038594164</t>
  </si>
  <si>
    <t>11</t>
  </si>
  <si>
    <t>M</t>
  </si>
  <si>
    <t>58337310</t>
  </si>
  <si>
    <t>štěrkopísek frakce 0/4</t>
  </si>
  <si>
    <t>1864599383</t>
  </si>
  <si>
    <t>Vodorovné konstrukce</t>
  </si>
  <si>
    <t>451572111</t>
  </si>
  <si>
    <t>Lože pod potrubí otevřený výkop z kameniva drobného těženého</t>
  </si>
  <si>
    <t>-342165595</t>
  </si>
  <si>
    <t>Vedení trubní dálková a přípojná</t>
  </si>
  <si>
    <t>13</t>
  </si>
  <si>
    <t>857242122</t>
  </si>
  <si>
    <t>Montáž litinových tvarovek jednoosých přírubových otevřený výkop DN 80</t>
  </si>
  <si>
    <t>kus</t>
  </si>
  <si>
    <t>-1563043854</t>
  </si>
  <si>
    <t>14</t>
  </si>
  <si>
    <t>55251820</t>
  </si>
  <si>
    <t>koleno přírubové prodloužené s patkou pro připojení k hydrantu 80/90mm</t>
  </si>
  <si>
    <t>209379232</t>
  </si>
  <si>
    <t>15</t>
  </si>
  <si>
    <t>871371141</t>
  </si>
  <si>
    <t>Montáž potrubí z PE100 RC SDR 11 - svařování na tupo d 315 x 28,6 mm</t>
  </si>
  <si>
    <t>-506987954</t>
  </si>
  <si>
    <t>16</t>
  </si>
  <si>
    <t>28613566</t>
  </si>
  <si>
    <t>potrubí vodovodní dvouvrstvé PE100 RC SDR11 315x28,6mm</t>
  </si>
  <si>
    <t>684506509</t>
  </si>
  <si>
    <t>17</t>
  </si>
  <si>
    <t>877371101</t>
  </si>
  <si>
    <t>Montáž elektrospojek a oblouků na vodovodním potrubí z PE trub d 315</t>
  </si>
  <si>
    <t>-360441148</t>
  </si>
  <si>
    <t>18</t>
  </si>
  <si>
    <t>28614907</t>
  </si>
  <si>
    <t>oblouk 11° SDR11 PE 100 PN16 D 315mm</t>
  </si>
  <si>
    <t>643591227</t>
  </si>
  <si>
    <t>19</t>
  </si>
  <si>
    <t>28615984</t>
  </si>
  <si>
    <t>elektrospojka SDR11 PE 100 PN16 D 315mm</t>
  </si>
  <si>
    <t>-1437726844</t>
  </si>
  <si>
    <t>20</t>
  </si>
  <si>
    <t>891241112</t>
  </si>
  <si>
    <t>Montáž vodovodních šoupátek otevřený výkop DN 80</t>
  </si>
  <si>
    <t>756919353</t>
  </si>
  <si>
    <t>42221116</t>
  </si>
  <si>
    <t>šoupátko s přírubami voda DN 80 PN16</t>
  </si>
  <si>
    <t>-1121515843</t>
  </si>
  <si>
    <t>22</t>
  </si>
  <si>
    <t>42291034</t>
  </si>
  <si>
    <t>souprava zemní teleskopická pro E1 šoupatka DN 65-80mm Rd 1,3-1,8m</t>
  </si>
  <si>
    <t>956444154</t>
  </si>
  <si>
    <t>23</t>
  </si>
  <si>
    <t>891247112</t>
  </si>
  <si>
    <t>Montáž hydrantů podzemních DN 80</t>
  </si>
  <si>
    <t>-1204417941</t>
  </si>
  <si>
    <t>24</t>
  </si>
  <si>
    <t>42273594</t>
  </si>
  <si>
    <t>hydrant podzemní DN 80 PN 16 č.K244 krycí v 1500mm</t>
  </si>
  <si>
    <t>-1478431371</t>
  </si>
  <si>
    <t>25</t>
  </si>
  <si>
    <t>891379111</t>
  </si>
  <si>
    <t>Montáž navrtávacích pasů na potrubí z jakýchkoli trub DN 300</t>
  </si>
  <si>
    <t>-210271126</t>
  </si>
  <si>
    <t>26</t>
  </si>
  <si>
    <t>42271450</t>
  </si>
  <si>
    <t xml:space="preserve">pás navrtávací z tvárné litiny DN 300mm,  odbočka DN 80</t>
  </si>
  <si>
    <t>582445362</t>
  </si>
  <si>
    <t>27</t>
  </si>
  <si>
    <t>892372111</t>
  </si>
  <si>
    <t>Zabezpečení konců potrubí DN do 300 při tlakových zkouškách vodou</t>
  </si>
  <si>
    <t>1745623995</t>
  </si>
  <si>
    <t>28</t>
  </si>
  <si>
    <t>892381111</t>
  </si>
  <si>
    <t>Tlaková zkouška vodou potrubí DN 250, DN 300 nebo 350</t>
  </si>
  <si>
    <t>614941592</t>
  </si>
  <si>
    <t>29</t>
  </si>
  <si>
    <t>899401112</t>
  </si>
  <si>
    <t>Osazení poklopů uličních litinových šoupátkových</t>
  </si>
  <si>
    <t>-699937417</t>
  </si>
  <si>
    <t>30</t>
  </si>
  <si>
    <t>42291352</t>
  </si>
  <si>
    <t>poklop litinový šoupátkový pro zemní soupravy osazení do terénu a do vozovky</t>
  </si>
  <si>
    <t>-399062293</t>
  </si>
  <si>
    <t>31</t>
  </si>
  <si>
    <t>42210050</t>
  </si>
  <si>
    <t>deska podkladová uličního poklopu litinového šoupatového</t>
  </si>
  <si>
    <t>-1017172338</t>
  </si>
  <si>
    <t>32</t>
  </si>
  <si>
    <t>899401113</t>
  </si>
  <si>
    <t>Osazení poklopů uličních litinových hydrantových</t>
  </si>
  <si>
    <t>-53705859</t>
  </si>
  <si>
    <t>33</t>
  </si>
  <si>
    <t>42291452</t>
  </si>
  <si>
    <t>poklop litinový hydrantový DN 80</t>
  </si>
  <si>
    <t>-1713321350</t>
  </si>
  <si>
    <t>34</t>
  </si>
  <si>
    <t>42210052</t>
  </si>
  <si>
    <t>deska podkladová uličního poklopu litinového hydrantového</t>
  </si>
  <si>
    <t>1603379176</t>
  </si>
  <si>
    <t>35</t>
  </si>
  <si>
    <t>899721112</t>
  </si>
  <si>
    <t>Signalizační vodič DN přes 150 mm na potrubí</t>
  </si>
  <si>
    <t>-1269791848</t>
  </si>
  <si>
    <t>998</t>
  </si>
  <si>
    <t>Přesun hmot</t>
  </si>
  <si>
    <t>36</t>
  </si>
  <si>
    <t>998276101</t>
  </si>
  <si>
    <t>Přesun hmot pro trubní vedení z trub z plastických hmot otevřený výkop</t>
  </si>
  <si>
    <t>241513721</t>
  </si>
  <si>
    <t>VRN</t>
  </si>
  <si>
    <t>Vedlejší rozpočtové náklady</t>
  </si>
  <si>
    <t>37</t>
  </si>
  <si>
    <t>012414000</t>
  </si>
  <si>
    <t>Geometrický plán</t>
  </si>
  <si>
    <t>kpl</t>
  </si>
  <si>
    <t>1024</t>
  </si>
  <si>
    <t>87078723</t>
  </si>
  <si>
    <t>38</t>
  </si>
  <si>
    <t>012444000</t>
  </si>
  <si>
    <t>Geodetické měření během výstavby a skutečného provedení stavby</t>
  </si>
  <si>
    <t>-1623780594</t>
  </si>
  <si>
    <t>39</t>
  </si>
  <si>
    <t>081103000</t>
  </si>
  <si>
    <t>Denní doprava pracovníků na pracoviště</t>
  </si>
  <si>
    <t>-1278946694</t>
  </si>
  <si>
    <t>40</t>
  </si>
  <si>
    <t>Doprava mechanizace na pracoviště</t>
  </si>
  <si>
    <t>94055403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</si>
</sst>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ROUNDUP(AG94,2)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ROUNDUP(AZ94,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ROUNDUP(AV94,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ROUNDUP(BA94,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ROUNDUP(AW94,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ROUNDUP(BB94,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ROUNDUP(BC94,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ROUNDUP(BD94,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250218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Iváň - Pouzdřany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18. 2. 2025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Vodovody a kanalizace Břeclav,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ROUNDUP(AG95,2)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ROUNDUP(AS95,2)</f>
        <v>0</v>
      </c>
      <c r="AT94" s="111">
        <f>ROUNDUP(SUM(AV94:AW94),2)</f>
        <v>0</v>
      </c>
      <c r="AU94" s="112">
        <f>ROUNDUP(AU95,5)</f>
        <v>0</v>
      </c>
      <c r="AV94" s="111">
        <f>ROUNDUP(AZ94*L29,2)</f>
        <v>0</v>
      </c>
      <c r="AW94" s="111">
        <f>ROUNDUP(BA94*L30,2)</f>
        <v>0</v>
      </c>
      <c r="AX94" s="111">
        <f>ROUNDUP(BB94*L29,2)</f>
        <v>0</v>
      </c>
      <c r="AY94" s="111">
        <f>ROUNDUP(BC94*L30,2)</f>
        <v>0</v>
      </c>
      <c r="AZ94" s="111">
        <f>ROUNDUP(AZ95,2)</f>
        <v>0</v>
      </c>
      <c r="BA94" s="111">
        <f>ROUNDUP(BA95,2)</f>
        <v>0</v>
      </c>
      <c r="BB94" s="111">
        <f>ROUNDUP(BB95,2)</f>
        <v>0</v>
      </c>
      <c r="BC94" s="111">
        <f>ROUNDUP(BC95,2)</f>
        <v>0</v>
      </c>
      <c r="BD94" s="113">
        <f>ROUNDUP(BD95,2)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'02 - Řízený protlak d315 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ROUNDUP(SUM(AV95:AW95),2)</f>
        <v>0</v>
      </c>
      <c r="AU95" s="126">
        <f>'02 - Řízený protlak d315 ...'!P122</f>
        <v>0</v>
      </c>
      <c r="AV95" s="125">
        <f>'02 - Řízený protlak d315 ...'!J33</f>
        <v>0</v>
      </c>
      <c r="AW95" s="125">
        <f>'02 - Řízený protlak d315 ...'!J34</f>
        <v>0</v>
      </c>
      <c r="AX95" s="125">
        <f>'02 - Řízený protlak d315 ...'!J35</f>
        <v>0</v>
      </c>
      <c r="AY95" s="125">
        <f>'02 - Řízený protlak d315 ...'!J36</f>
        <v>0</v>
      </c>
      <c r="AZ95" s="125">
        <f>'02 - Řízený protlak d315 ...'!F33</f>
        <v>0</v>
      </c>
      <c r="BA95" s="125">
        <f>'02 - Řízený protlak d315 ...'!F34</f>
        <v>0</v>
      </c>
      <c r="BB95" s="125">
        <f>'02 - Řízený protlak d315 ...'!F35</f>
        <v>0</v>
      </c>
      <c r="BC95" s="125">
        <f>'02 - Řízený protlak d315 ...'!F36</f>
        <v>0</v>
      </c>
      <c r="BD95" s="127">
        <f>'02 - Řízený protlak d315 ...'!F37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JQgFxG6JQbh+gDF4nDm4yViXqz5QXz7bh5OBN9NreXyYnpu0YkzG+93ODmmPXmWLaZ98zt9G2acYGnfEMFU+qQ==" hashValue="HmUH19DwA+EBflokJwcMXyA6vYdrG5Zeyye1B7ny94duq0dDug2BfXVNH98J+D2C74Q6g5MY1Wd8y8iC5cJi1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Řízený protlak d315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85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Iváň - Pouzdřany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18. 2. 2025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>Vodovody a kanalizace Břeclav, a.s.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ROUNDUP(J122,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ROUNDUP((SUM(BE122:BE168)),  2)</f>
        <v>0</v>
      </c>
      <c r="G33" s="35"/>
      <c r="H33" s="35"/>
      <c r="I33" s="148">
        <v>0.20999999999999999</v>
      </c>
      <c r="J33" s="147">
        <f>ROUNDUP(((SUM(BE122:BE168))*I33),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ROUNDUP((SUM(BF122:BF168)),  2)</f>
        <v>0</v>
      </c>
      <c r="G34" s="35"/>
      <c r="H34" s="35"/>
      <c r="I34" s="148">
        <v>0.12</v>
      </c>
      <c r="J34" s="147">
        <f>ROUNDUP(((SUM(BF122:BF168))*I34),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ROUNDUP((SUM(BG122:BG168)),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ROUNDUP((SUM(BH122:BH168)),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ROUNDUP((SUM(BI122:BI168)),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Iváň - Pouzdřany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Řízený protlak d315 - PD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Vodovody a kanalizace Břeclav, a.s.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89</v>
      </c>
      <c r="D94" s="169"/>
      <c r="E94" s="169"/>
      <c r="F94" s="169"/>
      <c r="G94" s="169"/>
      <c r="H94" s="169"/>
      <c r="I94" s="169"/>
      <c r="J94" s="170" t="s">
        <v>90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91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s="9" customFormat="1" ht="24.96" customHeight="1">
      <c r="A97" s="9"/>
      <c r="B97" s="172"/>
      <c r="C97" s="173"/>
      <c r="D97" s="174" t="s">
        <v>93</v>
      </c>
      <c r="E97" s="175"/>
      <c r="F97" s="175"/>
      <c r="G97" s="175"/>
      <c r="H97" s="175"/>
      <c r="I97" s="175"/>
      <c r="J97" s="176">
        <f>J123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J124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J136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J138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97</v>
      </c>
      <c r="E101" s="181"/>
      <c r="F101" s="181"/>
      <c r="G101" s="181"/>
      <c r="H101" s="181"/>
      <c r="I101" s="181"/>
      <c r="J101" s="182">
        <f>J162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98</v>
      </c>
      <c r="E102" s="175"/>
      <c r="F102" s="175"/>
      <c r="G102" s="175"/>
      <c r="H102" s="175"/>
      <c r="I102" s="175"/>
      <c r="J102" s="176">
        <f>J164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67" t="str">
        <f>E7</f>
        <v>Iváň - Pouzdřany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86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02 - Řízený protlak d315 - PD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18. 2. 2025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Vodovody a kanalizace Břeclav, a.s.</v>
      </c>
      <c r="G118" s="37"/>
      <c r="H118" s="37"/>
      <c r="I118" s="29" t="s">
        <v>30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4"/>
      <c r="B121" s="185"/>
      <c r="C121" s="186" t="s">
        <v>100</v>
      </c>
      <c r="D121" s="187" t="s">
        <v>59</v>
      </c>
      <c r="E121" s="187" t="s">
        <v>55</v>
      </c>
      <c r="F121" s="187" t="s">
        <v>56</v>
      </c>
      <c r="G121" s="187" t="s">
        <v>101</v>
      </c>
      <c r="H121" s="187" t="s">
        <v>102</v>
      </c>
      <c r="I121" s="187" t="s">
        <v>103</v>
      </c>
      <c r="J121" s="188" t="s">
        <v>90</v>
      </c>
      <c r="K121" s="189" t="s">
        <v>104</v>
      </c>
      <c r="L121" s="190"/>
      <c r="M121" s="97" t="s">
        <v>1</v>
      </c>
      <c r="N121" s="98" t="s">
        <v>38</v>
      </c>
      <c r="O121" s="98" t="s">
        <v>105</v>
      </c>
      <c r="P121" s="98" t="s">
        <v>106</v>
      </c>
      <c r="Q121" s="98" t="s">
        <v>107</v>
      </c>
      <c r="R121" s="98" t="s">
        <v>108</v>
      </c>
      <c r="S121" s="98" t="s">
        <v>109</v>
      </c>
      <c r="T121" s="99" t="s">
        <v>110</v>
      </c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="2" customFormat="1" ht="22.8" customHeight="1">
      <c r="A122" s="35"/>
      <c r="B122" s="36"/>
      <c r="C122" s="104" t="s">
        <v>111</v>
      </c>
      <c r="D122" s="37"/>
      <c r="E122" s="37"/>
      <c r="F122" s="37"/>
      <c r="G122" s="37"/>
      <c r="H122" s="37"/>
      <c r="I122" s="37"/>
      <c r="J122" s="191">
        <f>BK122</f>
        <v>0</v>
      </c>
      <c r="K122" s="37"/>
      <c r="L122" s="41"/>
      <c r="M122" s="100"/>
      <c r="N122" s="192"/>
      <c r="O122" s="101"/>
      <c r="P122" s="193">
        <f>P123+P164</f>
        <v>0</v>
      </c>
      <c r="Q122" s="101"/>
      <c r="R122" s="193">
        <f>R123+R164</f>
        <v>85.688103999999996</v>
      </c>
      <c r="S122" s="101"/>
      <c r="T122" s="194">
        <f>T123+T164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73</v>
      </c>
      <c r="AU122" s="14" t="s">
        <v>92</v>
      </c>
      <c r="BK122" s="195">
        <f>BK123+BK164</f>
        <v>0</v>
      </c>
    </row>
    <row r="123" s="12" customFormat="1" ht="25.92" customHeight="1">
      <c r="A123" s="12"/>
      <c r="B123" s="196"/>
      <c r="C123" s="197"/>
      <c r="D123" s="198" t="s">
        <v>73</v>
      </c>
      <c r="E123" s="199" t="s">
        <v>112</v>
      </c>
      <c r="F123" s="199" t="s">
        <v>113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P124+P136+P138+P162</f>
        <v>0</v>
      </c>
      <c r="Q123" s="204"/>
      <c r="R123" s="205">
        <f>R124+R136+R138+R162</f>
        <v>85.688103999999996</v>
      </c>
      <c r="S123" s="204"/>
      <c r="T123" s="206">
        <f>T124+T136+T138+T162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82</v>
      </c>
      <c r="AT123" s="208" t="s">
        <v>73</v>
      </c>
      <c r="AU123" s="208" t="s">
        <v>74</v>
      </c>
      <c r="AY123" s="207" t="s">
        <v>114</v>
      </c>
      <c r="BK123" s="209">
        <f>BK124+BK136+BK138+BK162</f>
        <v>0</v>
      </c>
    </row>
    <row r="124" s="12" customFormat="1" ht="22.8" customHeight="1">
      <c r="A124" s="12"/>
      <c r="B124" s="196"/>
      <c r="C124" s="197"/>
      <c r="D124" s="198" t="s">
        <v>73</v>
      </c>
      <c r="E124" s="210" t="s">
        <v>82</v>
      </c>
      <c r="F124" s="210" t="s">
        <v>115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SUM(P125:P135)</f>
        <v>0</v>
      </c>
      <c r="Q124" s="204"/>
      <c r="R124" s="205">
        <f>SUM(R125:R135)</f>
        <v>76.403199999999998</v>
      </c>
      <c r="S124" s="204"/>
      <c r="T124" s="206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82</v>
      </c>
      <c r="AT124" s="208" t="s">
        <v>73</v>
      </c>
      <c r="AU124" s="208" t="s">
        <v>82</v>
      </c>
      <c r="AY124" s="207" t="s">
        <v>114</v>
      </c>
      <c r="BK124" s="209">
        <f>SUM(BK125:BK135)</f>
        <v>0</v>
      </c>
    </row>
    <row r="125" s="2" customFormat="1" ht="24.15" customHeight="1">
      <c r="A125" s="35"/>
      <c r="B125" s="36"/>
      <c r="C125" s="212" t="s">
        <v>82</v>
      </c>
      <c r="D125" s="212" t="s">
        <v>116</v>
      </c>
      <c r="E125" s="213" t="s">
        <v>117</v>
      </c>
      <c r="F125" s="214" t="s">
        <v>118</v>
      </c>
      <c r="G125" s="215" t="s">
        <v>119</v>
      </c>
      <c r="H125" s="216">
        <v>240</v>
      </c>
      <c r="I125" s="217"/>
      <c r="J125" s="218">
        <f>ROUND(I125*H125,2)</f>
        <v>0</v>
      </c>
      <c r="K125" s="219"/>
      <c r="L125" s="41"/>
      <c r="M125" s="220" t="s">
        <v>1</v>
      </c>
      <c r="N125" s="221" t="s">
        <v>39</v>
      </c>
      <c r="O125" s="88"/>
      <c r="P125" s="222">
        <f>O125*H125</f>
        <v>0</v>
      </c>
      <c r="Q125" s="222">
        <v>3.0000000000000001E-05</v>
      </c>
      <c r="R125" s="222">
        <f>Q125*H125</f>
        <v>0.0071999999999999998</v>
      </c>
      <c r="S125" s="222">
        <v>0</v>
      </c>
      <c r="T125" s="22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4" t="s">
        <v>120</v>
      </c>
      <c r="AT125" s="224" t="s">
        <v>116</v>
      </c>
      <c r="AU125" s="224" t="s">
        <v>84</v>
      </c>
      <c r="AY125" s="14" t="s">
        <v>114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4" t="s">
        <v>82</v>
      </c>
      <c r="BK125" s="225">
        <f>ROUND(I125*H125,2)</f>
        <v>0</v>
      </c>
      <c r="BL125" s="14" t="s">
        <v>120</v>
      </c>
      <c r="BM125" s="224" t="s">
        <v>121</v>
      </c>
    </row>
    <row r="126" s="2" customFormat="1" ht="24.15" customHeight="1">
      <c r="A126" s="35"/>
      <c r="B126" s="36"/>
      <c r="C126" s="212" t="s">
        <v>84</v>
      </c>
      <c r="D126" s="212" t="s">
        <v>116</v>
      </c>
      <c r="E126" s="213" t="s">
        <v>122</v>
      </c>
      <c r="F126" s="214" t="s">
        <v>123</v>
      </c>
      <c r="G126" s="215" t="s">
        <v>124</v>
      </c>
      <c r="H126" s="216">
        <v>30</v>
      </c>
      <c r="I126" s="217"/>
      <c r="J126" s="218">
        <f>ROUND(I126*H126,2)</f>
        <v>0</v>
      </c>
      <c r="K126" s="219"/>
      <c r="L126" s="41"/>
      <c r="M126" s="220" t="s">
        <v>1</v>
      </c>
      <c r="N126" s="221" t="s">
        <v>39</v>
      </c>
      <c r="O126" s="88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4" t="s">
        <v>120</v>
      </c>
      <c r="AT126" s="224" t="s">
        <v>116</v>
      </c>
      <c r="AU126" s="224" t="s">
        <v>84</v>
      </c>
      <c r="AY126" s="14" t="s">
        <v>114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4" t="s">
        <v>82</v>
      </c>
      <c r="BK126" s="225">
        <f>ROUND(I126*H126,2)</f>
        <v>0</v>
      </c>
      <c r="BL126" s="14" t="s">
        <v>120</v>
      </c>
      <c r="BM126" s="224" t="s">
        <v>125</v>
      </c>
    </row>
    <row r="127" s="2" customFormat="1" ht="33" customHeight="1">
      <c r="A127" s="35"/>
      <c r="B127" s="36"/>
      <c r="C127" s="212" t="s">
        <v>126</v>
      </c>
      <c r="D127" s="212" t="s">
        <v>116</v>
      </c>
      <c r="E127" s="213" t="s">
        <v>127</v>
      </c>
      <c r="F127" s="214" t="s">
        <v>128</v>
      </c>
      <c r="G127" s="215" t="s">
        <v>129</v>
      </c>
      <c r="H127" s="216">
        <v>120</v>
      </c>
      <c r="I127" s="217"/>
      <c r="J127" s="218">
        <f>ROUND(I127*H127,2)</f>
        <v>0</v>
      </c>
      <c r="K127" s="219"/>
      <c r="L127" s="41"/>
      <c r="M127" s="220" t="s">
        <v>1</v>
      </c>
      <c r="N127" s="221" t="s">
        <v>39</v>
      </c>
      <c r="O127" s="88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4" t="s">
        <v>120</v>
      </c>
      <c r="AT127" s="224" t="s">
        <v>116</v>
      </c>
      <c r="AU127" s="224" t="s">
        <v>84</v>
      </c>
      <c r="AY127" s="14" t="s">
        <v>114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4" t="s">
        <v>82</v>
      </c>
      <c r="BK127" s="225">
        <f>ROUND(I127*H127,2)</f>
        <v>0</v>
      </c>
      <c r="BL127" s="14" t="s">
        <v>120</v>
      </c>
      <c r="BM127" s="224" t="s">
        <v>130</v>
      </c>
    </row>
    <row r="128" s="2" customFormat="1" ht="44.25" customHeight="1">
      <c r="A128" s="35"/>
      <c r="B128" s="36"/>
      <c r="C128" s="212" t="s">
        <v>120</v>
      </c>
      <c r="D128" s="212" t="s">
        <v>116</v>
      </c>
      <c r="E128" s="213" t="s">
        <v>131</v>
      </c>
      <c r="F128" s="214" t="s">
        <v>132</v>
      </c>
      <c r="G128" s="215" t="s">
        <v>133</v>
      </c>
      <c r="H128" s="216">
        <v>264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39</v>
      </c>
      <c r="O128" s="88"/>
      <c r="P128" s="222">
        <f>O128*H128</f>
        <v>0</v>
      </c>
      <c r="Q128" s="222">
        <v>0.0074999999999999997</v>
      </c>
      <c r="R128" s="222">
        <f>Q128*H128</f>
        <v>1.98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120</v>
      </c>
      <c r="AT128" s="224" t="s">
        <v>116</v>
      </c>
      <c r="AU128" s="224" t="s">
        <v>84</v>
      </c>
      <c r="AY128" s="14" t="s">
        <v>114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82</v>
      </c>
      <c r="BK128" s="225">
        <f>ROUND(I128*H128,2)</f>
        <v>0</v>
      </c>
      <c r="BL128" s="14" t="s">
        <v>120</v>
      </c>
      <c r="BM128" s="224" t="s">
        <v>134</v>
      </c>
    </row>
    <row r="129" s="2" customFormat="1" ht="37.8" customHeight="1">
      <c r="A129" s="35"/>
      <c r="B129" s="36"/>
      <c r="C129" s="212" t="s">
        <v>135</v>
      </c>
      <c r="D129" s="212" t="s">
        <v>116</v>
      </c>
      <c r="E129" s="213" t="s">
        <v>136</v>
      </c>
      <c r="F129" s="214" t="s">
        <v>137</v>
      </c>
      <c r="G129" s="215" t="s">
        <v>129</v>
      </c>
      <c r="H129" s="216">
        <v>41.341999999999999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39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120</v>
      </c>
      <c r="AT129" s="224" t="s">
        <v>116</v>
      </c>
      <c r="AU129" s="224" t="s">
        <v>84</v>
      </c>
      <c r="AY129" s="14" t="s">
        <v>114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82</v>
      </c>
      <c r="BK129" s="225">
        <f>ROUND(I129*H129,2)</f>
        <v>0</v>
      </c>
      <c r="BL129" s="14" t="s">
        <v>120</v>
      </c>
      <c r="BM129" s="224" t="s">
        <v>138</v>
      </c>
    </row>
    <row r="130" s="2" customFormat="1" ht="37.8" customHeight="1">
      <c r="A130" s="35"/>
      <c r="B130" s="36"/>
      <c r="C130" s="212" t="s">
        <v>139</v>
      </c>
      <c r="D130" s="212" t="s">
        <v>116</v>
      </c>
      <c r="E130" s="213" t="s">
        <v>140</v>
      </c>
      <c r="F130" s="214" t="s">
        <v>141</v>
      </c>
      <c r="G130" s="215" t="s">
        <v>129</v>
      </c>
      <c r="H130" s="216">
        <v>165.368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39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120</v>
      </c>
      <c r="AT130" s="224" t="s">
        <v>116</v>
      </c>
      <c r="AU130" s="224" t="s">
        <v>84</v>
      </c>
      <c r="AY130" s="14" t="s">
        <v>114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82</v>
      </c>
      <c r="BK130" s="225">
        <f>ROUND(I130*H130,2)</f>
        <v>0</v>
      </c>
      <c r="BL130" s="14" t="s">
        <v>120</v>
      </c>
      <c r="BM130" s="224" t="s">
        <v>142</v>
      </c>
    </row>
    <row r="131" s="2" customFormat="1" ht="33" customHeight="1">
      <c r="A131" s="35"/>
      <c r="B131" s="36"/>
      <c r="C131" s="212" t="s">
        <v>143</v>
      </c>
      <c r="D131" s="212" t="s">
        <v>116</v>
      </c>
      <c r="E131" s="213" t="s">
        <v>144</v>
      </c>
      <c r="F131" s="214" t="s">
        <v>145</v>
      </c>
      <c r="G131" s="215" t="s">
        <v>146</v>
      </c>
      <c r="H131" s="216">
        <v>74.415999999999997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39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120</v>
      </c>
      <c r="AT131" s="224" t="s">
        <v>116</v>
      </c>
      <c r="AU131" s="224" t="s">
        <v>84</v>
      </c>
      <c r="AY131" s="14" t="s">
        <v>114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82</v>
      </c>
      <c r="BK131" s="225">
        <f>ROUND(I131*H131,2)</f>
        <v>0</v>
      </c>
      <c r="BL131" s="14" t="s">
        <v>120</v>
      </c>
      <c r="BM131" s="224" t="s">
        <v>147</v>
      </c>
    </row>
    <row r="132" s="2" customFormat="1" ht="16.5" customHeight="1">
      <c r="A132" s="35"/>
      <c r="B132" s="36"/>
      <c r="C132" s="212" t="s">
        <v>148</v>
      </c>
      <c r="D132" s="212" t="s">
        <v>116</v>
      </c>
      <c r="E132" s="213" t="s">
        <v>149</v>
      </c>
      <c r="F132" s="214" t="s">
        <v>150</v>
      </c>
      <c r="G132" s="215" t="s">
        <v>129</v>
      </c>
      <c r="H132" s="216">
        <v>41.341999999999999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39</v>
      </c>
      <c r="O132" s="88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120</v>
      </c>
      <c r="AT132" s="224" t="s">
        <v>116</v>
      </c>
      <c r="AU132" s="224" t="s">
        <v>84</v>
      </c>
      <c r="AY132" s="14" t="s">
        <v>114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82</v>
      </c>
      <c r="BK132" s="225">
        <f>ROUND(I132*H132,2)</f>
        <v>0</v>
      </c>
      <c r="BL132" s="14" t="s">
        <v>120</v>
      </c>
      <c r="BM132" s="224" t="s">
        <v>151</v>
      </c>
    </row>
    <row r="133" s="2" customFormat="1" ht="24.15" customHeight="1">
      <c r="A133" s="35"/>
      <c r="B133" s="36"/>
      <c r="C133" s="212" t="s">
        <v>152</v>
      </c>
      <c r="D133" s="212" t="s">
        <v>116</v>
      </c>
      <c r="E133" s="213" t="s">
        <v>153</v>
      </c>
      <c r="F133" s="214" t="s">
        <v>154</v>
      </c>
      <c r="G133" s="215" t="s">
        <v>129</v>
      </c>
      <c r="H133" s="216">
        <v>78.658000000000001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39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120</v>
      </c>
      <c r="AT133" s="224" t="s">
        <v>116</v>
      </c>
      <c r="AU133" s="224" t="s">
        <v>84</v>
      </c>
      <c r="AY133" s="14" t="s">
        <v>114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82</v>
      </c>
      <c r="BK133" s="225">
        <f>ROUND(I133*H133,2)</f>
        <v>0</v>
      </c>
      <c r="BL133" s="14" t="s">
        <v>120</v>
      </c>
      <c r="BM133" s="224" t="s">
        <v>155</v>
      </c>
    </row>
    <row r="134" s="2" customFormat="1" ht="24.15" customHeight="1">
      <c r="A134" s="35"/>
      <c r="B134" s="36"/>
      <c r="C134" s="212" t="s">
        <v>156</v>
      </c>
      <c r="D134" s="212" t="s">
        <v>116</v>
      </c>
      <c r="E134" s="213" t="s">
        <v>157</v>
      </c>
      <c r="F134" s="214" t="s">
        <v>158</v>
      </c>
      <c r="G134" s="215" t="s">
        <v>129</v>
      </c>
      <c r="H134" s="216">
        <v>35.341999999999999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39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120</v>
      </c>
      <c r="AT134" s="224" t="s">
        <v>116</v>
      </c>
      <c r="AU134" s="224" t="s">
        <v>84</v>
      </c>
      <c r="AY134" s="14" t="s">
        <v>114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82</v>
      </c>
      <c r="BK134" s="225">
        <f>ROUND(I134*H134,2)</f>
        <v>0</v>
      </c>
      <c r="BL134" s="14" t="s">
        <v>120</v>
      </c>
      <c r="BM134" s="224" t="s">
        <v>159</v>
      </c>
    </row>
    <row r="135" s="2" customFormat="1" ht="16.5" customHeight="1">
      <c r="A135" s="35"/>
      <c r="B135" s="36"/>
      <c r="C135" s="226" t="s">
        <v>160</v>
      </c>
      <c r="D135" s="226" t="s">
        <v>161</v>
      </c>
      <c r="E135" s="227" t="s">
        <v>162</v>
      </c>
      <c r="F135" s="228" t="s">
        <v>163</v>
      </c>
      <c r="G135" s="229" t="s">
        <v>146</v>
      </c>
      <c r="H135" s="230">
        <v>74.415999999999997</v>
      </c>
      <c r="I135" s="231"/>
      <c r="J135" s="232">
        <f>ROUND(I135*H135,2)</f>
        <v>0</v>
      </c>
      <c r="K135" s="233"/>
      <c r="L135" s="234"/>
      <c r="M135" s="235" t="s">
        <v>1</v>
      </c>
      <c r="N135" s="236" t="s">
        <v>39</v>
      </c>
      <c r="O135" s="88"/>
      <c r="P135" s="222">
        <f>O135*H135</f>
        <v>0</v>
      </c>
      <c r="Q135" s="222">
        <v>1</v>
      </c>
      <c r="R135" s="222">
        <f>Q135*H135</f>
        <v>74.415999999999997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148</v>
      </c>
      <c r="AT135" s="224" t="s">
        <v>161</v>
      </c>
      <c r="AU135" s="224" t="s">
        <v>84</v>
      </c>
      <c r="AY135" s="14" t="s">
        <v>114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82</v>
      </c>
      <c r="BK135" s="225">
        <f>ROUND(I135*H135,2)</f>
        <v>0</v>
      </c>
      <c r="BL135" s="14" t="s">
        <v>120</v>
      </c>
      <c r="BM135" s="224" t="s">
        <v>164</v>
      </c>
    </row>
    <row r="136" s="12" customFormat="1" ht="22.8" customHeight="1">
      <c r="A136" s="12"/>
      <c r="B136" s="196"/>
      <c r="C136" s="197"/>
      <c r="D136" s="198" t="s">
        <v>73</v>
      </c>
      <c r="E136" s="210" t="s">
        <v>120</v>
      </c>
      <c r="F136" s="210" t="s">
        <v>165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P137</f>
        <v>0</v>
      </c>
      <c r="Q136" s="204"/>
      <c r="R136" s="205">
        <f>R137</f>
        <v>0</v>
      </c>
      <c r="S136" s="204"/>
      <c r="T136" s="20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82</v>
      </c>
      <c r="AT136" s="208" t="s">
        <v>73</v>
      </c>
      <c r="AU136" s="208" t="s">
        <v>82</v>
      </c>
      <c r="AY136" s="207" t="s">
        <v>114</v>
      </c>
      <c r="BK136" s="209">
        <f>BK137</f>
        <v>0</v>
      </c>
    </row>
    <row r="137" s="2" customFormat="1" ht="24.15" customHeight="1">
      <c r="A137" s="35"/>
      <c r="B137" s="36"/>
      <c r="C137" s="212" t="s">
        <v>8</v>
      </c>
      <c r="D137" s="212" t="s">
        <v>116</v>
      </c>
      <c r="E137" s="213" t="s">
        <v>166</v>
      </c>
      <c r="F137" s="214" t="s">
        <v>167</v>
      </c>
      <c r="G137" s="215" t="s">
        <v>129</v>
      </c>
      <c r="H137" s="216">
        <v>6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39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120</v>
      </c>
      <c r="AT137" s="224" t="s">
        <v>116</v>
      </c>
      <c r="AU137" s="224" t="s">
        <v>84</v>
      </c>
      <c r="AY137" s="14" t="s">
        <v>114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82</v>
      </c>
      <c r="BK137" s="225">
        <f>ROUND(I137*H137,2)</f>
        <v>0</v>
      </c>
      <c r="BL137" s="14" t="s">
        <v>120</v>
      </c>
      <c r="BM137" s="224" t="s">
        <v>168</v>
      </c>
    </row>
    <row r="138" s="12" customFormat="1" ht="22.8" customHeight="1">
      <c r="A138" s="12"/>
      <c r="B138" s="196"/>
      <c r="C138" s="197"/>
      <c r="D138" s="198" t="s">
        <v>73</v>
      </c>
      <c r="E138" s="210" t="s">
        <v>148</v>
      </c>
      <c r="F138" s="210" t="s">
        <v>169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SUM(P139:P161)</f>
        <v>0</v>
      </c>
      <c r="Q138" s="204"/>
      <c r="R138" s="205">
        <f>SUM(R139:R161)</f>
        <v>9.2849039999999992</v>
      </c>
      <c r="S138" s="204"/>
      <c r="T138" s="206">
        <f>SUM(T139:T161)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82</v>
      </c>
      <c r="AT138" s="208" t="s">
        <v>73</v>
      </c>
      <c r="AU138" s="208" t="s">
        <v>82</v>
      </c>
      <c r="AY138" s="207" t="s">
        <v>114</v>
      </c>
      <c r="BK138" s="209">
        <f>SUM(BK139:BK161)</f>
        <v>0</v>
      </c>
    </row>
    <row r="139" s="2" customFormat="1" ht="24.15" customHeight="1">
      <c r="A139" s="35"/>
      <c r="B139" s="36"/>
      <c r="C139" s="212" t="s">
        <v>170</v>
      </c>
      <c r="D139" s="212" t="s">
        <v>116</v>
      </c>
      <c r="E139" s="213" t="s">
        <v>171</v>
      </c>
      <c r="F139" s="214" t="s">
        <v>172</v>
      </c>
      <c r="G139" s="215" t="s">
        <v>173</v>
      </c>
      <c r="H139" s="216">
        <v>1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39</v>
      </c>
      <c r="O139" s="88"/>
      <c r="P139" s="222">
        <f>O139*H139</f>
        <v>0</v>
      </c>
      <c r="Q139" s="222">
        <v>0.00167</v>
      </c>
      <c r="R139" s="222">
        <f>Q139*H139</f>
        <v>0.00167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120</v>
      </c>
      <c r="AT139" s="224" t="s">
        <v>116</v>
      </c>
      <c r="AU139" s="224" t="s">
        <v>84</v>
      </c>
      <c r="AY139" s="14" t="s">
        <v>114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82</v>
      </c>
      <c r="BK139" s="225">
        <f>ROUND(I139*H139,2)</f>
        <v>0</v>
      </c>
      <c r="BL139" s="14" t="s">
        <v>120</v>
      </c>
      <c r="BM139" s="224" t="s">
        <v>174</v>
      </c>
    </row>
    <row r="140" s="2" customFormat="1" ht="24.15" customHeight="1">
      <c r="A140" s="35"/>
      <c r="B140" s="36"/>
      <c r="C140" s="226" t="s">
        <v>175</v>
      </c>
      <c r="D140" s="226" t="s">
        <v>161</v>
      </c>
      <c r="E140" s="227" t="s">
        <v>176</v>
      </c>
      <c r="F140" s="228" t="s">
        <v>177</v>
      </c>
      <c r="G140" s="229" t="s">
        <v>173</v>
      </c>
      <c r="H140" s="230">
        <v>1</v>
      </c>
      <c r="I140" s="231"/>
      <c r="J140" s="232">
        <f>ROUND(I140*H140,2)</f>
        <v>0</v>
      </c>
      <c r="K140" s="233"/>
      <c r="L140" s="234"/>
      <c r="M140" s="235" t="s">
        <v>1</v>
      </c>
      <c r="N140" s="236" t="s">
        <v>39</v>
      </c>
      <c r="O140" s="88"/>
      <c r="P140" s="222">
        <f>O140*H140</f>
        <v>0</v>
      </c>
      <c r="Q140" s="222">
        <v>0.016</v>
      </c>
      <c r="R140" s="222">
        <f>Q140*H140</f>
        <v>0.016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148</v>
      </c>
      <c r="AT140" s="224" t="s">
        <v>161</v>
      </c>
      <c r="AU140" s="224" t="s">
        <v>84</v>
      </c>
      <c r="AY140" s="14" t="s">
        <v>114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82</v>
      </c>
      <c r="BK140" s="225">
        <f>ROUND(I140*H140,2)</f>
        <v>0</v>
      </c>
      <c r="BL140" s="14" t="s">
        <v>120</v>
      </c>
      <c r="BM140" s="224" t="s">
        <v>178</v>
      </c>
    </row>
    <row r="141" s="2" customFormat="1" ht="24.15" customHeight="1">
      <c r="A141" s="35"/>
      <c r="B141" s="36"/>
      <c r="C141" s="212" t="s">
        <v>179</v>
      </c>
      <c r="D141" s="212" t="s">
        <v>116</v>
      </c>
      <c r="E141" s="213" t="s">
        <v>180</v>
      </c>
      <c r="F141" s="214" t="s">
        <v>181</v>
      </c>
      <c r="G141" s="215" t="s">
        <v>133</v>
      </c>
      <c r="H141" s="216">
        <v>264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39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120</v>
      </c>
      <c r="AT141" s="224" t="s">
        <v>116</v>
      </c>
      <c r="AU141" s="224" t="s">
        <v>84</v>
      </c>
      <c r="AY141" s="14" t="s">
        <v>114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82</v>
      </c>
      <c r="BK141" s="225">
        <f>ROUND(I141*H141,2)</f>
        <v>0</v>
      </c>
      <c r="BL141" s="14" t="s">
        <v>120</v>
      </c>
      <c r="BM141" s="224" t="s">
        <v>182</v>
      </c>
    </row>
    <row r="142" s="2" customFormat="1" ht="24.15" customHeight="1">
      <c r="A142" s="35"/>
      <c r="B142" s="36"/>
      <c r="C142" s="226" t="s">
        <v>183</v>
      </c>
      <c r="D142" s="226" t="s">
        <v>161</v>
      </c>
      <c r="E142" s="227" t="s">
        <v>184</v>
      </c>
      <c r="F142" s="228" t="s">
        <v>185</v>
      </c>
      <c r="G142" s="229" t="s">
        <v>133</v>
      </c>
      <c r="H142" s="230">
        <v>267.95999999999998</v>
      </c>
      <c r="I142" s="231"/>
      <c r="J142" s="232">
        <f>ROUND(I142*H142,2)</f>
        <v>0</v>
      </c>
      <c r="K142" s="233"/>
      <c r="L142" s="234"/>
      <c r="M142" s="235" t="s">
        <v>1</v>
      </c>
      <c r="N142" s="236" t="s">
        <v>39</v>
      </c>
      <c r="O142" s="88"/>
      <c r="P142" s="222">
        <f>O142*H142</f>
        <v>0</v>
      </c>
      <c r="Q142" s="222">
        <v>0.025899999999999999</v>
      </c>
      <c r="R142" s="222">
        <f>Q142*H142</f>
        <v>6.9401639999999993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148</v>
      </c>
      <c r="AT142" s="224" t="s">
        <v>161</v>
      </c>
      <c r="AU142" s="224" t="s">
        <v>84</v>
      </c>
      <c r="AY142" s="14" t="s">
        <v>114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82</v>
      </c>
      <c r="BK142" s="225">
        <f>ROUND(I142*H142,2)</f>
        <v>0</v>
      </c>
      <c r="BL142" s="14" t="s">
        <v>120</v>
      </c>
      <c r="BM142" s="224" t="s">
        <v>186</v>
      </c>
    </row>
    <row r="143" s="2" customFormat="1" ht="24.15" customHeight="1">
      <c r="A143" s="35"/>
      <c r="B143" s="36"/>
      <c r="C143" s="212" t="s">
        <v>187</v>
      </c>
      <c r="D143" s="212" t="s">
        <v>116</v>
      </c>
      <c r="E143" s="213" t="s">
        <v>188</v>
      </c>
      <c r="F143" s="214" t="s">
        <v>189</v>
      </c>
      <c r="G143" s="215" t="s">
        <v>173</v>
      </c>
      <c r="H143" s="216">
        <v>10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39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120</v>
      </c>
      <c r="AT143" s="224" t="s">
        <v>116</v>
      </c>
      <c r="AU143" s="224" t="s">
        <v>84</v>
      </c>
      <c r="AY143" s="14" t="s">
        <v>114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82</v>
      </c>
      <c r="BK143" s="225">
        <f>ROUND(I143*H143,2)</f>
        <v>0</v>
      </c>
      <c r="BL143" s="14" t="s">
        <v>120</v>
      </c>
      <c r="BM143" s="224" t="s">
        <v>190</v>
      </c>
    </row>
    <row r="144" s="2" customFormat="1" ht="16.5" customHeight="1">
      <c r="A144" s="35"/>
      <c r="B144" s="36"/>
      <c r="C144" s="226" t="s">
        <v>191</v>
      </c>
      <c r="D144" s="226" t="s">
        <v>161</v>
      </c>
      <c r="E144" s="227" t="s">
        <v>192</v>
      </c>
      <c r="F144" s="228" t="s">
        <v>193</v>
      </c>
      <c r="G144" s="229" t="s">
        <v>173</v>
      </c>
      <c r="H144" s="230">
        <v>2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39</v>
      </c>
      <c r="O144" s="88"/>
      <c r="P144" s="222">
        <f>O144*H144</f>
        <v>0</v>
      </c>
      <c r="Q144" s="222">
        <v>0.032599999999999997</v>
      </c>
      <c r="R144" s="222">
        <f>Q144*H144</f>
        <v>0.065199999999999994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148</v>
      </c>
      <c r="AT144" s="224" t="s">
        <v>161</v>
      </c>
      <c r="AU144" s="224" t="s">
        <v>84</v>
      </c>
      <c r="AY144" s="14" t="s">
        <v>114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82</v>
      </c>
      <c r="BK144" s="225">
        <f>ROUND(I144*H144,2)</f>
        <v>0</v>
      </c>
      <c r="BL144" s="14" t="s">
        <v>120</v>
      </c>
      <c r="BM144" s="224" t="s">
        <v>194</v>
      </c>
    </row>
    <row r="145" s="2" customFormat="1" ht="16.5" customHeight="1">
      <c r="A145" s="35"/>
      <c r="B145" s="36"/>
      <c r="C145" s="226" t="s">
        <v>195</v>
      </c>
      <c r="D145" s="226" t="s">
        <v>161</v>
      </c>
      <c r="E145" s="227" t="s">
        <v>196</v>
      </c>
      <c r="F145" s="228" t="s">
        <v>197</v>
      </c>
      <c r="G145" s="229" t="s">
        <v>173</v>
      </c>
      <c r="H145" s="230">
        <v>8</v>
      </c>
      <c r="I145" s="231"/>
      <c r="J145" s="232">
        <f>ROUND(I145*H145,2)</f>
        <v>0</v>
      </c>
      <c r="K145" s="233"/>
      <c r="L145" s="234"/>
      <c r="M145" s="235" t="s">
        <v>1</v>
      </c>
      <c r="N145" s="236" t="s">
        <v>39</v>
      </c>
      <c r="O145" s="88"/>
      <c r="P145" s="222">
        <f>O145*H145</f>
        <v>0</v>
      </c>
      <c r="Q145" s="222">
        <v>0.0087500000000000008</v>
      </c>
      <c r="R145" s="222">
        <f>Q145*H145</f>
        <v>0.070000000000000007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148</v>
      </c>
      <c r="AT145" s="224" t="s">
        <v>161</v>
      </c>
      <c r="AU145" s="224" t="s">
        <v>84</v>
      </c>
      <c r="AY145" s="14" t="s">
        <v>114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82</v>
      </c>
      <c r="BK145" s="225">
        <f>ROUND(I145*H145,2)</f>
        <v>0</v>
      </c>
      <c r="BL145" s="14" t="s">
        <v>120</v>
      </c>
      <c r="BM145" s="224" t="s">
        <v>198</v>
      </c>
    </row>
    <row r="146" s="2" customFormat="1" ht="21.75" customHeight="1">
      <c r="A146" s="35"/>
      <c r="B146" s="36"/>
      <c r="C146" s="212" t="s">
        <v>199</v>
      </c>
      <c r="D146" s="212" t="s">
        <v>116</v>
      </c>
      <c r="E146" s="213" t="s">
        <v>200</v>
      </c>
      <c r="F146" s="214" t="s">
        <v>201</v>
      </c>
      <c r="G146" s="215" t="s">
        <v>173</v>
      </c>
      <c r="H146" s="216">
        <v>1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39</v>
      </c>
      <c r="O146" s="88"/>
      <c r="P146" s="222">
        <f>O146*H146</f>
        <v>0</v>
      </c>
      <c r="Q146" s="222">
        <v>0.0016199999999999999</v>
      </c>
      <c r="R146" s="222">
        <f>Q146*H146</f>
        <v>0.0016199999999999999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120</v>
      </c>
      <c r="AT146" s="224" t="s">
        <v>116</v>
      </c>
      <c r="AU146" s="224" t="s">
        <v>84</v>
      </c>
      <c r="AY146" s="14" t="s">
        <v>114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82</v>
      </c>
      <c r="BK146" s="225">
        <f>ROUND(I146*H146,2)</f>
        <v>0</v>
      </c>
      <c r="BL146" s="14" t="s">
        <v>120</v>
      </c>
      <c r="BM146" s="224" t="s">
        <v>202</v>
      </c>
    </row>
    <row r="147" s="2" customFormat="1" ht="16.5" customHeight="1">
      <c r="A147" s="35"/>
      <c r="B147" s="36"/>
      <c r="C147" s="226" t="s">
        <v>7</v>
      </c>
      <c r="D147" s="226" t="s">
        <v>161</v>
      </c>
      <c r="E147" s="227" t="s">
        <v>203</v>
      </c>
      <c r="F147" s="228" t="s">
        <v>204</v>
      </c>
      <c r="G147" s="229" t="s">
        <v>173</v>
      </c>
      <c r="H147" s="230">
        <v>1</v>
      </c>
      <c r="I147" s="231"/>
      <c r="J147" s="232">
        <f>ROUND(I147*H147,2)</f>
        <v>0</v>
      </c>
      <c r="K147" s="233"/>
      <c r="L147" s="234"/>
      <c r="M147" s="235" t="s">
        <v>1</v>
      </c>
      <c r="N147" s="236" t="s">
        <v>39</v>
      </c>
      <c r="O147" s="88"/>
      <c r="P147" s="222">
        <f>O147*H147</f>
        <v>0</v>
      </c>
      <c r="Q147" s="222">
        <v>0.01847</v>
      </c>
      <c r="R147" s="222">
        <f>Q147*H147</f>
        <v>0.01847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148</v>
      </c>
      <c r="AT147" s="224" t="s">
        <v>161</v>
      </c>
      <c r="AU147" s="224" t="s">
        <v>84</v>
      </c>
      <c r="AY147" s="14" t="s">
        <v>114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82</v>
      </c>
      <c r="BK147" s="225">
        <f>ROUND(I147*H147,2)</f>
        <v>0</v>
      </c>
      <c r="BL147" s="14" t="s">
        <v>120</v>
      </c>
      <c r="BM147" s="224" t="s">
        <v>205</v>
      </c>
    </row>
    <row r="148" s="2" customFormat="1" ht="24.15" customHeight="1">
      <c r="A148" s="35"/>
      <c r="B148" s="36"/>
      <c r="C148" s="226" t="s">
        <v>206</v>
      </c>
      <c r="D148" s="226" t="s">
        <v>161</v>
      </c>
      <c r="E148" s="227" t="s">
        <v>207</v>
      </c>
      <c r="F148" s="228" t="s">
        <v>208</v>
      </c>
      <c r="G148" s="229" t="s">
        <v>173</v>
      </c>
      <c r="H148" s="230">
        <v>1</v>
      </c>
      <c r="I148" s="231"/>
      <c r="J148" s="232">
        <f>ROUND(I148*H148,2)</f>
        <v>0</v>
      </c>
      <c r="K148" s="233"/>
      <c r="L148" s="234"/>
      <c r="M148" s="235" t="s">
        <v>1</v>
      </c>
      <c r="N148" s="236" t="s">
        <v>39</v>
      </c>
      <c r="O148" s="88"/>
      <c r="P148" s="222">
        <f>O148*H148</f>
        <v>0</v>
      </c>
      <c r="Q148" s="222">
        <v>0.0065399999999999998</v>
      </c>
      <c r="R148" s="222">
        <f>Q148*H148</f>
        <v>0.0065399999999999998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148</v>
      </c>
      <c r="AT148" s="224" t="s">
        <v>161</v>
      </c>
      <c r="AU148" s="224" t="s">
        <v>84</v>
      </c>
      <c r="AY148" s="14" t="s">
        <v>114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82</v>
      </c>
      <c r="BK148" s="225">
        <f>ROUND(I148*H148,2)</f>
        <v>0</v>
      </c>
      <c r="BL148" s="14" t="s">
        <v>120</v>
      </c>
      <c r="BM148" s="224" t="s">
        <v>209</v>
      </c>
    </row>
    <row r="149" s="2" customFormat="1" ht="16.5" customHeight="1">
      <c r="A149" s="35"/>
      <c r="B149" s="36"/>
      <c r="C149" s="212" t="s">
        <v>210</v>
      </c>
      <c r="D149" s="212" t="s">
        <v>116</v>
      </c>
      <c r="E149" s="213" t="s">
        <v>211</v>
      </c>
      <c r="F149" s="214" t="s">
        <v>212</v>
      </c>
      <c r="G149" s="215" t="s">
        <v>173</v>
      </c>
      <c r="H149" s="216">
        <v>1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39</v>
      </c>
      <c r="O149" s="88"/>
      <c r="P149" s="222">
        <f>O149*H149</f>
        <v>0</v>
      </c>
      <c r="Q149" s="222">
        <v>0.0013600000000000001</v>
      </c>
      <c r="R149" s="222">
        <f>Q149*H149</f>
        <v>0.0013600000000000001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120</v>
      </c>
      <c r="AT149" s="224" t="s">
        <v>116</v>
      </c>
      <c r="AU149" s="224" t="s">
        <v>84</v>
      </c>
      <c r="AY149" s="14" t="s">
        <v>114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82</v>
      </c>
      <c r="BK149" s="225">
        <f>ROUND(I149*H149,2)</f>
        <v>0</v>
      </c>
      <c r="BL149" s="14" t="s">
        <v>120</v>
      </c>
      <c r="BM149" s="224" t="s">
        <v>213</v>
      </c>
    </row>
    <row r="150" s="2" customFormat="1" ht="24.15" customHeight="1">
      <c r="A150" s="35"/>
      <c r="B150" s="36"/>
      <c r="C150" s="226" t="s">
        <v>214</v>
      </c>
      <c r="D150" s="226" t="s">
        <v>161</v>
      </c>
      <c r="E150" s="227" t="s">
        <v>215</v>
      </c>
      <c r="F150" s="228" t="s">
        <v>216</v>
      </c>
      <c r="G150" s="229" t="s">
        <v>173</v>
      </c>
      <c r="H150" s="230">
        <v>1</v>
      </c>
      <c r="I150" s="231"/>
      <c r="J150" s="232">
        <f>ROUND(I150*H150,2)</f>
        <v>0</v>
      </c>
      <c r="K150" s="233"/>
      <c r="L150" s="234"/>
      <c r="M150" s="235" t="s">
        <v>1</v>
      </c>
      <c r="N150" s="236" t="s">
        <v>39</v>
      </c>
      <c r="O150" s="88"/>
      <c r="P150" s="222">
        <f>O150*H150</f>
        <v>0</v>
      </c>
      <c r="Q150" s="222">
        <v>0.048000000000000001</v>
      </c>
      <c r="R150" s="222">
        <f>Q150*H150</f>
        <v>0.048000000000000001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148</v>
      </c>
      <c r="AT150" s="224" t="s">
        <v>161</v>
      </c>
      <c r="AU150" s="224" t="s">
        <v>84</v>
      </c>
      <c r="AY150" s="14" t="s">
        <v>114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82</v>
      </c>
      <c r="BK150" s="225">
        <f>ROUND(I150*H150,2)</f>
        <v>0</v>
      </c>
      <c r="BL150" s="14" t="s">
        <v>120</v>
      </c>
      <c r="BM150" s="224" t="s">
        <v>217</v>
      </c>
    </row>
    <row r="151" s="2" customFormat="1" ht="24.15" customHeight="1">
      <c r="A151" s="35"/>
      <c r="B151" s="36"/>
      <c r="C151" s="212" t="s">
        <v>218</v>
      </c>
      <c r="D151" s="212" t="s">
        <v>116</v>
      </c>
      <c r="E151" s="213" t="s">
        <v>219</v>
      </c>
      <c r="F151" s="214" t="s">
        <v>220</v>
      </c>
      <c r="G151" s="215" t="s">
        <v>173</v>
      </c>
      <c r="H151" s="216">
        <v>1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39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120</v>
      </c>
      <c r="AT151" s="224" t="s">
        <v>116</v>
      </c>
      <c r="AU151" s="224" t="s">
        <v>84</v>
      </c>
      <c r="AY151" s="14" t="s">
        <v>114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82</v>
      </c>
      <c r="BK151" s="225">
        <f>ROUND(I151*H151,2)</f>
        <v>0</v>
      </c>
      <c r="BL151" s="14" t="s">
        <v>120</v>
      </c>
      <c r="BM151" s="224" t="s">
        <v>221</v>
      </c>
    </row>
    <row r="152" s="2" customFormat="1" ht="24.15" customHeight="1">
      <c r="A152" s="35"/>
      <c r="B152" s="36"/>
      <c r="C152" s="226" t="s">
        <v>222</v>
      </c>
      <c r="D152" s="226" t="s">
        <v>161</v>
      </c>
      <c r="E152" s="227" t="s">
        <v>223</v>
      </c>
      <c r="F152" s="228" t="s">
        <v>224</v>
      </c>
      <c r="G152" s="229" t="s">
        <v>173</v>
      </c>
      <c r="H152" s="230">
        <v>1</v>
      </c>
      <c r="I152" s="231"/>
      <c r="J152" s="232">
        <f>ROUND(I152*H152,2)</f>
        <v>0</v>
      </c>
      <c r="K152" s="233"/>
      <c r="L152" s="234"/>
      <c r="M152" s="235" t="s">
        <v>1</v>
      </c>
      <c r="N152" s="236" t="s">
        <v>39</v>
      </c>
      <c r="O152" s="88"/>
      <c r="P152" s="222">
        <f>O152*H152</f>
        <v>0</v>
      </c>
      <c r="Q152" s="222">
        <v>0.089999999999999997</v>
      </c>
      <c r="R152" s="222">
        <f>Q152*H152</f>
        <v>0.089999999999999997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148</v>
      </c>
      <c r="AT152" s="224" t="s">
        <v>161</v>
      </c>
      <c r="AU152" s="224" t="s">
        <v>84</v>
      </c>
      <c r="AY152" s="14" t="s">
        <v>114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82</v>
      </c>
      <c r="BK152" s="225">
        <f>ROUND(I152*H152,2)</f>
        <v>0</v>
      </c>
      <c r="BL152" s="14" t="s">
        <v>120</v>
      </c>
      <c r="BM152" s="224" t="s">
        <v>225</v>
      </c>
    </row>
    <row r="153" s="2" customFormat="1" ht="24.15" customHeight="1">
      <c r="A153" s="35"/>
      <c r="B153" s="36"/>
      <c r="C153" s="212" t="s">
        <v>226</v>
      </c>
      <c r="D153" s="212" t="s">
        <v>116</v>
      </c>
      <c r="E153" s="213" t="s">
        <v>227</v>
      </c>
      <c r="F153" s="214" t="s">
        <v>228</v>
      </c>
      <c r="G153" s="215" t="s">
        <v>173</v>
      </c>
      <c r="H153" s="216">
        <v>4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39</v>
      </c>
      <c r="O153" s="88"/>
      <c r="P153" s="222">
        <f>O153*H153</f>
        <v>0</v>
      </c>
      <c r="Q153" s="222">
        <v>0.45937</v>
      </c>
      <c r="R153" s="222">
        <f>Q153*H153</f>
        <v>1.83748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120</v>
      </c>
      <c r="AT153" s="224" t="s">
        <v>116</v>
      </c>
      <c r="AU153" s="224" t="s">
        <v>84</v>
      </c>
      <c r="AY153" s="14" t="s">
        <v>114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82</v>
      </c>
      <c r="BK153" s="225">
        <f>ROUND(I153*H153,2)</f>
        <v>0</v>
      </c>
      <c r="BL153" s="14" t="s">
        <v>120</v>
      </c>
      <c r="BM153" s="224" t="s">
        <v>229</v>
      </c>
    </row>
    <row r="154" s="2" customFormat="1" ht="24.15" customHeight="1">
      <c r="A154" s="35"/>
      <c r="B154" s="36"/>
      <c r="C154" s="212" t="s">
        <v>230</v>
      </c>
      <c r="D154" s="212" t="s">
        <v>116</v>
      </c>
      <c r="E154" s="213" t="s">
        <v>231</v>
      </c>
      <c r="F154" s="214" t="s">
        <v>232</v>
      </c>
      <c r="G154" s="215" t="s">
        <v>133</v>
      </c>
      <c r="H154" s="216">
        <v>264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39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120</v>
      </c>
      <c r="AT154" s="224" t="s">
        <v>116</v>
      </c>
      <c r="AU154" s="224" t="s">
        <v>84</v>
      </c>
      <c r="AY154" s="14" t="s">
        <v>114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82</v>
      </c>
      <c r="BK154" s="225">
        <f>ROUND(I154*H154,2)</f>
        <v>0</v>
      </c>
      <c r="BL154" s="14" t="s">
        <v>120</v>
      </c>
      <c r="BM154" s="224" t="s">
        <v>233</v>
      </c>
    </row>
    <row r="155" s="2" customFormat="1" ht="16.5" customHeight="1">
      <c r="A155" s="35"/>
      <c r="B155" s="36"/>
      <c r="C155" s="212" t="s">
        <v>234</v>
      </c>
      <c r="D155" s="212" t="s">
        <v>116</v>
      </c>
      <c r="E155" s="213" t="s">
        <v>235</v>
      </c>
      <c r="F155" s="214" t="s">
        <v>236</v>
      </c>
      <c r="G155" s="215" t="s">
        <v>173</v>
      </c>
      <c r="H155" s="216">
        <v>1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39</v>
      </c>
      <c r="O155" s="88"/>
      <c r="P155" s="222">
        <f>O155*H155</f>
        <v>0</v>
      </c>
      <c r="Q155" s="222">
        <v>0.040000000000000001</v>
      </c>
      <c r="R155" s="222">
        <f>Q155*H155</f>
        <v>0.040000000000000001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120</v>
      </c>
      <c r="AT155" s="224" t="s">
        <v>116</v>
      </c>
      <c r="AU155" s="224" t="s">
        <v>84</v>
      </c>
      <c r="AY155" s="14" t="s">
        <v>114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82</v>
      </c>
      <c r="BK155" s="225">
        <f>ROUND(I155*H155,2)</f>
        <v>0</v>
      </c>
      <c r="BL155" s="14" t="s">
        <v>120</v>
      </c>
      <c r="BM155" s="224" t="s">
        <v>237</v>
      </c>
    </row>
    <row r="156" s="2" customFormat="1" ht="24.15" customHeight="1">
      <c r="A156" s="35"/>
      <c r="B156" s="36"/>
      <c r="C156" s="226" t="s">
        <v>238</v>
      </c>
      <c r="D156" s="226" t="s">
        <v>161</v>
      </c>
      <c r="E156" s="227" t="s">
        <v>239</v>
      </c>
      <c r="F156" s="228" t="s">
        <v>240</v>
      </c>
      <c r="G156" s="229" t="s">
        <v>173</v>
      </c>
      <c r="H156" s="230">
        <v>1</v>
      </c>
      <c r="I156" s="231"/>
      <c r="J156" s="232">
        <f>ROUND(I156*H156,2)</f>
        <v>0</v>
      </c>
      <c r="K156" s="233"/>
      <c r="L156" s="234"/>
      <c r="M156" s="235" t="s">
        <v>1</v>
      </c>
      <c r="N156" s="236" t="s">
        <v>39</v>
      </c>
      <c r="O156" s="88"/>
      <c r="P156" s="222">
        <f>O156*H156</f>
        <v>0</v>
      </c>
      <c r="Q156" s="222">
        <v>0.013299999999999999</v>
      </c>
      <c r="R156" s="222">
        <f>Q156*H156</f>
        <v>0.013299999999999999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148</v>
      </c>
      <c r="AT156" s="224" t="s">
        <v>161</v>
      </c>
      <c r="AU156" s="224" t="s">
        <v>84</v>
      </c>
      <c r="AY156" s="14" t="s">
        <v>114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82</v>
      </c>
      <c r="BK156" s="225">
        <f>ROUND(I156*H156,2)</f>
        <v>0</v>
      </c>
      <c r="BL156" s="14" t="s">
        <v>120</v>
      </c>
      <c r="BM156" s="224" t="s">
        <v>241</v>
      </c>
    </row>
    <row r="157" s="2" customFormat="1" ht="24.15" customHeight="1">
      <c r="A157" s="35"/>
      <c r="B157" s="36"/>
      <c r="C157" s="226" t="s">
        <v>242</v>
      </c>
      <c r="D157" s="226" t="s">
        <v>161</v>
      </c>
      <c r="E157" s="227" t="s">
        <v>243</v>
      </c>
      <c r="F157" s="228" t="s">
        <v>244</v>
      </c>
      <c r="G157" s="229" t="s">
        <v>173</v>
      </c>
      <c r="H157" s="230">
        <v>1</v>
      </c>
      <c r="I157" s="231"/>
      <c r="J157" s="232">
        <f>ROUND(I157*H157,2)</f>
        <v>0</v>
      </c>
      <c r="K157" s="233"/>
      <c r="L157" s="234"/>
      <c r="M157" s="235" t="s">
        <v>1</v>
      </c>
      <c r="N157" s="236" t="s">
        <v>39</v>
      </c>
      <c r="O157" s="88"/>
      <c r="P157" s="222">
        <f>O157*H157</f>
        <v>0</v>
      </c>
      <c r="Q157" s="222">
        <v>0.00029999999999999997</v>
      </c>
      <c r="R157" s="222">
        <f>Q157*H157</f>
        <v>0.00029999999999999997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148</v>
      </c>
      <c r="AT157" s="224" t="s">
        <v>161</v>
      </c>
      <c r="AU157" s="224" t="s">
        <v>84</v>
      </c>
      <c r="AY157" s="14" t="s">
        <v>114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82</v>
      </c>
      <c r="BK157" s="225">
        <f>ROUND(I157*H157,2)</f>
        <v>0</v>
      </c>
      <c r="BL157" s="14" t="s">
        <v>120</v>
      </c>
      <c r="BM157" s="224" t="s">
        <v>245</v>
      </c>
    </row>
    <row r="158" s="2" customFormat="1" ht="16.5" customHeight="1">
      <c r="A158" s="35"/>
      <c r="B158" s="36"/>
      <c r="C158" s="212" t="s">
        <v>246</v>
      </c>
      <c r="D158" s="212" t="s">
        <v>116</v>
      </c>
      <c r="E158" s="213" t="s">
        <v>247</v>
      </c>
      <c r="F158" s="214" t="s">
        <v>248</v>
      </c>
      <c r="G158" s="215" t="s">
        <v>173</v>
      </c>
      <c r="H158" s="216">
        <v>1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39</v>
      </c>
      <c r="O158" s="88"/>
      <c r="P158" s="222">
        <f>O158*H158</f>
        <v>0</v>
      </c>
      <c r="Q158" s="222">
        <v>0.050000000000000003</v>
      </c>
      <c r="R158" s="222">
        <f>Q158*H158</f>
        <v>0.050000000000000003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120</v>
      </c>
      <c r="AT158" s="224" t="s">
        <v>116</v>
      </c>
      <c r="AU158" s="224" t="s">
        <v>84</v>
      </c>
      <c r="AY158" s="14" t="s">
        <v>114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82</v>
      </c>
      <c r="BK158" s="225">
        <f>ROUND(I158*H158,2)</f>
        <v>0</v>
      </c>
      <c r="BL158" s="14" t="s">
        <v>120</v>
      </c>
      <c r="BM158" s="224" t="s">
        <v>249</v>
      </c>
    </row>
    <row r="159" s="2" customFormat="1" ht="16.5" customHeight="1">
      <c r="A159" s="35"/>
      <c r="B159" s="36"/>
      <c r="C159" s="226" t="s">
        <v>250</v>
      </c>
      <c r="D159" s="226" t="s">
        <v>161</v>
      </c>
      <c r="E159" s="227" t="s">
        <v>251</v>
      </c>
      <c r="F159" s="228" t="s">
        <v>252</v>
      </c>
      <c r="G159" s="229" t="s">
        <v>173</v>
      </c>
      <c r="H159" s="230">
        <v>1</v>
      </c>
      <c r="I159" s="231"/>
      <c r="J159" s="232">
        <f>ROUND(I159*H159,2)</f>
        <v>0</v>
      </c>
      <c r="K159" s="233"/>
      <c r="L159" s="234"/>
      <c r="M159" s="235" t="s">
        <v>1</v>
      </c>
      <c r="N159" s="236" t="s">
        <v>39</v>
      </c>
      <c r="O159" s="88"/>
      <c r="P159" s="222">
        <f>O159*H159</f>
        <v>0</v>
      </c>
      <c r="Q159" s="222">
        <v>0.029499999999999998</v>
      </c>
      <c r="R159" s="222">
        <f>Q159*H159</f>
        <v>0.029499999999999998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148</v>
      </c>
      <c r="AT159" s="224" t="s">
        <v>161</v>
      </c>
      <c r="AU159" s="224" t="s">
        <v>84</v>
      </c>
      <c r="AY159" s="14" t="s">
        <v>114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82</v>
      </c>
      <c r="BK159" s="225">
        <f>ROUND(I159*H159,2)</f>
        <v>0</v>
      </c>
      <c r="BL159" s="14" t="s">
        <v>120</v>
      </c>
      <c r="BM159" s="224" t="s">
        <v>253</v>
      </c>
    </row>
    <row r="160" s="2" customFormat="1" ht="24.15" customHeight="1">
      <c r="A160" s="35"/>
      <c r="B160" s="36"/>
      <c r="C160" s="226" t="s">
        <v>254</v>
      </c>
      <c r="D160" s="226" t="s">
        <v>161</v>
      </c>
      <c r="E160" s="227" t="s">
        <v>255</v>
      </c>
      <c r="F160" s="228" t="s">
        <v>256</v>
      </c>
      <c r="G160" s="229" t="s">
        <v>173</v>
      </c>
      <c r="H160" s="230">
        <v>1</v>
      </c>
      <c r="I160" s="231"/>
      <c r="J160" s="232">
        <f>ROUND(I160*H160,2)</f>
        <v>0</v>
      </c>
      <c r="K160" s="233"/>
      <c r="L160" s="234"/>
      <c r="M160" s="235" t="s">
        <v>1</v>
      </c>
      <c r="N160" s="236" t="s">
        <v>39</v>
      </c>
      <c r="O160" s="88"/>
      <c r="P160" s="222">
        <f>O160*H160</f>
        <v>0</v>
      </c>
      <c r="Q160" s="222">
        <v>0.0025000000000000001</v>
      </c>
      <c r="R160" s="222">
        <f>Q160*H160</f>
        <v>0.0025000000000000001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148</v>
      </c>
      <c r="AT160" s="224" t="s">
        <v>161</v>
      </c>
      <c r="AU160" s="224" t="s">
        <v>84</v>
      </c>
      <c r="AY160" s="14" t="s">
        <v>114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82</v>
      </c>
      <c r="BK160" s="225">
        <f>ROUND(I160*H160,2)</f>
        <v>0</v>
      </c>
      <c r="BL160" s="14" t="s">
        <v>120</v>
      </c>
      <c r="BM160" s="224" t="s">
        <v>257</v>
      </c>
    </row>
    <row r="161" s="2" customFormat="1" ht="16.5" customHeight="1">
      <c r="A161" s="35"/>
      <c r="B161" s="36"/>
      <c r="C161" s="212" t="s">
        <v>258</v>
      </c>
      <c r="D161" s="212" t="s">
        <v>116</v>
      </c>
      <c r="E161" s="213" t="s">
        <v>259</v>
      </c>
      <c r="F161" s="214" t="s">
        <v>260</v>
      </c>
      <c r="G161" s="215" t="s">
        <v>133</v>
      </c>
      <c r="H161" s="216">
        <v>264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39</v>
      </c>
      <c r="O161" s="88"/>
      <c r="P161" s="222">
        <f>O161*H161</f>
        <v>0</v>
      </c>
      <c r="Q161" s="222">
        <v>0.00020000000000000001</v>
      </c>
      <c r="R161" s="222">
        <f>Q161*H161</f>
        <v>0.0528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120</v>
      </c>
      <c r="AT161" s="224" t="s">
        <v>116</v>
      </c>
      <c r="AU161" s="224" t="s">
        <v>84</v>
      </c>
      <c r="AY161" s="14" t="s">
        <v>114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82</v>
      </c>
      <c r="BK161" s="225">
        <f>ROUND(I161*H161,2)</f>
        <v>0</v>
      </c>
      <c r="BL161" s="14" t="s">
        <v>120</v>
      </c>
      <c r="BM161" s="224" t="s">
        <v>261</v>
      </c>
    </row>
    <row r="162" s="12" customFormat="1" ht="22.8" customHeight="1">
      <c r="A162" s="12"/>
      <c r="B162" s="196"/>
      <c r="C162" s="197"/>
      <c r="D162" s="198" t="s">
        <v>73</v>
      </c>
      <c r="E162" s="210" t="s">
        <v>262</v>
      </c>
      <c r="F162" s="210" t="s">
        <v>263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P163</f>
        <v>0</v>
      </c>
      <c r="Q162" s="204"/>
      <c r="R162" s="205">
        <f>R163</f>
        <v>0</v>
      </c>
      <c r="S162" s="204"/>
      <c r="T162" s="20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82</v>
      </c>
      <c r="AT162" s="208" t="s">
        <v>73</v>
      </c>
      <c r="AU162" s="208" t="s">
        <v>82</v>
      </c>
      <c r="AY162" s="207" t="s">
        <v>114</v>
      </c>
      <c r="BK162" s="209">
        <f>BK163</f>
        <v>0</v>
      </c>
    </row>
    <row r="163" s="2" customFormat="1" ht="24.15" customHeight="1">
      <c r="A163" s="35"/>
      <c r="B163" s="36"/>
      <c r="C163" s="212" t="s">
        <v>264</v>
      </c>
      <c r="D163" s="212" t="s">
        <v>116</v>
      </c>
      <c r="E163" s="213" t="s">
        <v>265</v>
      </c>
      <c r="F163" s="214" t="s">
        <v>266</v>
      </c>
      <c r="G163" s="215" t="s">
        <v>146</v>
      </c>
      <c r="H163" s="216">
        <v>85.688000000000002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39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120</v>
      </c>
      <c r="AT163" s="224" t="s">
        <v>116</v>
      </c>
      <c r="AU163" s="224" t="s">
        <v>84</v>
      </c>
      <c r="AY163" s="14" t="s">
        <v>114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82</v>
      </c>
      <c r="BK163" s="225">
        <f>ROUND(I163*H163,2)</f>
        <v>0</v>
      </c>
      <c r="BL163" s="14" t="s">
        <v>120</v>
      </c>
      <c r="BM163" s="224" t="s">
        <v>267</v>
      </c>
    </row>
    <row r="164" s="12" customFormat="1" ht="25.92" customHeight="1">
      <c r="A164" s="12"/>
      <c r="B164" s="196"/>
      <c r="C164" s="197"/>
      <c r="D164" s="198" t="s">
        <v>73</v>
      </c>
      <c r="E164" s="199" t="s">
        <v>268</v>
      </c>
      <c r="F164" s="199" t="s">
        <v>269</v>
      </c>
      <c r="G164" s="197"/>
      <c r="H164" s="197"/>
      <c r="I164" s="200"/>
      <c r="J164" s="201">
        <f>BK164</f>
        <v>0</v>
      </c>
      <c r="K164" s="197"/>
      <c r="L164" s="202"/>
      <c r="M164" s="203"/>
      <c r="N164" s="204"/>
      <c r="O164" s="204"/>
      <c r="P164" s="205">
        <f>SUM(P165:P168)</f>
        <v>0</v>
      </c>
      <c r="Q164" s="204"/>
      <c r="R164" s="205">
        <f>SUM(R165:R168)</f>
        <v>0</v>
      </c>
      <c r="S164" s="204"/>
      <c r="T164" s="206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135</v>
      </c>
      <c r="AT164" s="208" t="s">
        <v>73</v>
      </c>
      <c r="AU164" s="208" t="s">
        <v>74</v>
      </c>
      <c r="AY164" s="207" t="s">
        <v>114</v>
      </c>
      <c r="BK164" s="209">
        <f>SUM(BK165:BK168)</f>
        <v>0</v>
      </c>
    </row>
    <row r="165" s="2" customFormat="1" ht="16.5" customHeight="1">
      <c r="A165" s="35"/>
      <c r="B165" s="36"/>
      <c r="C165" s="212" t="s">
        <v>270</v>
      </c>
      <c r="D165" s="212" t="s">
        <v>116</v>
      </c>
      <c r="E165" s="213" t="s">
        <v>271</v>
      </c>
      <c r="F165" s="214" t="s">
        <v>272</v>
      </c>
      <c r="G165" s="215" t="s">
        <v>273</v>
      </c>
      <c r="H165" s="216">
        <v>1</v>
      </c>
      <c r="I165" s="217"/>
      <c r="J165" s="218">
        <f>ROUND(I165*H165,2)</f>
        <v>0</v>
      </c>
      <c r="K165" s="219"/>
      <c r="L165" s="41"/>
      <c r="M165" s="220" t="s">
        <v>1</v>
      </c>
      <c r="N165" s="221" t="s">
        <v>39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274</v>
      </c>
      <c r="AT165" s="224" t="s">
        <v>116</v>
      </c>
      <c r="AU165" s="224" t="s">
        <v>82</v>
      </c>
      <c r="AY165" s="14" t="s">
        <v>114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82</v>
      </c>
      <c r="BK165" s="225">
        <f>ROUND(I165*H165,2)</f>
        <v>0</v>
      </c>
      <c r="BL165" s="14" t="s">
        <v>274</v>
      </c>
      <c r="BM165" s="224" t="s">
        <v>275</v>
      </c>
    </row>
    <row r="166" s="2" customFormat="1" ht="24.15" customHeight="1">
      <c r="A166" s="35"/>
      <c r="B166" s="36"/>
      <c r="C166" s="212" t="s">
        <v>276</v>
      </c>
      <c r="D166" s="212" t="s">
        <v>116</v>
      </c>
      <c r="E166" s="213" t="s">
        <v>277</v>
      </c>
      <c r="F166" s="214" t="s">
        <v>278</v>
      </c>
      <c r="G166" s="215" t="s">
        <v>273</v>
      </c>
      <c r="H166" s="216">
        <v>1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39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274</v>
      </c>
      <c r="AT166" s="224" t="s">
        <v>116</v>
      </c>
      <c r="AU166" s="224" t="s">
        <v>82</v>
      </c>
      <c r="AY166" s="14" t="s">
        <v>114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82</v>
      </c>
      <c r="BK166" s="225">
        <f>ROUND(I166*H166,2)</f>
        <v>0</v>
      </c>
      <c r="BL166" s="14" t="s">
        <v>274</v>
      </c>
      <c r="BM166" s="224" t="s">
        <v>279</v>
      </c>
    </row>
    <row r="167" s="2" customFormat="1" ht="16.5" customHeight="1">
      <c r="A167" s="35"/>
      <c r="B167" s="36"/>
      <c r="C167" s="212" t="s">
        <v>280</v>
      </c>
      <c r="D167" s="212" t="s">
        <v>116</v>
      </c>
      <c r="E167" s="213" t="s">
        <v>281</v>
      </c>
      <c r="F167" s="214" t="s">
        <v>282</v>
      </c>
      <c r="G167" s="215" t="s">
        <v>273</v>
      </c>
      <c r="H167" s="216">
        <v>1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39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274</v>
      </c>
      <c r="AT167" s="224" t="s">
        <v>116</v>
      </c>
      <c r="AU167" s="224" t="s">
        <v>82</v>
      </c>
      <c r="AY167" s="14" t="s">
        <v>114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82</v>
      </c>
      <c r="BK167" s="225">
        <f>ROUND(I167*H167,2)</f>
        <v>0</v>
      </c>
      <c r="BL167" s="14" t="s">
        <v>274</v>
      </c>
      <c r="BM167" s="224" t="s">
        <v>283</v>
      </c>
    </row>
    <row r="168" s="2" customFormat="1" ht="16.5" customHeight="1">
      <c r="A168" s="35"/>
      <c r="B168" s="36"/>
      <c r="C168" s="212" t="s">
        <v>284</v>
      </c>
      <c r="D168" s="212" t="s">
        <v>116</v>
      </c>
      <c r="E168" s="213" t="s">
        <v>268</v>
      </c>
      <c r="F168" s="214" t="s">
        <v>285</v>
      </c>
      <c r="G168" s="215" t="s">
        <v>273</v>
      </c>
      <c r="H168" s="216">
        <v>1</v>
      </c>
      <c r="I168" s="217"/>
      <c r="J168" s="218">
        <f>ROUND(I168*H168,2)</f>
        <v>0</v>
      </c>
      <c r="K168" s="219"/>
      <c r="L168" s="41"/>
      <c r="M168" s="237" t="s">
        <v>1</v>
      </c>
      <c r="N168" s="238" t="s">
        <v>39</v>
      </c>
      <c r="O168" s="239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274</v>
      </c>
      <c r="AT168" s="224" t="s">
        <v>116</v>
      </c>
      <c r="AU168" s="224" t="s">
        <v>82</v>
      </c>
      <c r="AY168" s="14" t="s">
        <v>114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82</v>
      </c>
      <c r="BK168" s="225">
        <f>ROUND(I168*H168,2)</f>
        <v>0</v>
      </c>
      <c r="BL168" s="14" t="s">
        <v>274</v>
      </c>
      <c r="BM168" s="224" t="s">
        <v>286</v>
      </c>
    </row>
    <row r="169" s="2" customFormat="1" ht="6.96" customHeight="1">
      <c r="A169" s="35"/>
      <c r="B169" s="63"/>
      <c r="C169" s="64"/>
      <c r="D169" s="64"/>
      <c r="E169" s="64"/>
      <c r="F169" s="64"/>
      <c r="G169" s="64"/>
      <c r="H169" s="64"/>
      <c r="I169" s="64"/>
      <c r="J169" s="64"/>
      <c r="K169" s="64"/>
      <c r="L169" s="41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sheet="1" autoFilter="0" formatColumns="0" formatRows="0" objects="1" scenarios="1" spinCount="100000" saltValue="2GylapSkRBun7vPGKxsrb4ZLOojGYWQrpiuoq20Bj+2XjlXHBBByfgqxNkSiJilivrjgNYlt5CnAOZxganGh8Q==" hashValue="Lj0sxx5HbQeCpLkSzsy6R7gyrtv0qSPRJu4UONDEYSA0vS1+f7n2xttXoxr1ihcacHUIX04x53EIeaFUqPq8jg==" algorithmName="SHA-512" password="CC35"/>
  <autoFilter ref="C121:K16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2025-02-28T12:04:00Z</dcterms:created>
  <dcterms:modified xsi:type="dcterms:W3CDTF">2025-02-28T12:04:02Z</dcterms:modified>
</cp:coreProperties>
</file>