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cernyj\Desktop\"/>
    </mc:Choice>
  </mc:AlternateContent>
  <bookViews>
    <workbookView xWindow="0" yWindow="0" windowWidth="0" windowHeight="0"/>
  </bookViews>
  <sheets>
    <sheet name="Rekapitulace stavby" sheetId="1" r:id="rId1"/>
    <sheet name="SO 301 - Kanalizace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'SO 301 - Kanalizace'!$C$124:$K$438</definedName>
    <definedName name="_xlnm.Print_Area" localSheetId="1">'SO 301 - Kanalizace'!$C$112:$J$438</definedName>
    <definedName name="_xlnm.Print_Titles" localSheetId="1">'SO 301 - Kanalizace'!$124:$124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437"/>
  <c r="BH437"/>
  <c r="BG437"/>
  <c r="BF437"/>
  <c r="T437"/>
  <c r="T436"/>
  <c r="R437"/>
  <c r="R436"/>
  <c r="P437"/>
  <c r="P436"/>
  <c r="BI432"/>
  <c r="BH432"/>
  <c r="BG432"/>
  <c r="BF432"/>
  <c r="T432"/>
  <c r="T431"/>
  <c r="R432"/>
  <c r="R431"/>
  <c r="P432"/>
  <c r="P431"/>
  <c r="BI427"/>
  <c r="BH427"/>
  <c r="BG427"/>
  <c r="BF427"/>
  <c r="T427"/>
  <c r="R427"/>
  <c r="P427"/>
  <c r="BI425"/>
  <c r="BH425"/>
  <c r="BG425"/>
  <c r="BF425"/>
  <c r="T425"/>
  <c r="R425"/>
  <c r="P425"/>
  <c r="BI423"/>
  <c r="BH423"/>
  <c r="BG423"/>
  <c r="BF423"/>
  <c r="T423"/>
  <c r="R423"/>
  <c r="P423"/>
  <c r="BI420"/>
  <c r="BH420"/>
  <c r="BG420"/>
  <c r="BF420"/>
  <c r="T420"/>
  <c r="R420"/>
  <c r="P420"/>
  <c r="BI416"/>
  <c r="BH416"/>
  <c r="BG416"/>
  <c r="BF416"/>
  <c r="T416"/>
  <c r="R416"/>
  <c r="P416"/>
  <c r="BI413"/>
  <c r="BH413"/>
  <c r="BG413"/>
  <c r="BF413"/>
  <c r="T413"/>
  <c r="R413"/>
  <c r="P413"/>
  <c r="BI409"/>
  <c r="BH409"/>
  <c r="BG409"/>
  <c r="BF409"/>
  <c r="T409"/>
  <c r="R409"/>
  <c r="P409"/>
  <c r="BI406"/>
  <c r="BH406"/>
  <c r="BG406"/>
  <c r="BF406"/>
  <c r="T406"/>
  <c r="R406"/>
  <c r="P406"/>
  <c r="BI403"/>
  <c r="BH403"/>
  <c r="BG403"/>
  <c r="BF403"/>
  <c r="T403"/>
  <c r="R403"/>
  <c r="P403"/>
  <c r="BI401"/>
  <c r="BH401"/>
  <c r="BG401"/>
  <c r="BF401"/>
  <c r="T401"/>
  <c r="R401"/>
  <c r="P401"/>
  <c r="BI399"/>
  <c r="BH399"/>
  <c r="BG399"/>
  <c r="BF399"/>
  <c r="T399"/>
  <c r="R399"/>
  <c r="P399"/>
  <c r="BI396"/>
  <c r="BH396"/>
  <c r="BG396"/>
  <c r="BF396"/>
  <c r="T396"/>
  <c r="R396"/>
  <c r="P396"/>
  <c r="BI394"/>
  <c r="BH394"/>
  <c r="BG394"/>
  <c r="BF394"/>
  <c r="T394"/>
  <c r="R394"/>
  <c r="P394"/>
  <c r="BI391"/>
  <c r="BH391"/>
  <c r="BG391"/>
  <c r="BF391"/>
  <c r="T391"/>
  <c r="R391"/>
  <c r="P391"/>
  <c r="BI389"/>
  <c r="BH389"/>
  <c r="BG389"/>
  <c r="BF389"/>
  <c r="T389"/>
  <c r="R389"/>
  <c r="P389"/>
  <c r="BI386"/>
  <c r="BH386"/>
  <c r="BG386"/>
  <c r="BF386"/>
  <c r="T386"/>
  <c r="R386"/>
  <c r="P386"/>
  <c r="BI384"/>
  <c r="BH384"/>
  <c r="BG384"/>
  <c r="BF384"/>
  <c r="T384"/>
  <c r="R384"/>
  <c r="P384"/>
  <c r="BI381"/>
  <c r="BH381"/>
  <c r="BG381"/>
  <c r="BF381"/>
  <c r="T381"/>
  <c r="R381"/>
  <c r="P381"/>
  <c r="BI379"/>
  <c r="BH379"/>
  <c r="BG379"/>
  <c r="BF379"/>
  <c r="T379"/>
  <c r="R379"/>
  <c r="P379"/>
  <c r="BI376"/>
  <c r="BH376"/>
  <c r="BG376"/>
  <c r="BF376"/>
  <c r="T376"/>
  <c r="R376"/>
  <c r="P376"/>
  <c r="BI374"/>
  <c r="BH374"/>
  <c r="BG374"/>
  <c r="BF374"/>
  <c r="T374"/>
  <c r="R374"/>
  <c r="P374"/>
  <c r="BI371"/>
  <c r="BH371"/>
  <c r="BG371"/>
  <c r="BF371"/>
  <c r="T371"/>
  <c r="R371"/>
  <c r="P371"/>
  <c r="BI367"/>
  <c r="BH367"/>
  <c r="BG367"/>
  <c r="BF367"/>
  <c r="T367"/>
  <c r="R367"/>
  <c r="P367"/>
  <c r="BI360"/>
  <c r="BH360"/>
  <c r="BG360"/>
  <c r="BF360"/>
  <c r="T360"/>
  <c r="R360"/>
  <c r="P360"/>
  <c r="BI356"/>
  <c r="BH356"/>
  <c r="BG356"/>
  <c r="BF356"/>
  <c r="T356"/>
  <c r="R356"/>
  <c r="P356"/>
  <c r="BI351"/>
  <c r="BH351"/>
  <c r="BG351"/>
  <c r="BF351"/>
  <c r="T351"/>
  <c r="R351"/>
  <c r="P351"/>
  <c r="BI347"/>
  <c r="BH347"/>
  <c r="BG347"/>
  <c r="BF347"/>
  <c r="T347"/>
  <c r="R347"/>
  <c r="P347"/>
  <c r="BI344"/>
  <c r="BH344"/>
  <c r="BG344"/>
  <c r="BF344"/>
  <c r="T344"/>
  <c r="R344"/>
  <c r="P344"/>
  <c r="BI337"/>
  <c r="BH337"/>
  <c r="BG337"/>
  <c r="BF337"/>
  <c r="T337"/>
  <c r="R337"/>
  <c r="P337"/>
  <c r="BI333"/>
  <c r="BH333"/>
  <c r="BG333"/>
  <c r="BF333"/>
  <c r="T333"/>
  <c r="R333"/>
  <c r="P333"/>
  <c r="BI327"/>
  <c r="BH327"/>
  <c r="BG327"/>
  <c r="BF327"/>
  <c r="T327"/>
  <c r="R327"/>
  <c r="P327"/>
  <c r="BI324"/>
  <c r="BH324"/>
  <c r="BG324"/>
  <c r="BF324"/>
  <c r="T324"/>
  <c r="R324"/>
  <c r="P324"/>
  <c r="BI322"/>
  <c r="BH322"/>
  <c r="BG322"/>
  <c r="BF322"/>
  <c r="T322"/>
  <c r="R322"/>
  <c r="P322"/>
  <c r="BI320"/>
  <c r="BH320"/>
  <c r="BG320"/>
  <c r="BF320"/>
  <c r="T320"/>
  <c r="R320"/>
  <c r="P320"/>
  <c r="BI316"/>
  <c r="BH316"/>
  <c r="BG316"/>
  <c r="BF316"/>
  <c r="T316"/>
  <c r="R316"/>
  <c r="P316"/>
  <c r="BI313"/>
  <c r="BH313"/>
  <c r="BG313"/>
  <c r="BF313"/>
  <c r="T313"/>
  <c r="R313"/>
  <c r="P313"/>
  <c r="BI306"/>
  <c r="BH306"/>
  <c r="BG306"/>
  <c r="BF306"/>
  <c r="T306"/>
  <c r="R306"/>
  <c r="P306"/>
  <c r="BI299"/>
  <c r="BH299"/>
  <c r="BG299"/>
  <c r="BF299"/>
  <c r="T299"/>
  <c r="R299"/>
  <c r="P299"/>
  <c r="BI296"/>
  <c r="BH296"/>
  <c r="BG296"/>
  <c r="BF296"/>
  <c r="T296"/>
  <c r="R296"/>
  <c r="P296"/>
  <c r="BI293"/>
  <c r="BH293"/>
  <c r="BG293"/>
  <c r="BF293"/>
  <c r="T293"/>
  <c r="R293"/>
  <c r="P293"/>
  <c r="BI289"/>
  <c r="BH289"/>
  <c r="BG289"/>
  <c r="BF289"/>
  <c r="T289"/>
  <c r="R289"/>
  <c r="P289"/>
  <c r="BI287"/>
  <c r="BH287"/>
  <c r="BG287"/>
  <c r="BF287"/>
  <c r="T287"/>
  <c r="R287"/>
  <c r="P287"/>
  <c r="BI284"/>
  <c r="BH284"/>
  <c r="BG284"/>
  <c r="BF284"/>
  <c r="T284"/>
  <c r="R284"/>
  <c r="P284"/>
  <c r="BI277"/>
  <c r="BH277"/>
  <c r="BG277"/>
  <c r="BF277"/>
  <c r="T277"/>
  <c r="R277"/>
  <c r="P277"/>
  <c r="BI272"/>
  <c r="BH272"/>
  <c r="BG272"/>
  <c r="BF272"/>
  <c r="T272"/>
  <c r="R272"/>
  <c r="P272"/>
  <c r="BI264"/>
  <c r="BH264"/>
  <c r="BG264"/>
  <c r="BF264"/>
  <c r="T264"/>
  <c r="T263"/>
  <c r="R264"/>
  <c r="R263"/>
  <c r="P264"/>
  <c r="P263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50"/>
  <c r="BH250"/>
  <c r="BG250"/>
  <c r="BF250"/>
  <c r="T250"/>
  <c r="R250"/>
  <c r="P250"/>
  <c r="BI247"/>
  <c r="BH247"/>
  <c r="BG247"/>
  <c r="BF247"/>
  <c r="T247"/>
  <c r="R247"/>
  <c r="P247"/>
  <c r="BI234"/>
  <c r="BH234"/>
  <c r="BG234"/>
  <c r="BF234"/>
  <c r="T234"/>
  <c r="R234"/>
  <c r="P234"/>
  <c r="BI232"/>
  <c r="BH232"/>
  <c r="BG232"/>
  <c r="BF232"/>
  <c r="T232"/>
  <c r="R232"/>
  <c r="P232"/>
  <c r="BI217"/>
  <c r="BH217"/>
  <c r="BG217"/>
  <c r="BF217"/>
  <c r="T217"/>
  <c r="R217"/>
  <c r="P217"/>
  <c r="BI213"/>
  <c r="BH213"/>
  <c r="BG213"/>
  <c r="BF213"/>
  <c r="T213"/>
  <c r="R213"/>
  <c r="P213"/>
  <c r="BI209"/>
  <c r="BH209"/>
  <c r="BG209"/>
  <c r="BF209"/>
  <c r="T209"/>
  <c r="R209"/>
  <c r="P209"/>
  <c r="BI201"/>
  <c r="BH201"/>
  <c r="BG201"/>
  <c r="BF201"/>
  <c r="T201"/>
  <c r="R201"/>
  <c r="P201"/>
  <c r="BI199"/>
  <c r="BH199"/>
  <c r="BG199"/>
  <c r="BF199"/>
  <c r="T199"/>
  <c r="R199"/>
  <c r="P199"/>
  <c r="BI192"/>
  <c r="BH192"/>
  <c r="BG192"/>
  <c r="BF192"/>
  <c r="T192"/>
  <c r="R192"/>
  <c r="P192"/>
  <c r="BI184"/>
  <c r="BH184"/>
  <c r="BG184"/>
  <c r="BF184"/>
  <c r="T184"/>
  <c r="R184"/>
  <c r="P184"/>
  <c r="BI175"/>
  <c r="BH175"/>
  <c r="BG175"/>
  <c r="BF175"/>
  <c r="T175"/>
  <c r="R175"/>
  <c r="P175"/>
  <c r="BI171"/>
  <c r="BH171"/>
  <c r="BG171"/>
  <c r="BF171"/>
  <c r="T171"/>
  <c r="R171"/>
  <c r="P171"/>
  <c r="BI164"/>
  <c r="BH164"/>
  <c r="BG164"/>
  <c r="BF164"/>
  <c r="T164"/>
  <c r="R164"/>
  <c r="P164"/>
  <c r="BI157"/>
  <c r="BH157"/>
  <c r="BG157"/>
  <c r="BF157"/>
  <c r="T157"/>
  <c r="R157"/>
  <c r="P157"/>
  <c r="BI153"/>
  <c r="BH153"/>
  <c r="BG153"/>
  <c r="BF153"/>
  <c r="T153"/>
  <c r="R153"/>
  <c r="P153"/>
  <c r="BI149"/>
  <c r="BH149"/>
  <c r="BG149"/>
  <c r="BF149"/>
  <c r="T149"/>
  <c r="R149"/>
  <c r="P149"/>
  <c r="BI146"/>
  <c r="BH146"/>
  <c r="BG146"/>
  <c r="BF146"/>
  <c r="T146"/>
  <c r="R146"/>
  <c r="P146"/>
  <c r="BI142"/>
  <c r="BH142"/>
  <c r="BG142"/>
  <c r="BF142"/>
  <c r="T142"/>
  <c r="R142"/>
  <c r="P142"/>
  <c r="BI135"/>
  <c r="BH135"/>
  <c r="BG135"/>
  <c r="BF135"/>
  <c r="T135"/>
  <c r="R135"/>
  <c r="P135"/>
  <c r="BI131"/>
  <c r="BH131"/>
  <c r="BG131"/>
  <c r="BF131"/>
  <c r="T131"/>
  <c r="R131"/>
  <c r="P131"/>
  <c r="BI128"/>
  <c r="BH128"/>
  <c r="BG128"/>
  <c r="BF128"/>
  <c r="T128"/>
  <c r="R128"/>
  <c r="P128"/>
  <c r="F119"/>
  <c r="E117"/>
  <c r="F89"/>
  <c r="E87"/>
  <c r="J24"/>
  <c r="E24"/>
  <c r="J92"/>
  <c r="J23"/>
  <c r="J21"/>
  <c r="E21"/>
  <c r="J121"/>
  <c r="J20"/>
  <c r="J18"/>
  <c r="E18"/>
  <c r="F122"/>
  <c r="J17"/>
  <c r="J15"/>
  <c r="E15"/>
  <c r="F121"/>
  <c r="J14"/>
  <c r="J12"/>
  <c r="J119"/>
  <c r="E7"/>
  <c r="E85"/>
  <c i="1" r="L90"/>
  <c r="AM90"/>
  <c r="AM89"/>
  <c r="L89"/>
  <c r="AM87"/>
  <c r="L87"/>
  <c r="L85"/>
  <c r="L84"/>
  <c i="2" r="J344"/>
  <c r="J322"/>
  <c r="J316"/>
  <c r="J299"/>
  <c r="J289"/>
  <c r="BK284"/>
  <c r="J264"/>
  <c r="J234"/>
  <c r="J157"/>
  <c r="J213"/>
  <c i="1" r="AS94"/>
  <c i="2" r="J401"/>
  <c r="BK391"/>
  <c r="J384"/>
  <c r="BK256"/>
  <c r="J201"/>
  <c r="BK153"/>
  <c r="F36"/>
  <c r="BK432"/>
  <c r="J427"/>
  <c r="BK423"/>
  <c r="BK416"/>
  <c r="J217"/>
  <c r="BK171"/>
  <c r="J376"/>
  <c r="J374"/>
  <c r="J371"/>
  <c r="J367"/>
  <c r="J360"/>
  <c r="BK356"/>
  <c r="BK351"/>
  <c r="BK347"/>
  <c r="BK344"/>
  <c r="BK333"/>
  <c r="BK327"/>
  <c r="BK320"/>
  <c r="J313"/>
  <c r="J432"/>
  <c r="BK425"/>
  <c r="J423"/>
  <c r="BK413"/>
  <c r="J184"/>
  <c r="BK376"/>
  <c r="BK374"/>
  <c r="BK371"/>
  <c r="BK367"/>
  <c r="BK360"/>
  <c r="J356"/>
  <c r="J351"/>
  <c r="J347"/>
  <c r="J337"/>
  <c r="J333"/>
  <c r="BK322"/>
  <c r="BK316"/>
  <c r="BK296"/>
  <c r="J287"/>
  <c r="BK264"/>
  <c r="J199"/>
  <c r="BK437"/>
  <c r="BK406"/>
  <c r="BK389"/>
  <c r="J253"/>
  <c r="BK164"/>
  <c r="BK337"/>
  <c r="J327"/>
  <c r="J320"/>
  <c r="BK299"/>
  <c r="BK287"/>
  <c r="BK277"/>
  <c r="J259"/>
  <c r="BK232"/>
  <c r="BK146"/>
  <c r="BK201"/>
  <c r="J128"/>
  <c r="BK401"/>
  <c r="J394"/>
  <c r="BK386"/>
  <c r="BK379"/>
  <c r="J232"/>
  <c r="J146"/>
  <c r="F37"/>
  <c r="BK427"/>
  <c r="J425"/>
  <c r="BK420"/>
  <c r="J416"/>
  <c r="BK213"/>
  <c r="J34"/>
  <c r="BK131"/>
  <c r="J420"/>
  <c r="BK403"/>
  <c r="J391"/>
  <c r="BK381"/>
  <c r="BK247"/>
  <c r="J209"/>
  <c r="BK135"/>
  <c r="J437"/>
  <c r="BK175"/>
  <c r="BK324"/>
  <c r="J306"/>
  <c r="J293"/>
  <c r="J284"/>
  <c r="J256"/>
  <c r="J192"/>
  <c r="J413"/>
  <c r="BK409"/>
  <c r="J399"/>
  <c r="J386"/>
  <c r="J381"/>
  <c r="BK199"/>
  <c r="BK128"/>
  <c r="BK184"/>
  <c r="J296"/>
  <c r="J277"/>
  <c r="BK250"/>
  <c r="J171"/>
  <c r="J142"/>
  <c r="J396"/>
  <c r="BK253"/>
  <c r="BK142"/>
  <c r="J409"/>
  <c r="BK394"/>
  <c r="BK259"/>
  <c r="BK217"/>
  <c r="J149"/>
  <c r="F34"/>
  <c r="J324"/>
  <c r="BK306"/>
  <c r="BK289"/>
  <c r="J272"/>
  <c r="BK209"/>
  <c r="J135"/>
  <c r="BK149"/>
  <c r="J406"/>
  <c r="BK396"/>
  <c r="BK313"/>
  <c r="BK293"/>
  <c r="BK272"/>
  <c r="J247"/>
  <c r="J153"/>
  <c r="BK157"/>
  <c r="J403"/>
  <c r="J389"/>
  <c r="J379"/>
  <c r="BK192"/>
  <c r="J131"/>
  <c r="J250"/>
  <c r="J164"/>
  <c r="BK399"/>
  <c r="BK384"/>
  <c r="BK234"/>
  <c r="J175"/>
  <c r="F35"/>
  <c l="1" r="T127"/>
  <c r="P271"/>
  <c r="P298"/>
  <c r="P332"/>
  <c r="T408"/>
  <c r="BK127"/>
  <c r="J127"/>
  <c r="J98"/>
  <c r="T271"/>
  <c r="T298"/>
  <c r="BK332"/>
  <c r="J332"/>
  <c r="J102"/>
  <c r="BK408"/>
  <c r="J408"/>
  <c r="J103"/>
  <c r="P127"/>
  <c r="P126"/>
  <c r="P125"/>
  <c i="1" r="AU95"/>
  <c i="2" r="BK271"/>
  <c r="J271"/>
  <c r="J100"/>
  <c r="BK298"/>
  <c r="J298"/>
  <c r="J101"/>
  <c r="T332"/>
  <c r="P408"/>
  <c r="R127"/>
  <c r="R271"/>
  <c r="R298"/>
  <c r="R332"/>
  <c r="R408"/>
  <c r="BK263"/>
  <c r="J263"/>
  <c r="J99"/>
  <c r="BK431"/>
  <c r="J431"/>
  <c r="J104"/>
  <c r="BK436"/>
  <c r="J436"/>
  <c r="J105"/>
  <c r="BE171"/>
  <c r="BE217"/>
  <c r="BE232"/>
  <c r="BE234"/>
  <c r="BE256"/>
  <c r="BE413"/>
  <c r="BE437"/>
  <c i="1" r="BC95"/>
  <c i="2" r="J89"/>
  <c r="F92"/>
  <c r="E115"/>
  <c r="J122"/>
  <c r="BE128"/>
  <c r="BE142"/>
  <c r="BE153"/>
  <c r="BE157"/>
  <c r="BE164"/>
  <c r="BE184"/>
  <c r="BE209"/>
  <c r="BE250"/>
  <c r="BE253"/>
  <c r="BE376"/>
  <c r="BE379"/>
  <c r="BE381"/>
  <c r="BE384"/>
  <c r="BE386"/>
  <c r="BE389"/>
  <c r="BE391"/>
  <c r="BE394"/>
  <c r="BE396"/>
  <c r="BE399"/>
  <c r="BE401"/>
  <c r="BE403"/>
  <c r="BE406"/>
  <c r="BE416"/>
  <c i="1" r="AW95"/>
  <c i="2" r="F91"/>
  <c r="BE131"/>
  <c r="BE146"/>
  <c r="BE192"/>
  <c r="J91"/>
  <c r="BE135"/>
  <c r="BE149"/>
  <c r="BE175"/>
  <c r="BE199"/>
  <c r="BE201"/>
  <c r="BE213"/>
  <c r="BE247"/>
  <c r="BE259"/>
  <c r="BE264"/>
  <c r="BE272"/>
  <c r="BE277"/>
  <c r="BE284"/>
  <c r="BE287"/>
  <c r="BE289"/>
  <c r="BE293"/>
  <c r="BE296"/>
  <c r="BE299"/>
  <c r="BE306"/>
  <c r="BE313"/>
  <c r="BE316"/>
  <c r="BE320"/>
  <c r="BE322"/>
  <c r="BE324"/>
  <c r="BE327"/>
  <c r="BE333"/>
  <c r="BE337"/>
  <c r="BE344"/>
  <c r="BE347"/>
  <c r="BE351"/>
  <c r="BE356"/>
  <c r="BE360"/>
  <c r="BE367"/>
  <c r="BE371"/>
  <c r="BE374"/>
  <c r="BE409"/>
  <c i="1" r="BB95"/>
  <c r="BA95"/>
  <c i="2" r="BE420"/>
  <c r="BE423"/>
  <c r="BE425"/>
  <c r="BE427"/>
  <c r="BE432"/>
  <c i="1" r="BD95"/>
  <c r="BB94"/>
  <c r="W31"/>
  <c r="AU94"/>
  <c r="BD94"/>
  <c r="W33"/>
  <c r="BC94"/>
  <c r="W32"/>
  <c r="BA94"/>
  <c r="W30"/>
  <c i="2" l="1" r="R126"/>
  <c r="R125"/>
  <c r="T126"/>
  <c r="T125"/>
  <c r="BK126"/>
  <c r="J126"/>
  <c r="J97"/>
  <c r="F33"/>
  <c i="1" r="AZ95"/>
  <c r="AZ94"/>
  <c r="W29"/>
  <c r="AX94"/>
  <c r="AY94"/>
  <c r="AW94"/>
  <c r="AK30"/>
  <c i="2" r="J33"/>
  <c i="1" r="AV95"/>
  <c r="AT95"/>
  <c i="2" l="1" r="BK125"/>
  <c r="J125"/>
  <c r="J96"/>
  <c i="1" r="AV94"/>
  <c r="AK29"/>
  <c i="2" l="1" r="J30"/>
  <c i="1" r="AG95"/>
  <c r="AG94"/>
  <c r="AK26"/>
  <c r="AT94"/>
  <c i="2" l="1" r="J39"/>
  <c i="1" r="AN94"/>
  <c r="AN95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<sst xmlns="http://schemas.openxmlformats.org/spreadsheetml/2006/main">
  <si>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</si>
  <si>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</si>
  <si>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</si>
  <si>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</si>
  <si>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</si>
  <si>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{660e6cd5-3c2c-41d2-9859-57cd0aab6de9}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</si>
  <si>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</si>
  <si>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</si>
  <si>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</si>
  <si>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</si>
  <si>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</si>
  <si>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</si>
  <si>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</si>
  <si>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</si>
  <si>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</si>
  <si>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</si>
  <si>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</si>
  <si>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KANALIZACE V SADECH</t>
  </si>
  <si>
    <t>KSO:</t>
  </si>
  <si>
    <t>CC-CZ:</t>
  </si>
  <si>
    <t>Místo:</t>
  </si>
  <si>
    <t>Velké Pavlovice</t>
  </si>
  <si>
    <t>Datum:</t>
  </si>
  <si>
    <t>1. 6. 2024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</si>
  <si>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</si>
  <si>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</si>
  <si>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</si>
  <si>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</si>
  <si>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</si>
  <si>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</si>
  <si>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</si>
  <si>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</si>
  <si>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</si>
  <si>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</si>
  <si>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</si>
  <si>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</si>
  <si>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</si>
  <si>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</si>
  <si>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</si>
  <si>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</si>
  <si>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</si>
  <si>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</si>
  <si>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</si>
  <si>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</si>
  <si>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</si>
  <si>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</si>
  <si>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</si>
  <si>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</si>
  <si>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</si>
  <si>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</si>
  <si>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</si>
  <si>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</si>
  <si>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</si>
  <si>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</si>
  <si>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</si>
  <si>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</si>
  <si>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</si>
  <si>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</si>
  <si>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</si>
  <si>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</si>
  <si>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</si>
  <si>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</si>
  <si>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</si>
  <si>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</si>
  <si>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</si>
  <si>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</si>
  <si>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</si>
  <si>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</si>
  <si>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</si>
  <si>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</si>
  <si>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</si>
  <si>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</si>
  <si>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</si>
  <si>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</si>
  <si>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</si>
  <si>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</si>
  <si>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</si>
  <si>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</si>
  <si>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</si>
  <si>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301</t>
  </si>
  <si>
    <t>Kanalizace</t>
  </si>
  <si>
    <t>STA</t>
  </si>
  <si>
    <t>1</t>
  </si>
  <si>
    <t>{1a7e6559-779b-47f0-900e-f8350cf372dc}</t>
  </si>
  <si>
    <t>2</t>
  </si>
  <si>
    <t>KRYCÍ LIST SOUPISU PRACÍ</t>
  </si>
  <si>
    <t>Objekt:</t>
  </si>
  <si>
    <t>SO 301 - Kanalizace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</si>
  <si>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</si>
  <si>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</si>
  <si>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</si>
  <si>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</si>
  <si>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</si>
  <si>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</si>
  <si>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</si>
  <si>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</si>
  <si>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</si>
  <si>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</si>
  <si>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</si>
  <si>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</si>
  <si>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</si>
  <si>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</si>
  <si>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</si>
  <si>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</si>
  <si>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</si>
  <si>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</si>
  <si>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</si>
  <si>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</si>
  <si>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</si>
  <si>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</si>
  <si>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</si>
  <si>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</si>
  <si>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</si>
  <si>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</si>
  <si>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</si>
  <si>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</si>
  <si>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</si>
  <si>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</si>
  <si>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</si>
  <si>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</si>
  <si>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111151102</t>
  </si>
  <si>
    <t>Odstranění travin z celkové plochy do 500 m2 strojně</t>
  </si>
  <si>
    <t>m2</t>
  </si>
  <si>
    <t>4</t>
  </si>
  <si>
    <t>502025270</t>
  </si>
  <si>
    <t>PP</t>
  </si>
  <si>
    <t>Odstranění travin a rákosu strojně travin, při celkové ploše přes 100 do 500 m2</t>
  </si>
  <si>
    <t>VV</t>
  </si>
  <si>
    <t>"plocha TRÁVA" (9+5+11+4+8+10+4+10+11+9+2+8+5,36)*2,2</t>
  </si>
  <si>
    <t>113106123</t>
  </si>
  <si>
    <t>Rozebrání dlažeb ze zámkových dlaždic komunikací pro pěší ručně</t>
  </si>
  <si>
    <t>-4278089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</si>
  <si>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</si>
  <si>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Rozebrání dlažeb vč. očištění a uchování po dobu výstavby ke zpětnému využití</t>
  </si>
  <si>
    <t>"plocha DLAŽBA"(5+4+24+3+4+6+5+5+8+20+15)*2,2</t>
  </si>
  <si>
    <t>3</t>
  </si>
  <si>
    <t>113107223</t>
  </si>
  <si>
    <t>Odstranění podkladu z kameniva drceného tl přes 200 do 300 mm strojně pl přes 200 m2</t>
  </si>
  <si>
    <t>-1521587168</t>
  </si>
  <si>
    <t>Odstranění podkladů nebo krytů strojně plochy jednotlivě přes 200 m2 s přemístěním hmot na skládku na vzdálenost do 20 m nebo s naložením na dopravní prostředek z kameniva hrubého drceného, o tl. vrstvy přes 200 do 300 mm</t>
  </si>
  <si>
    <t>"plocha DLAŽBA" tl. 20 cm</t>
  </si>
  <si>
    <t>(5+4+24+3+4+6+5+5+8+20+15)*2,0</t>
  </si>
  <si>
    <t>"plocha ASFALT" tl. 20 cm</t>
  </si>
  <si>
    <t>10*2</t>
  </si>
  <si>
    <t>Součet</t>
  </si>
  <si>
    <t>113107313</t>
  </si>
  <si>
    <t>Odstranění podkladu z kameniva těženého tl přes 200 do 300 mm strojně pl do 50 m2</t>
  </si>
  <si>
    <t>673618571</t>
  </si>
  <si>
    <t>Odstranění podkladů nebo krytů strojně plochy jednotlivě do 50 m2 s přemístěním hmot na skládku na vzdálenost do 3 m nebo s naložením na dopravní prostředek z kameniva těženého, o tl. vrstvy přes 200 do 300 mm</t>
  </si>
  <si>
    <t>"plocha KAČÍREK" tl. 30 cm</t>
  </si>
  <si>
    <t>(3+4+3+4+4+3)*2,2</t>
  </si>
  <si>
    <t>5</t>
  </si>
  <si>
    <t>113154528</t>
  </si>
  <si>
    <t>Frézování živičného krytu tl 100 mm pruh š přes 0,5 m pl do 500 m2</t>
  </si>
  <si>
    <t>-311846157</t>
  </si>
  <si>
    <t>Frézování živičného podkladu nebo krytu s naložením hmot na dopravní prostředek plochy do 500 m2 pruhu šířky přes 0,5 m, tloušťky vrstvy 100 mm</t>
  </si>
  <si>
    <t>"plocha ASFALT" 10*2,2</t>
  </si>
  <si>
    <t>6</t>
  </si>
  <si>
    <t>113202111</t>
  </si>
  <si>
    <t>Vytrhání obrub krajníků obrubníků stojatých</t>
  </si>
  <si>
    <t>m</t>
  </si>
  <si>
    <t>686626341</t>
  </si>
  <si>
    <t>Vytrhání obrub s vybouráním lože, s přemístěním hmot na skládku na vzdálenost do 3 m nebo s naložením na dopravní prostředek z krajníků nebo obrubníků stojatých</t>
  </si>
  <si>
    <t>křížení s asfaltovými plochami</t>
  </si>
  <si>
    <t>2*2</t>
  </si>
  <si>
    <t>7</t>
  </si>
  <si>
    <t>113204111</t>
  </si>
  <si>
    <t>Vytrhání obrub záhonových</t>
  </si>
  <si>
    <t>2068549541</t>
  </si>
  <si>
    <t>Vytrhání obrub s vybouráním lože, s přemístěním hmot na skládku na vzdálenost do 3 m nebo s naložením na dopravní prostředek záhonových</t>
  </si>
  <si>
    <t>křížení s dlážděnými plochami</t>
  </si>
  <si>
    <t>30*2</t>
  </si>
  <si>
    <t>8</t>
  </si>
  <si>
    <t>119001401</t>
  </si>
  <si>
    <t>Dočasné zajištění potrubí ocelového nebo litinového DN do 200 mm</t>
  </si>
  <si>
    <t>-1526643138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</si>
  <si>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potrubí ocelového nebo litinového, jmenovité světlosti DN do 200 mm</t>
  </si>
  <si>
    <t>Křížení s plynovodem</t>
  </si>
  <si>
    <t>Křížení s vodovodem</t>
  </si>
  <si>
    <t>1*2</t>
  </si>
  <si>
    <t>9</t>
  </si>
  <si>
    <t>119001421</t>
  </si>
  <si>
    <t>Dočasné zajištění kabelů a kabelových tratí ze 3 volně ložených kabelů</t>
  </si>
  <si>
    <t>-45650010</t>
  </si>
  <si>
    <t>Dočasné zajištění podzemního potrubí nebo vedení ve výkopišti ve stavu i poloze, ve kterých byla na začátku zemních prací a to s podepřením, vzepřením nebo vyvěšením, případně s ochranným bedněním, se zřízením a odstraněním zajišťovací konstrukce, s opotřebením hmot kabelů a kabelových tratí z volně ložených kabelů a to do 3 kabelů</t>
  </si>
  <si>
    <t>Křížení s VO</t>
  </si>
  <si>
    <t>6*2</t>
  </si>
  <si>
    <t>Křížení s elektrickým vedením NN</t>
  </si>
  <si>
    <t>10</t>
  </si>
  <si>
    <t>131251202</t>
  </si>
  <si>
    <t>Hloubení jam zapažených v hornině třídy těžitelnosti I skupiny 3 objem do 50 m3 strojně</t>
  </si>
  <si>
    <t>m3</t>
  </si>
  <si>
    <t>1929929295</t>
  </si>
  <si>
    <t>Hloubení zapažených jam a zářezů strojně s urovnáním dna do předepsaného profilu a spádu v hornině třídy těžitelnosti I skupiny 3 přes 20 do 50 m3</t>
  </si>
  <si>
    <t>Rozšíření výkopu pro šachty</t>
  </si>
  <si>
    <t>10*2*(2-1,4)*2,4</t>
  </si>
  <si>
    <t>11</t>
  </si>
  <si>
    <t>132254205</t>
  </si>
  <si>
    <t>Hloubení zapažených rýh š do 2000 mm v hornině třídy těžitelnosti I skupiny 3 objem do 1000 m3</t>
  </si>
  <si>
    <t>1329875337</t>
  </si>
  <si>
    <t>Hloubení zapažených rýh šířky přes 800 do 2 000 mm strojně s urovnáním dna do předepsaného profilu a spádu v hornině třídy těžitelnosti I skupiny 3 přes 500 do 1 000 m3</t>
  </si>
  <si>
    <t>Průměrná hloubka rýhy: 2,4 m (od úrovně -0,300) x délka x šířka rýhy 1,4 m</t>
  </si>
  <si>
    <t>2,4*226,38*1,4</t>
  </si>
  <si>
    <t>Rýha pro kanalizační přípojky dl. 3 m</t>
  </si>
  <si>
    <t>2,4*(18*3)*1,4</t>
  </si>
  <si>
    <t>Odbočky pro UV dl. 2 m</t>
  </si>
  <si>
    <t>2,4*(3*2)*1,4</t>
  </si>
  <si>
    <t>139001101</t>
  </si>
  <si>
    <t>Příplatek za ztížení vykopávky v blízkosti podzemního vedení</t>
  </si>
  <si>
    <t>1681545698</t>
  </si>
  <si>
    <t>Příplatek k cenám hloubených vykopávek za ztížení vykopávky v blízkosti podzemního vedení nebo výbušnin pro jakoukoliv třídu horniny</t>
  </si>
  <si>
    <t>Křížení s inženýrskými sítěmi</t>
  </si>
  <si>
    <t>13</t>
  </si>
  <si>
    <t>151101102</t>
  </si>
  <si>
    <t>Zřízení příložného pažení a rozepření stěn rýh hl přes 2 do 4 m</t>
  </si>
  <si>
    <t>621930060</t>
  </si>
  <si>
    <t>Zřízení pažení a rozepření stěn rýh pro podzemní vedení příložné pro jakoukoliv mezerovitost, hloubky přes 2 do 4 m</t>
  </si>
  <si>
    <t>Pažení stěn rýhy výkopu, hloubka 2,7 m</t>
  </si>
  <si>
    <t>226,38*2,7*2</t>
  </si>
  <si>
    <t>Přípočet stěn u jam pro šachty</t>
  </si>
  <si>
    <t>10*2*0,6*2,7</t>
  </si>
  <si>
    <t>14</t>
  </si>
  <si>
    <t>151101112</t>
  </si>
  <si>
    <t>Odstranění příložného pažení a rozepření stěn rýh hl přes 2 do 4 m</t>
  </si>
  <si>
    <t>2092989146</t>
  </si>
  <si>
    <t>Odstranění pažení a rozepření stěn rýh pro podzemní vedení s uložením materiálu na vzdálenost do 3 m od kraje výkopu příložné, hloubky přes 2 do 4 m</t>
  </si>
  <si>
    <t>15</t>
  </si>
  <si>
    <t>162751117</t>
  </si>
  <si>
    <t>Vodorovné přemístění přes 9 000 do 10000 m výkopku/sypaniny z horniny třídy těžitelnosti I skupiny 1 až 3</t>
  </si>
  <si>
    <t>-706997290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</si>
  <si>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</si>
  <si>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Odvoz výkopku a sutí do 10 km</t>
  </si>
  <si>
    <t>Rýhy + jámy</t>
  </si>
  <si>
    <t>962,237+28,8</t>
  </si>
  <si>
    <t>Frézovaný živičný povrch</t>
  </si>
  <si>
    <t>22*0,1</t>
  </si>
  <si>
    <t>16</t>
  </si>
  <si>
    <t>171201231</t>
  </si>
  <si>
    <t>Poplatek za uložení zeminy a kamení na recyklační skládce (skládkovné) kód odpadu 17 05 04</t>
  </si>
  <si>
    <t>t</t>
  </si>
  <si>
    <t>-2093328062</t>
  </si>
  <si>
    <t>Poplatek za uložení stavebního odpadu na recyklační skládce (skládkovné) zeminy a kamení zatříděného do Katalogu odpadů pod kódem 17 05 04</t>
  </si>
  <si>
    <t>Poplatek za uložení výkopku (2t/m3)</t>
  </si>
  <si>
    <t>991,037*2</t>
  </si>
  <si>
    <t>17</t>
  </si>
  <si>
    <t>171251201</t>
  </si>
  <si>
    <t>Uložení sypaniny na skládky nebo meziskládky</t>
  </si>
  <si>
    <t>313093605</t>
  </si>
  <si>
    <t>Uložení sypaniny na skládky nebo meziskládky bez hutnění s upravením uložené sypaniny do předepsaného tvaru</t>
  </si>
  <si>
    <t>Uložení výkopku na skládce do předepsaného tvaru</t>
  </si>
  <si>
    <t>993,237</t>
  </si>
  <si>
    <t>18</t>
  </si>
  <si>
    <t>174151101</t>
  </si>
  <si>
    <t>Zásyp jam, šachet rýh nebo kolem objektů sypaninou se zhutněním</t>
  </si>
  <si>
    <t>-522490858</t>
  </si>
  <si>
    <t>Zásyp sypaninou z jakékoliv horniny strojně s uložením výkopku ve vrstvách se zhutněním jam, šachet, rýh nebo kolem objektů v těchto vykopávkách</t>
  </si>
  <si>
    <t>Zásyp rýh zeminou dle TP 146</t>
  </si>
  <si>
    <t>potrubí DN 600</t>
  </si>
  <si>
    <t>"povrch ASFALT"</t>
  </si>
  <si>
    <t>10*1,4*1,2</t>
  </si>
  <si>
    <t>"povrch DLAŽBA"</t>
  </si>
  <si>
    <t>(5+4+24+3+4+6+5+5+8+20+15)*1,4*1,2</t>
  </si>
  <si>
    <t>"povrch KAČÍREK"</t>
  </si>
  <si>
    <t>(3+4+3+4+4+3)*1,4*1,42</t>
  </si>
  <si>
    <t>"povrch TRÁVA"</t>
  </si>
  <si>
    <t>(9+5+11+4+8+10+4+10+11+9+2+8+5,36)*1,4*1,42</t>
  </si>
  <si>
    <t>Zásyp rýh pro kanalizační přípojky a UV</t>
  </si>
  <si>
    <t>(18*3+3*2)*1,4*1,2</t>
  </si>
  <si>
    <t>62</t>
  </si>
  <si>
    <t>M</t>
  </si>
  <si>
    <t>10364100</t>
  </si>
  <si>
    <t>zemina pro terénní úpravy - tříděná</t>
  </si>
  <si>
    <t>-161688781</t>
  </si>
  <si>
    <t>19</t>
  </si>
  <si>
    <t>175151101</t>
  </si>
  <si>
    <t>Obsypání potrubí strojně sypaninou bez prohození, uloženou do 3 m</t>
  </si>
  <si>
    <t>-540570154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</si>
  <si>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</si>
  <si>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Obsyp potrubí do úrovně 30 cm nad potrubí</t>
  </si>
  <si>
    <t>226,38*1,4*(0,68+0,3)</t>
  </si>
  <si>
    <t>Odpočet potrubí</t>
  </si>
  <si>
    <t>-(3,14*0,340*0,340*226,38)</t>
  </si>
  <si>
    <t>Obsyp kanalizačních přípojek dl. 3 m</t>
  </si>
  <si>
    <t>(18*3)*1,4*(0,216+0,3)</t>
  </si>
  <si>
    <t>Obsyp odboček pro UV dl. 2 m</t>
  </si>
  <si>
    <t>(3*2)*1,4*(0,216+0,3)</t>
  </si>
  <si>
    <t>-(3,14*0,108*0,108*(18*3+3*2))</t>
  </si>
  <si>
    <t>20</t>
  </si>
  <si>
    <t>58337331</t>
  </si>
  <si>
    <t>štěrkopísek frakce 0/22</t>
  </si>
  <si>
    <t>-1672658781</t>
  </si>
  <si>
    <t>269,568*2 'Přepočtené koeficientem množství</t>
  </si>
  <si>
    <t>181351103</t>
  </si>
  <si>
    <t>Rozprostření ornice tl vrstvy do 200 mm pl přes 100 do 500 m2 v rovině nebo ve svahu do 1:5 strojně</t>
  </si>
  <si>
    <t>-1909423322</t>
  </si>
  <si>
    <t>Rozprostření a urovnání ornice v rovině nebo ve svahu sklonu do 1:5 strojně při souvislé ploše přes 100 do 500 m2, tl. vrstvy do 200 mm</t>
  </si>
  <si>
    <t>64</t>
  </si>
  <si>
    <t>181411131</t>
  </si>
  <si>
    <t>Založení parkového trávníku výsevem pl do 1000 m2 v rovině a ve svahu do 1:5</t>
  </si>
  <si>
    <t>1262050246</t>
  </si>
  <si>
    <t>Založení trávníku na půdě předem připravené plochy do 1000 m2 výsevem včetně utažení parkového v rovině nebo na svahu do 1:5</t>
  </si>
  <si>
    <t>65</t>
  </si>
  <si>
    <t>00572410</t>
  </si>
  <si>
    <t>osivo směs travní parková</t>
  </si>
  <si>
    <t>kg</t>
  </si>
  <si>
    <t>56255297</t>
  </si>
  <si>
    <t>211,992*0,02 'Přepočtené koeficientem množství</t>
  </si>
  <si>
    <t>22</t>
  </si>
  <si>
    <t>181912112</t>
  </si>
  <si>
    <t>Úprava pláně v hornině třídy těžitelnosti I skupiny 3 se zhutněním ručně</t>
  </si>
  <si>
    <t>-694007343</t>
  </si>
  <si>
    <t>Úprava pláně vyrovnáním výškových rozdílů ručně v hornině třídy těžitelnosti I skupiny 3 se zhutněním</t>
  </si>
  <si>
    <t>ASFALT + DLAŽBA + TRÁVA + KAČÍREK</t>
  </si>
  <si>
    <t>22+217,8+211,992+46,2</t>
  </si>
  <si>
    <t>Svislé a kompletní konstrukce</t>
  </si>
  <si>
    <t>73</t>
  </si>
  <si>
    <t>359901211</t>
  </si>
  <si>
    <t>Monitoring stoky jakékoli výšky na nové kanalizaci</t>
  </si>
  <si>
    <t>878166663</t>
  </si>
  <si>
    <t>Monitoring stok (kamerový systém) jakékoli výšky nová kanalizace</t>
  </si>
  <si>
    <t>Potrubí DN 600</t>
  </si>
  <si>
    <t>226,38</t>
  </si>
  <si>
    <t>Potrubí DN 200</t>
  </si>
  <si>
    <t>18*3+3*2</t>
  </si>
  <si>
    <t>Vodorovné konstrukce</t>
  </si>
  <si>
    <t>23</t>
  </si>
  <si>
    <t>451541111</t>
  </si>
  <si>
    <t>Lože pod potrubí otevřený výkop ze štěrkodrtě</t>
  </si>
  <si>
    <t>-166074121</t>
  </si>
  <si>
    <t>Lože pod potrubí, stoky a drobné objekty v otevřeném výkopu ze štěrkodrtě 0-63 mm</t>
  </si>
  <si>
    <t>Zhutněné štěrkové lože tl. 100 mm pod 10x prefa šachtové dno</t>
  </si>
  <si>
    <t>ŠD frakce 4/8</t>
  </si>
  <si>
    <t>10*1,8*1,8*0,1</t>
  </si>
  <si>
    <t>24</t>
  </si>
  <si>
    <t>451573111</t>
  </si>
  <si>
    <t>Lože pod potrubí otevřený výkop ze štěrkopísku</t>
  </si>
  <si>
    <t>2043572000</t>
  </si>
  <si>
    <t>Lože pod potrubí, stoky a drobné objekty v otevřeném výkopu z písku a štěrkopísku do 63 mm</t>
  </si>
  <si>
    <t xml:space="preserve">Lože pod potrubí -  tl. 100 mm</t>
  </si>
  <si>
    <t>Písek fr. 0/4</t>
  </si>
  <si>
    <t>226,38*1,4*0,1</t>
  </si>
  <si>
    <t>(18*3+3*2)*1,4*0,1</t>
  </si>
  <si>
    <t>25</t>
  </si>
  <si>
    <t>452112122</t>
  </si>
  <si>
    <t>Osazení betonových prstenců nebo rámů v přes 100 do 200 mm pod poklopy a mříže</t>
  </si>
  <si>
    <t>kus</t>
  </si>
  <si>
    <t>770217566</t>
  </si>
  <si>
    <t>Osazení betonových dílců prstenců nebo rámů pod poklopy a mříže, výšky přes 100 do 200 mm</t>
  </si>
  <si>
    <t>"Š3-Š9"10</t>
  </si>
  <si>
    <t>26</t>
  </si>
  <si>
    <t>59224191</t>
  </si>
  <si>
    <t>prstenec šachtový vyrovnávací betonový 625x150x120mm</t>
  </si>
  <si>
    <t>-741969683</t>
  </si>
  <si>
    <t>27</t>
  </si>
  <si>
    <t>452311151</t>
  </si>
  <si>
    <t>Podkladní desky z betonu prostého bez zvýšených nároků na prostředí tř. C 20/25 otevřený výkop</t>
  </si>
  <si>
    <t>724525323</t>
  </si>
  <si>
    <t>Podkladní a zajišťovací konstrukce z betonu prostého v otevřeném výkopu bez zvýšených nároků na prostředí desky pod potrubí, stoky a drobné objekty z betonu tř. C 20/25</t>
  </si>
  <si>
    <t>Podkladní betonová deska tl. 150 mm z betonu C20/25 XF3 pod 10x prefa šachtová dna</t>
  </si>
  <si>
    <t>10*1,8*1,8*0,15</t>
  </si>
  <si>
    <t>28</t>
  </si>
  <si>
    <t>452351111</t>
  </si>
  <si>
    <t>Bednění podkladních desek nebo sedlového lože pod potrubí, stoky a drobné objekty otevřený výkop zřízení</t>
  </si>
  <si>
    <t>1125833166</t>
  </si>
  <si>
    <t>Bednění podkladních a zajišťovacích konstrukcí v otevřeném výkopu desek nebo sedlových loží pod potrubí, stoky a drobné objekty zřízení</t>
  </si>
  <si>
    <t>10*4*1,8*0,15</t>
  </si>
  <si>
    <t>29</t>
  </si>
  <si>
    <t>452351112</t>
  </si>
  <si>
    <t>Bednění podkladních desek nebo sedlového lože pod potrubí, stoky a drobné objekty otevřený výkop odstranění</t>
  </si>
  <si>
    <t>-1917488612</t>
  </si>
  <si>
    <t>Bednění podkladních a zajišťovacích konstrukcí v otevřeném výkopu desek nebo sedlových loží pod potrubí, stoky a drobné objekty odstranění</t>
  </si>
  <si>
    <t>Komunikace pozemní</t>
  </si>
  <si>
    <t>30</t>
  </si>
  <si>
    <t>564851111</t>
  </si>
  <si>
    <t>Podklad ze štěrkodrtě ŠD plochy přes 100 m2 tl 150 mm</t>
  </si>
  <si>
    <t>-73794319</t>
  </si>
  <si>
    <t>Podklad ze štěrkodrti ŠD s rozprostřením a zhutněním plochy přes 100 m2, po zhutnění tl. 150 mm</t>
  </si>
  <si>
    <t>"plocha DLAŽBA" - štěrkodrť frakce 0/63 tl. 150 mm</t>
  </si>
  <si>
    <t>(5+4+24+3+4+6+5+5+8+20+15)*2,2</t>
  </si>
  <si>
    <t>"plocha ASFALT" - štěrkodrť frakce 0/63 tl. 150 mm</t>
  </si>
  <si>
    <t>10*2,2</t>
  </si>
  <si>
    <t>31</t>
  </si>
  <si>
    <t>564851113</t>
  </si>
  <si>
    <t>Podklad ze štěrkodrtě ŠD plochy přes 100 m2 tl 170 mm</t>
  </si>
  <si>
    <t>-1947995611</t>
  </si>
  <si>
    <t>Podklad ze štěrkodrti ŠD s rozprostřením a zhutněním plochy přes 100 m2, po zhutnění tl. 170 mm</t>
  </si>
  <si>
    <t>"plocha DLAŽBA" štěrkodrť frakce 0/63 tl. 170 mm</t>
  </si>
  <si>
    <t>32</t>
  </si>
  <si>
    <t>565145111</t>
  </si>
  <si>
    <t>Asfaltový beton vrstva podkladní ACP 16 (obalované kamenivo OKS) tl 60 mm š do 3 m</t>
  </si>
  <si>
    <t>-150906218</t>
  </si>
  <si>
    <t>Asfaltový beton vrstva podkladní ACP 16 (obalované kamenivo střednězrnné - OKS) s rozprostřením a zhutněním v pruhu šířky přes 1,5 do 3 m, po zhutnění tl. 60 mm</t>
  </si>
  <si>
    <t>63</t>
  </si>
  <si>
    <t>571908111</t>
  </si>
  <si>
    <t>Kryt vymývaným dekoračním kamenivem (kačírkem) tl 200 mm</t>
  </si>
  <si>
    <t>-1216403351</t>
  </si>
  <si>
    <t>Kryt vymývaným dekoračním kamenivem (kačírkem) tl. 200 mm</t>
  </si>
  <si>
    <t>"plocha KAČÍREK"</t>
  </si>
  <si>
    <t>33</t>
  </si>
  <si>
    <t>573111112</t>
  </si>
  <si>
    <t>Postřik živičný infiltrační s posypem z asfaltu množství 1 kg/m2</t>
  </si>
  <si>
    <t>1027095799</t>
  </si>
  <si>
    <t>Postřik infiltrační PI z asfaltu silničního s posypem kamenivem, v množství 1,00 kg/m2</t>
  </si>
  <si>
    <t>34</t>
  </si>
  <si>
    <t>573211109</t>
  </si>
  <si>
    <t>Postřik živičný spojovací z asfaltu v množství 0,50 kg/m2</t>
  </si>
  <si>
    <t>29766391</t>
  </si>
  <si>
    <t>Postřik spojovací PS bez posypu kamenivem z asfaltu silničního, v množství 0,50 kg/m2</t>
  </si>
  <si>
    <t>35</t>
  </si>
  <si>
    <t>577134111</t>
  </si>
  <si>
    <t>Asfaltový beton vrstva obrusná ACO 11+ (ABS) tř. I tl 40 mm š do 3 m z nemodifikovaného asfaltu</t>
  </si>
  <si>
    <t>-1544488415</t>
  </si>
  <si>
    <t>Asfaltový beton vrstva obrusná ACO 11 (ABS) s rozprostřením a se zhutněním z nemodifikovaného asfaltu v pruhu šířky do 3 m tř. I (ACO 11+), po zhutnění tl. 40 mm</t>
  </si>
  <si>
    <t>36</t>
  </si>
  <si>
    <t>596211111</t>
  </si>
  <si>
    <t>Kladení zámkové dlažby komunikací pro pěší ručně tl 60 mm skupiny A pl přes 50 do 100 m2</t>
  </si>
  <si>
    <t>1047792986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</si>
  <si>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50 do 100 m2</t>
  </si>
  <si>
    <t>"plocha DLAŽBA"</t>
  </si>
  <si>
    <t>Předláždění chodníku vč. dodání nového lože</t>
  </si>
  <si>
    <t>Vedení trubní dálková a přípojná</t>
  </si>
  <si>
    <t>37</t>
  </si>
  <si>
    <t>820441811</t>
  </si>
  <si>
    <t>Bourání stávajícího potrubí ze ŽB DN přes 400 do 600</t>
  </si>
  <si>
    <t>-2131693076</t>
  </si>
  <si>
    <t>Bourání stávajícího potrubí ze železobetonu v otevřeném výkopu DN přes 400 do 600</t>
  </si>
  <si>
    <t>Bourání stávajícího ŽB potrubí DN 600</t>
  </si>
  <si>
    <t>38</t>
  </si>
  <si>
    <t>871350320</t>
  </si>
  <si>
    <t>Montáž kanalizačního potrubí hladkého plnostěnného SN 12 z polypropylenu DN 200</t>
  </si>
  <si>
    <t>-1917054826</t>
  </si>
  <si>
    <t>Montáž kanalizačního potrubí z polypropylenu PP hladkého plnostěnného SN 12 DN 200</t>
  </si>
  <si>
    <t>Kanalizační přípojky dl. 3 m</t>
  </si>
  <si>
    <t>18*3</t>
  </si>
  <si>
    <t>3*2</t>
  </si>
  <si>
    <t>39</t>
  </si>
  <si>
    <t>28617026</t>
  </si>
  <si>
    <t>trubka kanalizační PP plnostěnná třívrstvá DN 200x1000mm SN12</t>
  </si>
  <si>
    <t>-313626915</t>
  </si>
  <si>
    <t>60*1,015 'Přepočtené koeficientem množství</t>
  </si>
  <si>
    <t>40</t>
  </si>
  <si>
    <t>871440320</t>
  </si>
  <si>
    <t>Montáž kanalizačního potrubí hladkého plnostěnného SN 12 z polypropylenu DN 630</t>
  </si>
  <si>
    <t>-1523255020</t>
  </si>
  <si>
    <t>Montáž kanalizačního potrubí z polypropylenu PP hladkého plnostěnného SN 12 DN 630</t>
  </si>
  <si>
    <t>Montáž potrubí PP DN 600 SN 12</t>
  </si>
  <si>
    <t>41</t>
  </si>
  <si>
    <t>28614272</t>
  </si>
  <si>
    <t>trubka kanalizační PP plnostěnná jednovrstvá DN 630x6000mm SN12</t>
  </si>
  <si>
    <t>906086414</t>
  </si>
  <si>
    <t>Potrubí PP DN600 SN 12</t>
  </si>
  <si>
    <t>226,38*1,015 'Přepočtené koeficientem množství</t>
  </si>
  <si>
    <t>42</t>
  </si>
  <si>
    <t>890451851</t>
  </si>
  <si>
    <t>Bourání šachet z prefabrikovaných skruží strojně obestavěného prostoru přes 3 do 5 m3</t>
  </si>
  <si>
    <t>1964088700</t>
  </si>
  <si>
    <t>Bourání šachet a jímek strojně velikosti obestavěného prostoru přes 3 do 5 m3 z prefabrikovaných skruží</t>
  </si>
  <si>
    <t>8x Stávající šachty D1000 h=2,53 m</t>
  </si>
  <si>
    <t>8*3,14*0,5*0,5*2,53</t>
  </si>
  <si>
    <t>72</t>
  </si>
  <si>
    <t>892352121</t>
  </si>
  <si>
    <t>Tlaková zkouška vzduchem potrubí DN 200 těsnícím vakem ucpávkovým</t>
  </si>
  <si>
    <t>úsek</t>
  </si>
  <si>
    <t>-995335931</t>
  </si>
  <si>
    <t>Tlakové zkoušky vzduchem těsnícími vaky ucpávkovými DN 200</t>
  </si>
  <si>
    <t>Kanalizační přípojky</t>
  </si>
  <si>
    <t>Přípojky UV</t>
  </si>
  <si>
    <t>71</t>
  </si>
  <si>
    <t>892442121</t>
  </si>
  <si>
    <t>Tlaková zkouška vzduchem potrubí DN 600 těsnícím vakem ucpávkovým</t>
  </si>
  <si>
    <t>1816227375</t>
  </si>
  <si>
    <t>Tlakové zkoušky vzduchem těsnícími vaky ucpávkovými DN 600</t>
  </si>
  <si>
    <t>Úseky mezi šachtami Š3-Š9</t>
  </si>
  <si>
    <t>43</t>
  </si>
  <si>
    <t>894411311</t>
  </si>
  <si>
    <t>Osazení betonových nebo železobetonových dílců pro šachty skruží rovných</t>
  </si>
  <si>
    <t>656354060</t>
  </si>
  <si>
    <t>44</t>
  </si>
  <si>
    <t>59224162</t>
  </si>
  <si>
    <t>skruž betonová kanalizační se stupadly 100x100x12cm</t>
  </si>
  <si>
    <t>2130474179</t>
  </si>
  <si>
    <t>45</t>
  </si>
  <si>
    <t>894412411</t>
  </si>
  <si>
    <t>Osazení betonových nebo železobetonových dílců pro šachty skruží přechodových</t>
  </si>
  <si>
    <t>-834749865</t>
  </si>
  <si>
    <t>46</t>
  </si>
  <si>
    <t>59224121</t>
  </si>
  <si>
    <t>skruž betonová přechodová 62,5/100x60x9cm stupadla poplastovaná kapsová</t>
  </si>
  <si>
    <t>-1779048894</t>
  </si>
  <si>
    <t>47</t>
  </si>
  <si>
    <t>894414111</t>
  </si>
  <si>
    <t>Osazení betonových nebo železobetonových dílců pro šachty skruží základových (dno)</t>
  </si>
  <si>
    <t>1166387359</t>
  </si>
  <si>
    <t>48</t>
  </si>
  <si>
    <t>59224062</t>
  </si>
  <si>
    <t>dno betonové šachtové DN 1000 100x80x15cm výtok 25-60cm</t>
  </si>
  <si>
    <t>1945141065</t>
  </si>
  <si>
    <t>49</t>
  </si>
  <si>
    <t>895941301</t>
  </si>
  <si>
    <t>Osazení vpusti uliční DN 450 z betonových dílců dno s výtokem</t>
  </si>
  <si>
    <t>-1145071031</t>
  </si>
  <si>
    <t>Osazení vpusti uliční z betonových dílců DN 450 dno s výtokem</t>
  </si>
  <si>
    <t>"Obnova 2 ks UV"2</t>
  </si>
  <si>
    <t>50</t>
  </si>
  <si>
    <t>59224498</t>
  </si>
  <si>
    <t>vpusť uliční DN 450 kaliště s odtokem 200mm 450/250x50mm</t>
  </si>
  <si>
    <t>652158926</t>
  </si>
  <si>
    <t>51</t>
  </si>
  <si>
    <t>895941314</t>
  </si>
  <si>
    <t>Osazení vpusti uliční DN 450 z betonových dílců skruž horní 570 mm</t>
  </si>
  <si>
    <t>-684097361</t>
  </si>
  <si>
    <t>Osazení vpusti uliční z betonových dílců DN 450 skruž horní 570 mm</t>
  </si>
  <si>
    <t>52</t>
  </si>
  <si>
    <t>59223858</t>
  </si>
  <si>
    <t>skruž betonová horní pro uliční vpusť 450x570x50mm</t>
  </si>
  <si>
    <t>6960238</t>
  </si>
  <si>
    <t>53</t>
  </si>
  <si>
    <t>895941323</t>
  </si>
  <si>
    <t>Osazení vpusti uliční DN 450 z betonových dílců skruž středová 570 mm</t>
  </si>
  <si>
    <t>1830055563</t>
  </si>
  <si>
    <t>Osazení vpusti uliční z betonových dílců DN 450 skruž středová 570 mm</t>
  </si>
  <si>
    <t>54</t>
  </si>
  <si>
    <t>59224488</t>
  </si>
  <si>
    <t>skruž betonová středová pro uliční vpusť 450x570x50mm</t>
  </si>
  <si>
    <t>-810898434</t>
  </si>
  <si>
    <t>55</t>
  </si>
  <si>
    <t>899104112</t>
  </si>
  <si>
    <t>Osazení poklopů litinových, ocelových nebo železobetonových včetně rámů pro třídu zatížení D400, E600</t>
  </si>
  <si>
    <t>238348879</t>
  </si>
  <si>
    <t>Osazení poklopů šachtových litinových, ocelových nebo železobetonových včetně rámů pro třídu zatížení D400, E600</t>
  </si>
  <si>
    <t>56</t>
  </si>
  <si>
    <t>59223260</t>
  </si>
  <si>
    <t>mříž vtoková litinová k uliční vpusti C250/D400 500x500mm</t>
  </si>
  <si>
    <t>1284391666</t>
  </si>
  <si>
    <t>57</t>
  </si>
  <si>
    <t>55241003</t>
  </si>
  <si>
    <t>poklop kanalizační betonový, litinový rám 160mm, D400 bez odvětrání</t>
  </si>
  <si>
    <t>1816916355</t>
  </si>
  <si>
    <t>Ostatní konstrukce a práce, bourání</t>
  </si>
  <si>
    <t>66</t>
  </si>
  <si>
    <t>916131213</t>
  </si>
  <si>
    <t>Osazení silničního obrubníku betonového stojatého s boční opěrou do lože z betonu prostého</t>
  </si>
  <si>
    <t>633813210</t>
  </si>
  <si>
    <t>Osazení silničního obrubníku betonového se zřízením lože, s vyplněním a zatřením spár cementovou maltou stojatého s boční opěrou z betonu prostého, do lože z betonu prostého</t>
  </si>
  <si>
    <t>67</t>
  </si>
  <si>
    <t>59217031</t>
  </si>
  <si>
    <t>obrubník silniční betonový 1000x150x250mm</t>
  </si>
  <si>
    <t>-1703380403</t>
  </si>
  <si>
    <t>4*1,02 'Přepočtené koeficientem množství</t>
  </si>
  <si>
    <t>68</t>
  </si>
  <si>
    <t>916231213</t>
  </si>
  <si>
    <t>Osazení chodníkového obrubníku betonového stojatého s boční opěrou do lože z betonu prostého</t>
  </si>
  <si>
    <t>1733114133</t>
  </si>
  <si>
    <t>Osazení chodníkového obrubníku betonového se zřízením lože, s vyplněním a zatřením spár cementovou maltou stojatého s boční opěrou z betonu prostého, do lože z betonu prostého</t>
  </si>
  <si>
    <t>69</t>
  </si>
  <si>
    <t>59217017</t>
  </si>
  <si>
    <t>obrubník betonový chodníkový 1000x100x250mm</t>
  </si>
  <si>
    <t>-1589045001</t>
  </si>
  <si>
    <t>60*1,02 'Přepočtené koeficientem množství</t>
  </si>
  <si>
    <t>58</t>
  </si>
  <si>
    <t>919112222</t>
  </si>
  <si>
    <t>Řezání spár pro vytvoření komůrky š 15 mm hl 25 mm pro těsnící zálivku v živičném krytu</t>
  </si>
  <si>
    <t>1342608845</t>
  </si>
  <si>
    <t>Řezání dilatačních spár v živičném krytu vytvoření komůrky pro těsnící zálivku šířky 15 mm, hloubky 25 mm</t>
  </si>
  <si>
    <t>59</t>
  </si>
  <si>
    <t>919122121</t>
  </si>
  <si>
    <t>Těsnění spár zálivkou za tepla pro komůrky š 15 mm hl 25 mm s těsnicím profilem</t>
  </si>
  <si>
    <t>-42196260</t>
  </si>
  <si>
    <t>Utěsnění dilatačních spár zálivkou za tepla v cementobetonovém nebo živičném krytu včetně adhezního nátěru s těsnicím profilem pod zálivkou, pro komůrky šířky 15 mm, hloubky 25 mm</t>
  </si>
  <si>
    <t>60</t>
  </si>
  <si>
    <t>919735112</t>
  </si>
  <si>
    <t>Řezání stávajícího živičného krytu hl přes 50 do 100 mm</t>
  </si>
  <si>
    <t>740631132</t>
  </si>
  <si>
    <t>Řezání stávajícího živičného krytu nebo podkladu hloubky přes 50 do 100 mm</t>
  </si>
  <si>
    <t>Křížení s asfaltovými plochami</t>
  </si>
  <si>
    <t>2*10+2*2,2</t>
  </si>
  <si>
    <t>997</t>
  </si>
  <si>
    <t>Doprava suti a vybouraných hmot</t>
  </si>
  <si>
    <t>70</t>
  </si>
  <si>
    <t>997221875</t>
  </si>
  <si>
    <t>Poplatek za uložení na recyklační skládce (skládkovné) stavebního odpadu asfaltového bez obsahu dehtu zatříděného do Katalogu odpadů pod kódem 17 03 02</t>
  </si>
  <si>
    <t>-997889503</t>
  </si>
  <si>
    <t>Poplatek za uložení stavebního odpadu na recyklační skládce (skládkovné) asfaltového bez obsahu dehtu zatříděného do Katalogu odpadů pod kódem 17 03 02</t>
  </si>
  <si>
    <t>Frézovaný asfalt (2,3t/m3)</t>
  </si>
  <si>
    <t>2,2*2,3</t>
  </si>
  <si>
    <t>998</t>
  </si>
  <si>
    <t>Přesun hmot</t>
  </si>
  <si>
    <t>61</t>
  </si>
  <si>
    <t>998276101</t>
  </si>
  <si>
    <t>Přesun hmot pro trubní vedení z trub z plastických hmot otevřený výkop</t>
  </si>
  <si>
    <t>-1831949717</t>
  </si>
  <si>
    <t>Přesun hmot pro trubní vedení hloubené z trub z plastických hmot nebo sklolaminátových pro vodovody, kanalizace, teplovody, produktovody v otevřeném výkopu dopravní vzdálenost do 15 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</si>
</sst>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8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26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31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32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31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34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35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36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37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38</v>
      </c>
      <c r="E29" s="47"/>
      <c r="F29" s="32" t="s">
        <v>39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40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41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42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43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44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45</v>
      </c>
      <c r="U35" s="54"/>
      <c r="V35" s="54"/>
      <c r="W35" s="54"/>
      <c r="X35" s="56" t="s">
        <v>46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48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49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50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49</v>
      </c>
      <c r="AI60" s="42"/>
      <c r="AJ60" s="42"/>
      <c r="AK60" s="42"/>
      <c r="AL60" s="42"/>
      <c r="AM60" s="64" t="s">
        <v>50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51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52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50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49</v>
      </c>
      <c r="AI75" s="42"/>
      <c r="AJ75" s="42"/>
      <c r="AK75" s="42"/>
      <c r="AL75" s="42"/>
      <c r="AM75" s="64" t="s">
        <v>50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53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01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OBNOVA KANALIZACE V SADECH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Velké Pavlovice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1. 6. 2024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54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32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55</v>
      </c>
      <c r="D92" s="94"/>
      <c r="E92" s="94"/>
      <c r="F92" s="94"/>
      <c r="G92" s="94"/>
      <c r="H92" s="95"/>
      <c r="I92" s="96" t="s">
        <v>56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57</v>
      </c>
      <c r="AH92" s="94"/>
      <c r="AI92" s="94"/>
      <c r="AJ92" s="94"/>
      <c r="AK92" s="94"/>
      <c r="AL92" s="94"/>
      <c r="AM92" s="94"/>
      <c r="AN92" s="96" t="s">
        <v>58</v>
      </c>
      <c r="AO92" s="94"/>
      <c r="AP92" s="98"/>
      <c r="AQ92" s="99" t="s">
        <v>59</v>
      </c>
      <c r="AR92" s="44"/>
      <c r="AS92" s="100" t="s">
        <v>60</v>
      </c>
      <c r="AT92" s="101" t="s">
        <v>61</v>
      </c>
      <c r="AU92" s="101" t="s">
        <v>62</v>
      </c>
      <c r="AV92" s="101" t="s">
        <v>63</v>
      </c>
      <c r="AW92" s="101" t="s">
        <v>64</v>
      </c>
      <c r="AX92" s="101" t="s">
        <v>65</v>
      </c>
      <c r="AY92" s="101" t="s">
        <v>66</v>
      </c>
      <c r="AZ92" s="101" t="s">
        <v>67</v>
      </c>
      <c r="BA92" s="101" t="s">
        <v>68</v>
      </c>
      <c r="BB92" s="101" t="s">
        <v>69</v>
      </c>
      <c r="BC92" s="101" t="s">
        <v>70</v>
      </c>
      <c r="BD92" s="102" t="s">
        <v>71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72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ROUND(AG95,2)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ROUND(AS95,2)</f>
        <v>0</v>
      </c>
      <c r="AT94" s="114">
        <f>ROUND(SUM(AV94:AW94),2)</f>
        <v>0</v>
      </c>
      <c r="AU94" s="115">
        <f>ROUND(AU95,5)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ROUND(AZ95,2)</f>
        <v>0</v>
      </c>
      <c r="BA94" s="114">
        <f>ROUND(BA95,2)</f>
        <v>0</v>
      </c>
      <c r="BB94" s="114">
        <f>ROUND(BB95,2)</f>
        <v>0</v>
      </c>
      <c r="BC94" s="114">
        <f>ROUND(BC95,2)</f>
        <v>0</v>
      </c>
      <c r="BD94" s="116">
        <f>ROUND(BD95,2)</f>
        <v>0</v>
      </c>
      <c r="BE94" s="6"/>
      <c r="BS94" s="117" t="s">
        <v>73</v>
      </c>
      <c r="BT94" s="117" t="s">
        <v>74</v>
      </c>
      <c r="BU94" s="118" t="s">
        <v>75</v>
      </c>
      <c r="BV94" s="117" t="s">
        <v>76</v>
      </c>
      <c r="BW94" s="117" t="s">
        <v>5</v>
      </c>
      <c r="BX94" s="117" t="s">
        <v>77</v>
      </c>
      <c r="CL94" s="117" t="s">
        <v>1</v>
      </c>
    </row>
    <row r="95" s="7" customFormat="1" ht="16.5" customHeight="1">
      <c r="A95" s="119" t="s">
        <v>78</v>
      </c>
      <c r="B95" s="120"/>
      <c r="C95" s="121"/>
      <c r="D95" s="122" t="s">
        <v>79</v>
      </c>
      <c r="E95" s="122"/>
      <c r="F95" s="122"/>
      <c r="G95" s="122"/>
      <c r="H95" s="122"/>
      <c r="I95" s="123"/>
      <c r="J95" s="122" t="s">
        <v>80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 301 - Kanalizace'!J30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81</v>
      </c>
      <c r="AR95" s="126"/>
      <c r="AS95" s="127">
        <v>0</v>
      </c>
      <c r="AT95" s="128">
        <f>ROUND(SUM(AV95:AW95),2)</f>
        <v>0</v>
      </c>
      <c r="AU95" s="129">
        <f>'SO 301 - Kanalizace'!P125</f>
        <v>0</v>
      </c>
      <c r="AV95" s="128">
        <f>'SO 301 - Kanalizace'!J33</f>
        <v>0</v>
      </c>
      <c r="AW95" s="128">
        <f>'SO 301 - Kanalizace'!J34</f>
        <v>0</v>
      </c>
      <c r="AX95" s="128">
        <f>'SO 301 - Kanalizace'!J35</f>
        <v>0</v>
      </c>
      <c r="AY95" s="128">
        <f>'SO 301 - Kanalizace'!J36</f>
        <v>0</v>
      </c>
      <c r="AZ95" s="128">
        <f>'SO 301 - Kanalizace'!F33</f>
        <v>0</v>
      </c>
      <c r="BA95" s="128">
        <f>'SO 301 - Kanalizace'!F34</f>
        <v>0</v>
      </c>
      <c r="BB95" s="128">
        <f>'SO 301 - Kanalizace'!F35</f>
        <v>0</v>
      </c>
      <c r="BC95" s="128">
        <f>'SO 301 - Kanalizace'!F36</f>
        <v>0</v>
      </c>
      <c r="BD95" s="130">
        <f>'SO 301 - Kanalizace'!F37</f>
        <v>0</v>
      </c>
      <c r="BE95" s="7"/>
      <c r="BT95" s="131" t="s">
        <v>82</v>
      </c>
      <c r="BV95" s="131" t="s">
        <v>76</v>
      </c>
      <c r="BW95" s="131" t="s">
        <v>83</v>
      </c>
      <c r="BX95" s="131" t="s">
        <v>5</v>
      </c>
      <c r="CL95" s="131" t="s">
        <v>1</v>
      </c>
      <c r="CM95" s="131" t="s">
        <v>84</v>
      </c>
    </row>
    <row r="96" s="2" customFormat="1" ht="30" customHeight="1">
      <c r="A96" s="38"/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4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="2" customFormat="1" ht="6.96" customHeight="1">
      <c r="A97" s="38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</sheetData>
  <sheetProtection sheet="1" formatColumns="0" formatRows="0" objects="1" scenarios="1" spinCount="100000" saltValue="VN0Cor/KxetXJDjxY+WmMCzbpZsF4kR1mYTIuiV48ohLA7GgfOsWzgeYu7k1na0wNuoEYuXRqKSSfwaDghvO/w==" hashValue="u9OPr4qzkNChTGylMzvkVDqiWlGk29LDm8QAsvGcbea0SWpqpCwEajag1nNQmlyP8RpqqyjNn0mXQX10ZO0skg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SO 301 - Kanaliza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hidden="1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0"/>
      <c r="AT3" s="17" t="s">
        <v>84</v>
      </c>
    </row>
    <row r="4" hidden="1" s="1" customFormat="1" ht="24.96" customHeight="1">
      <c r="B4" s="20"/>
      <c r="D4" s="134" t="s">
        <v>85</v>
      </c>
      <c r="L4" s="20"/>
      <c r="M4" s="135" t="s">
        <v>10</v>
      </c>
      <c r="AT4" s="17" t="s">
        <v>4</v>
      </c>
    </row>
    <row r="5" hidden="1" s="1" customFormat="1" ht="6.96" customHeight="1">
      <c r="B5" s="20"/>
      <c r="L5" s="20"/>
    </row>
    <row r="6" hidden="1" s="1" customFormat="1" ht="12" customHeight="1">
      <c r="B6" s="20"/>
      <c r="D6" s="136" t="s">
        <v>16</v>
      </c>
      <c r="L6" s="20"/>
    </row>
    <row r="7" hidden="1" s="1" customFormat="1" ht="16.5" customHeight="1">
      <c r="B7" s="20"/>
      <c r="E7" s="137" t="str">
        <f>'Rekapitulace stavby'!K6</f>
        <v>OBNOVA KANALIZACE V SADECH</v>
      </c>
      <c r="F7" s="136"/>
      <c r="G7" s="136"/>
      <c r="H7" s="136"/>
      <c r="L7" s="20"/>
    </row>
    <row r="8" hidden="1" s="2" customFormat="1" ht="12" customHeight="1">
      <c r="A8" s="38"/>
      <c r="B8" s="44"/>
      <c r="C8" s="38"/>
      <c r="D8" s="136" t="s">
        <v>86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hidden="1" s="2" customFormat="1" ht="16.5" customHeight="1">
      <c r="A9" s="38"/>
      <c r="B9" s="44"/>
      <c r="C9" s="38"/>
      <c r="D9" s="38"/>
      <c r="E9" s="138" t="s">
        <v>87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hidden="1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hidden="1" s="2" customFormat="1" ht="12" customHeight="1">
      <c r="A11" s="38"/>
      <c r="B11" s="44"/>
      <c r="C11" s="38"/>
      <c r="D11" s="136" t="s">
        <v>18</v>
      </c>
      <c r="E11" s="38"/>
      <c r="F11" s="139" t="s">
        <v>1</v>
      </c>
      <c r="G11" s="38"/>
      <c r="H11" s="38"/>
      <c r="I11" s="136" t="s">
        <v>19</v>
      </c>
      <c r="J11" s="139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hidden="1" s="2" customFormat="1" ht="12" customHeight="1">
      <c r="A12" s="38"/>
      <c r="B12" s="44"/>
      <c r="C12" s="38"/>
      <c r="D12" s="136" t="s">
        <v>20</v>
      </c>
      <c r="E12" s="38"/>
      <c r="F12" s="139" t="s">
        <v>21</v>
      </c>
      <c r="G12" s="38"/>
      <c r="H12" s="38"/>
      <c r="I12" s="136" t="s">
        <v>22</v>
      </c>
      <c r="J12" s="140" t="str">
        <f>'Rekapitulace stavby'!AN8</f>
        <v>1. 6. 2024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idden="1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hidden="1" s="2" customFormat="1" ht="12" customHeight="1">
      <c r="A14" s="38"/>
      <c r="B14" s="44"/>
      <c r="C14" s="38"/>
      <c r="D14" s="136" t="s">
        <v>24</v>
      </c>
      <c r="E14" s="38"/>
      <c r="F14" s="38"/>
      <c r="G14" s="38"/>
      <c r="H14" s="38"/>
      <c r="I14" s="136" t="s">
        <v>25</v>
      </c>
      <c r="J14" s="139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hidden="1" s="2" customFormat="1" ht="18" customHeight="1">
      <c r="A15" s="38"/>
      <c r="B15" s="44"/>
      <c r="C15" s="38"/>
      <c r="D15" s="38"/>
      <c r="E15" s="139" t="str">
        <f>IF('Rekapitulace stavby'!E11="","",'Rekapitulace stavby'!E11)</f>
        <v xml:space="preserve"> </v>
      </c>
      <c r="F15" s="38"/>
      <c r="G15" s="38"/>
      <c r="H15" s="38"/>
      <c r="I15" s="136" t="s">
        <v>27</v>
      </c>
      <c r="J15" s="139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hidden="1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hidden="1" s="2" customFormat="1" ht="12" customHeight="1">
      <c r="A17" s="38"/>
      <c r="B17" s="44"/>
      <c r="C17" s="38"/>
      <c r="D17" s="136" t="s">
        <v>28</v>
      </c>
      <c r="E17" s="38"/>
      <c r="F17" s="38"/>
      <c r="G17" s="38"/>
      <c r="H17" s="38"/>
      <c r="I17" s="136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hidden="1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9"/>
      <c r="G18" s="139"/>
      <c r="H18" s="139"/>
      <c r="I18" s="136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hidden="1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hidden="1" s="2" customFormat="1" ht="12" customHeight="1">
      <c r="A20" s="38"/>
      <c r="B20" s="44"/>
      <c r="C20" s="38"/>
      <c r="D20" s="136" t="s">
        <v>30</v>
      </c>
      <c r="E20" s="38"/>
      <c r="F20" s="38"/>
      <c r="G20" s="38"/>
      <c r="H20" s="38"/>
      <c r="I20" s="136" t="s">
        <v>25</v>
      </c>
      <c r="J20" s="139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hidden="1" s="2" customFormat="1" ht="18" customHeight="1">
      <c r="A21" s="38"/>
      <c r="B21" s="44"/>
      <c r="C21" s="38"/>
      <c r="D21" s="38"/>
      <c r="E21" s="139" t="str">
        <f>IF('Rekapitulace stavby'!E17="","",'Rekapitulace stavby'!E17)</f>
        <v xml:space="preserve"> </v>
      </c>
      <c r="F21" s="38"/>
      <c r="G21" s="38"/>
      <c r="H21" s="38"/>
      <c r="I21" s="136" t="s">
        <v>27</v>
      </c>
      <c r="J21" s="139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hidden="1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hidden="1" s="2" customFormat="1" ht="12" customHeight="1">
      <c r="A23" s="38"/>
      <c r="B23" s="44"/>
      <c r="C23" s="38"/>
      <c r="D23" s="136" t="s">
        <v>32</v>
      </c>
      <c r="E23" s="38"/>
      <c r="F23" s="38"/>
      <c r="G23" s="38"/>
      <c r="H23" s="38"/>
      <c r="I23" s="136" t="s">
        <v>25</v>
      </c>
      <c r="J23" s="139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hidden="1" s="2" customFormat="1" ht="18" customHeight="1">
      <c r="A24" s="38"/>
      <c r="B24" s="44"/>
      <c r="C24" s="38"/>
      <c r="D24" s="38"/>
      <c r="E24" s="139" t="str">
        <f>IF('Rekapitulace stavby'!E20="","",'Rekapitulace stavby'!E20)</f>
        <v xml:space="preserve"> </v>
      </c>
      <c r="F24" s="38"/>
      <c r="G24" s="38"/>
      <c r="H24" s="38"/>
      <c r="I24" s="136" t="s">
        <v>27</v>
      </c>
      <c r="J24" s="139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hidden="1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hidden="1" s="2" customFormat="1" ht="12" customHeight="1">
      <c r="A26" s="38"/>
      <c r="B26" s="44"/>
      <c r="C26" s="38"/>
      <c r="D26" s="136" t="s">
        <v>33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hidden="1" s="8" customFormat="1" ht="16.5" customHeight="1">
      <c r="A27" s="141"/>
      <c r="B27" s="142"/>
      <c r="C27" s="141"/>
      <c r="D27" s="141"/>
      <c r="E27" s="143" t="s">
        <v>1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hidden="1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hidden="1" s="2" customFormat="1" ht="6.96" customHeight="1">
      <c r="A29" s="38"/>
      <c r="B29" s="44"/>
      <c r="C29" s="38"/>
      <c r="D29" s="145"/>
      <c r="E29" s="145"/>
      <c r="F29" s="145"/>
      <c r="G29" s="145"/>
      <c r="H29" s="145"/>
      <c r="I29" s="145"/>
      <c r="J29" s="145"/>
      <c r="K29" s="145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hidden="1" s="2" customFormat="1" ht="25.44" customHeight="1">
      <c r="A30" s="38"/>
      <c r="B30" s="44"/>
      <c r="C30" s="38"/>
      <c r="D30" s="146" t="s">
        <v>34</v>
      </c>
      <c r="E30" s="38"/>
      <c r="F30" s="38"/>
      <c r="G30" s="38"/>
      <c r="H30" s="38"/>
      <c r="I30" s="38"/>
      <c r="J30" s="147">
        <f>ROUND(J125,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hidden="1" s="2" customFormat="1" ht="6.96" customHeight="1">
      <c r="A31" s="38"/>
      <c r="B31" s="44"/>
      <c r="C31" s="38"/>
      <c r="D31" s="145"/>
      <c r="E31" s="145"/>
      <c r="F31" s="145"/>
      <c r="G31" s="145"/>
      <c r="H31" s="145"/>
      <c r="I31" s="145"/>
      <c r="J31" s="145"/>
      <c r="K31" s="145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hidden="1" s="2" customFormat="1" ht="14.4" customHeight="1">
      <c r="A32" s="38"/>
      <c r="B32" s="44"/>
      <c r="C32" s="38"/>
      <c r="D32" s="38"/>
      <c r="E32" s="38"/>
      <c r="F32" s="148" t="s">
        <v>36</v>
      </c>
      <c r="G32" s="38"/>
      <c r="H32" s="38"/>
      <c r="I32" s="148" t="s">
        <v>35</v>
      </c>
      <c r="J32" s="148" t="s">
        <v>37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hidden="1" s="2" customFormat="1" ht="14.4" customHeight="1">
      <c r="A33" s="38"/>
      <c r="B33" s="44"/>
      <c r="C33" s="38"/>
      <c r="D33" s="149" t="s">
        <v>38</v>
      </c>
      <c r="E33" s="136" t="s">
        <v>39</v>
      </c>
      <c r="F33" s="150">
        <f>ROUND((SUM(BE125:BE438)),  2)</f>
        <v>0</v>
      </c>
      <c r="G33" s="38"/>
      <c r="H33" s="38"/>
      <c r="I33" s="151">
        <v>0.20999999999999999</v>
      </c>
      <c r="J33" s="150">
        <f>ROUND(((SUM(BE125:BE438))*I33),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hidden="1" s="2" customFormat="1" ht="14.4" customHeight="1">
      <c r="A34" s="38"/>
      <c r="B34" s="44"/>
      <c r="C34" s="38"/>
      <c r="D34" s="38"/>
      <c r="E34" s="136" t="s">
        <v>40</v>
      </c>
      <c r="F34" s="150">
        <f>ROUND((SUM(BF125:BF438)),  2)</f>
        <v>0</v>
      </c>
      <c r="G34" s="38"/>
      <c r="H34" s="38"/>
      <c r="I34" s="151">
        <v>0.12</v>
      </c>
      <c r="J34" s="150">
        <f>ROUND(((SUM(BF125:BF438))*I34),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6" t="s">
        <v>41</v>
      </c>
      <c r="F35" s="150">
        <f>ROUND((SUM(BG125:BG438)),  2)</f>
        <v>0</v>
      </c>
      <c r="G35" s="38"/>
      <c r="H35" s="38"/>
      <c r="I35" s="151">
        <v>0.20999999999999999</v>
      </c>
      <c r="J35" s="150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6" t="s">
        <v>42</v>
      </c>
      <c r="F36" s="150">
        <f>ROUND((SUM(BH125:BH438)),  2)</f>
        <v>0</v>
      </c>
      <c r="G36" s="38"/>
      <c r="H36" s="38"/>
      <c r="I36" s="151">
        <v>0.12</v>
      </c>
      <c r="J36" s="150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6" t="s">
        <v>43</v>
      </c>
      <c r="F37" s="150">
        <f>ROUND((SUM(BI125:BI438)),  2)</f>
        <v>0</v>
      </c>
      <c r="G37" s="38"/>
      <c r="H37" s="38"/>
      <c r="I37" s="151">
        <v>0</v>
      </c>
      <c r="J37" s="150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hidden="1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hidden="1" s="2" customFormat="1" ht="25.44" customHeight="1">
      <c r="A39" s="38"/>
      <c r="B39" s="44"/>
      <c r="C39" s="152"/>
      <c r="D39" s="153" t="s">
        <v>44</v>
      </c>
      <c r="E39" s="154"/>
      <c r="F39" s="154"/>
      <c r="G39" s="155" t="s">
        <v>45</v>
      </c>
      <c r="H39" s="156" t="s">
        <v>46</v>
      </c>
      <c r="I39" s="154"/>
      <c r="J39" s="157">
        <f>SUM(J30:J37)</f>
        <v>0</v>
      </c>
      <c r="K39" s="158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hidden="1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hidden="1" s="1" customFormat="1" ht="14.4" customHeight="1">
      <c r="B41" s="20"/>
      <c r="L41" s="20"/>
    </row>
    <row r="42" hidden="1" s="1" customFormat="1" ht="14.4" customHeight="1">
      <c r="B42" s="20"/>
      <c r="L42" s="20"/>
    </row>
    <row r="43" hidden="1" s="1" customFormat="1" ht="14.4" customHeight="1">
      <c r="B43" s="20"/>
      <c r="L43" s="20"/>
    </row>
    <row r="44" hidden="1" s="1" customFormat="1" ht="14.4" customHeight="1">
      <c r="B44" s="20"/>
      <c r="L44" s="20"/>
    </row>
    <row r="45" hidden="1" s="1" customFormat="1" ht="14.4" customHeight="1">
      <c r="B45" s="20"/>
      <c r="L45" s="20"/>
    </row>
    <row r="46" hidden="1" s="1" customFormat="1" ht="14.4" customHeight="1">
      <c r="B46" s="20"/>
      <c r="L46" s="20"/>
    </row>
    <row r="47" hidden="1" s="1" customFormat="1" ht="14.4" customHeight="1">
      <c r="B47" s="20"/>
      <c r="L47" s="20"/>
    </row>
    <row r="48" hidden="1" s="1" customFormat="1" ht="14.4" customHeight="1">
      <c r="B48" s="20"/>
      <c r="L48" s="20"/>
    </row>
    <row r="49" hidden="1" s="1" customFormat="1" ht="14.4" customHeight="1">
      <c r="B49" s="20"/>
      <c r="L49" s="20"/>
    </row>
    <row r="50" hidden="1" s="2" customFormat="1" ht="14.4" customHeight="1">
      <c r="B50" s="63"/>
      <c r="D50" s="159" t="s">
        <v>47</v>
      </c>
      <c r="E50" s="160"/>
      <c r="F50" s="160"/>
      <c r="G50" s="159" t="s">
        <v>48</v>
      </c>
      <c r="H50" s="160"/>
      <c r="I50" s="160"/>
      <c r="J50" s="160"/>
      <c r="K50" s="160"/>
      <c r="L50" s="63"/>
    </row>
    <row r="51" hidden="1">
      <c r="B51" s="20"/>
      <c r="L51" s="20"/>
    </row>
    <row r="52" hidden="1">
      <c r="B52" s="20"/>
      <c r="L52" s="20"/>
    </row>
    <row r="53" hidden="1">
      <c r="B53" s="20"/>
      <c r="L53" s="20"/>
    </row>
    <row r="54" hidden="1">
      <c r="B54" s="20"/>
      <c r="L54" s="20"/>
    </row>
    <row r="55" hidden="1">
      <c r="B55" s="20"/>
      <c r="L55" s="20"/>
    </row>
    <row r="56" hidden="1">
      <c r="B56" s="20"/>
      <c r="L56" s="20"/>
    </row>
    <row r="57" hidden="1">
      <c r="B57" s="20"/>
      <c r="L57" s="20"/>
    </row>
    <row r="58" hidden="1">
      <c r="B58" s="20"/>
      <c r="L58" s="20"/>
    </row>
    <row r="59" hidden="1">
      <c r="B59" s="20"/>
      <c r="L59" s="20"/>
    </row>
    <row r="60" hidden="1">
      <c r="B60" s="20"/>
      <c r="L60" s="20"/>
    </row>
    <row r="61" hidden="1" s="2" customFormat="1">
      <c r="A61" s="38"/>
      <c r="B61" s="44"/>
      <c r="C61" s="38"/>
      <c r="D61" s="161" t="s">
        <v>49</v>
      </c>
      <c r="E61" s="162"/>
      <c r="F61" s="163" t="s">
        <v>50</v>
      </c>
      <c r="G61" s="161" t="s">
        <v>49</v>
      </c>
      <c r="H61" s="162"/>
      <c r="I61" s="162"/>
      <c r="J61" s="164" t="s">
        <v>50</v>
      </c>
      <c r="K61" s="162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 hidden="1">
      <c r="B62" s="20"/>
      <c r="L62" s="20"/>
    </row>
    <row r="63" hidden="1">
      <c r="B63" s="20"/>
      <c r="L63" s="20"/>
    </row>
    <row r="64" hidden="1">
      <c r="B64" s="20"/>
      <c r="L64" s="20"/>
    </row>
    <row r="65" hidden="1" s="2" customFormat="1">
      <c r="A65" s="38"/>
      <c r="B65" s="44"/>
      <c r="C65" s="38"/>
      <c r="D65" s="159" t="s">
        <v>51</v>
      </c>
      <c r="E65" s="165"/>
      <c r="F65" s="165"/>
      <c r="G65" s="159" t="s">
        <v>52</v>
      </c>
      <c r="H65" s="165"/>
      <c r="I65" s="165"/>
      <c r="J65" s="165"/>
      <c r="K65" s="165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 hidden="1">
      <c r="B66" s="20"/>
      <c r="L66" s="20"/>
    </row>
    <row r="67" hidden="1">
      <c r="B67" s="20"/>
      <c r="L67" s="20"/>
    </row>
    <row r="68" hidden="1">
      <c r="B68" s="20"/>
      <c r="L68" s="20"/>
    </row>
    <row r="69" hidden="1">
      <c r="B69" s="20"/>
      <c r="L69" s="20"/>
    </row>
    <row r="70" hidden="1">
      <c r="B70" s="20"/>
      <c r="L70" s="20"/>
    </row>
    <row r="71" hidden="1">
      <c r="B71" s="20"/>
      <c r="L71" s="20"/>
    </row>
    <row r="72" hidden="1">
      <c r="B72" s="20"/>
      <c r="L72" s="20"/>
    </row>
    <row r="73" hidden="1">
      <c r="B73" s="20"/>
      <c r="L73" s="20"/>
    </row>
    <row r="74" hidden="1">
      <c r="B74" s="20"/>
      <c r="L74" s="20"/>
    </row>
    <row r="75" hidden="1">
      <c r="B75" s="20"/>
      <c r="L75" s="20"/>
    </row>
    <row r="76" hidden="1" s="2" customFormat="1">
      <c r="A76" s="38"/>
      <c r="B76" s="44"/>
      <c r="C76" s="38"/>
      <c r="D76" s="161" t="s">
        <v>49</v>
      </c>
      <c r="E76" s="162"/>
      <c r="F76" s="163" t="s">
        <v>50</v>
      </c>
      <c r="G76" s="161" t="s">
        <v>49</v>
      </c>
      <c r="H76" s="162"/>
      <c r="I76" s="162"/>
      <c r="J76" s="164" t="s">
        <v>50</v>
      </c>
      <c r="K76" s="162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hidden="1" s="2" customFormat="1" ht="14.4" customHeight="1">
      <c r="A77" s="38"/>
      <c r="B77" s="166"/>
      <c r="C77" s="167"/>
      <c r="D77" s="167"/>
      <c r="E77" s="167"/>
      <c r="F77" s="167"/>
      <c r="G77" s="167"/>
      <c r="H77" s="167"/>
      <c r="I77" s="167"/>
      <c r="J77" s="167"/>
      <c r="K77" s="167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hidden="1"/>
    <row r="79" hidden="1"/>
    <row r="80" hidden="1"/>
    <row r="81" hidden="1" s="2" customFormat="1" ht="6.96" customHeight="1">
      <c r="A81" s="38"/>
      <c r="B81" s="168"/>
      <c r="C81" s="169"/>
      <c r="D81" s="169"/>
      <c r="E81" s="169"/>
      <c r="F81" s="169"/>
      <c r="G81" s="169"/>
      <c r="H81" s="169"/>
      <c r="I81" s="169"/>
      <c r="J81" s="169"/>
      <c r="K81" s="169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hidden="1" s="2" customFormat="1" ht="24.96" customHeight="1">
      <c r="A82" s="38"/>
      <c r="B82" s="39"/>
      <c r="C82" s="23" t="s">
        <v>88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hidden="1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hidden="1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hidden="1" s="2" customFormat="1" ht="16.5" customHeight="1">
      <c r="A85" s="38"/>
      <c r="B85" s="39"/>
      <c r="C85" s="40"/>
      <c r="D85" s="40"/>
      <c r="E85" s="170" t="str">
        <f>E7</f>
        <v>OBNOVA KANALIZACE V SADECH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hidden="1" s="2" customFormat="1" ht="12" customHeight="1">
      <c r="A86" s="38"/>
      <c r="B86" s="39"/>
      <c r="C86" s="32" t="s">
        <v>86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hidden="1" s="2" customFormat="1" ht="16.5" customHeight="1">
      <c r="A87" s="38"/>
      <c r="B87" s="39"/>
      <c r="C87" s="40"/>
      <c r="D87" s="40"/>
      <c r="E87" s="76" t="str">
        <f>E9</f>
        <v>SO 301 - Kanalizace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hidden="1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hidden="1" s="2" customFormat="1" ht="12" customHeight="1">
      <c r="A89" s="38"/>
      <c r="B89" s="39"/>
      <c r="C89" s="32" t="s">
        <v>20</v>
      </c>
      <c r="D89" s="40"/>
      <c r="E89" s="40"/>
      <c r="F89" s="27" t="str">
        <f>F12</f>
        <v>Velké Pavlovice</v>
      </c>
      <c r="G89" s="40"/>
      <c r="H89" s="40"/>
      <c r="I89" s="32" t="s">
        <v>22</v>
      </c>
      <c r="J89" s="79" t="str">
        <f>IF(J12="","",J12)</f>
        <v>1. 6. 2024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hidden="1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hidden="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hidden="1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32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hidden="1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hidden="1" s="2" customFormat="1" ht="29.28" customHeight="1">
      <c r="A94" s="38"/>
      <c r="B94" s="39"/>
      <c r="C94" s="171" t="s">
        <v>89</v>
      </c>
      <c r="D94" s="172"/>
      <c r="E94" s="172"/>
      <c r="F94" s="172"/>
      <c r="G94" s="172"/>
      <c r="H94" s="172"/>
      <c r="I94" s="172"/>
      <c r="J94" s="173" t="s">
        <v>90</v>
      </c>
      <c r="K94" s="172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hidden="1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hidden="1" s="2" customFormat="1" ht="22.8" customHeight="1">
      <c r="A96" s="38"/>
      <c r="B96" s="39"/>
      <c r="C96" s="174" t="s">
        <v>91</v>
      </c>
      <c r="D96" s="40"/>
      <c r="E96" s="40"/>
      <c r="F96" s="40"/>
      <c r="G96" s="40"/>
      <c r="H96" s="40"/>
      <c r="I96" s="40"/>
      <c r="J96" s="110">
        <f>J125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92</v>
      </c>
    </row>
    <row r="97" hidden="1" s="9" customFormat="1" ht="24.96" customHeight="1">
      <c r="A97" s="9"/>
      <c r="B97" s="175"/>
      <c r="C97" s="176"/>
      <c r="D97" s="177" t="s">
        <v>93</v>
      </c>
      <c r="E97" s="178"/>
      <c r="F97" s="178"/>
      <c r="G97" s="178"/>
      <c r="H97" s="178"/>
      <c r="I97" s="178"/>
      <c r="J97" s="179">
        <f>J126</f>
        <v>0</v>
      </c>
      <c r="K97" s="176"/>
      <c r="L97" s="18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1"/>
      <c r="C98" s="182"/>
      <c r="D98" s="183" t="s">
        <v>94</v>
      </c>
      <c r="E98" s="184"/>
      <c r="F98" s="184"/>
      <c r="G98" s="184"/>
      <c r="H98" s="184"/>
      <c r="I98" s="184"/>
      <c r="J98" s="185">
        <f>J127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1"/>
      <c r="C99" s="182"/>
      <c r="D99" s="183" t="s">
        <v>95</v>
      </c>
      <c r="E99" s="184"/>
      <c r="F99" s="184"/>
      <c r="G99" s="184"/>
      <c r="H99" s="184"/>
      <c r="I99" s="184"/>
      <c r="J99" s="185">
        <f>J263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1"/>
      <c r="C100" s="182"/>
      <c r="D100" s="183" t="s">
        <v>96</v>
      </c>
      <c r="E100" s="184"/>
      <c r="F100" s="184"/>
      <c r="G100" s="184"/>
      <c r="H100" s="184"/>
      <c r="I100" s="184"/>
      <c r="J100" s="185">
        <f>J271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1"/>
      <c r="C101" s="182"/>
      <c r="D101" s="183" t="s">
        <v>97</v>
      </c>
      <c r="E101" s="184"/>
      <c r="F101" s="184"/>
      <c r="G101" s="184"/>
      <c r="H101" s="184"/>
      <c r="I101" s="184"/>
      <c r="J101" s="185">
        <f>J298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1"/>
      <c r="C102" s="182"/>
      <c r="D102" s="183" t="s">
        <v>98</v>
      </c>
      <c r="E102" s="184"/>
      <c r="F102" s="184"/>
      <c r="G102" s="184"/>
      <c r="H102" s="184"/>
      <c r="I102" s="184"/>
      <c r="J102" s="185">
        <f>J332</f>
        <v>0</v>
      </c>
      <c r="K102" s="182"/>
      <c r="L102" s="18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1"/>
      <c r="C103" s="182"/>
      <c r="D103" s="183" t="s">
        <v>99</v>
      </c>
      <c r="E103" s="184"/>
      <c r="F103" s="184"/>
      <c r="G103" s="184"/>
      <c r="H103" s="184"/>
      <c r="I103" s="184"/>
      <c r="J103" s="185">
        <f>J408</f>
        <v>0</v>
      </c>
      <c r="K103" s="182"/>
      <c r="L103" s="18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81"/>
      <c r="C104" s="182"/>
      <c r="D104" s="183" t="s">
        <v>100</v>
      </c>
      <c r="E104" s="184"/>
      <c r="F104" s="184"/>
      <c r="G104" s="184"/>
      <c r="H104" s="184"/>
      <c r="I104" s="184"/>
      <c r="J104" s="185">
        <f>J431</f>
        <v>0</v>
      </c>
      <c r="K104" s="182"/>
      <c r="L104" s="18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81"/>
      <c r="C105" s="182"/>
      <c r="D105" s="183" t="s">
        <v>101</v>
      </c>
      <c r="E105" s="184"/>
      <c r="F105" s="184"/>
      <c r="G105" s="184"/>
      <c r="H105" s="184"/>
      <c r="I105" s="184"/>
      <c r="J105" s="185">
        <f>J436</f>
        <v>0</v>
      </c>
      <c r="K105" s="182"/>
      <c r="L105" s="18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2" customFormat="1" ht="21.84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hidden="1" s="2" customFormat="1" ht="6.96" customHeight="1">
      <c r="A107" s="38"/>
      <c r="B107" s="66"/>
      <c r="C107" s="67"/>
      <c r="D107" s="67"/>
      <c r="E107" s="67"/>
      <c r="F107" s="67"/>
      <c r="G107" s="67"/>
      <c r="H107" s="67"/>
      <c r="I107" s="67"/>
      <c r="J107" s="67"/>
      <c r="K107" s="67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hidden="1"/>
    <row r="109" hidden="1"/>
    <row r="110" hidden="1"/>
    <row r="111" s="2" customFormat="1" ht="6.96" customHeight="1">
      <c r="A111" s="38"/>
      <c r="B111" s="68"/>
      <c r="C111" s="69"/>
      <c r="D111" s="69"/>
      <c r="E111" s="69"/>
      <c r="F111" s="69"/>
      <c r="G111" s="69"/>
      <c r="H111" s="69"/>
      <c r="I111" s="69"/>
      <c r="J111" s="69"/>
      <c r="K111" s="69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4.96" customHeight="1">
      <c r="A112" s="38"/>
      <c r="B112" s="39"/>
      <c r="C112" s="23" t="s">
        <v>102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16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170" t="str">
        <f>E7</f>
        <v>OBNOVA KANALIZACE V SADECH</v>
      </c>
      <c r="F115" s="32"/>
      <c r="G115" s="32"/>
      <c r="H115" s="32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86</v>
      </c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6.5" customHeight="1">
      <c r="A117" s="38"/>
      <c r="B117" s="39"/>
      <c r="C117" s="40"/>
      <c r="D117" s="40"/>
      <c r="E117" s="76" t="str">
        <f>E9</f>
        <v>SO 301 - Kanalizace</v>
      </c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2" customHeight="1">
      <c r="A119" s="38"/>
      <c r="B119" s="39"/>
      <c r="C119" s="32" t="s">
        <v>20</v>
      </c>
      <c r="D119" s="40"/>
      <c r="E119" s="40"/>
      <c r="F119" s="27" t="str">
        <f>F12</f>
        <v>Velké Pavlovice</v>
      </c>
      <c r="G119" s="40"/>
      <c r="H119" s="40"/>
      <c r="I119" s="32" t="s">
        <v>22</v>
      </c>
      <c r="J119" s="79" t="str">
        <f>IF(J12="","",J12)</f>
        <v>1. 6. 2024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6.96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5.15" customHeight="1">
      <c r="A121" s="38"/>
      <c r="B121" s="39"/>
      <c r="C121" s="32" t="s">
        <v>24</v>
      </c>
      <c r="D121" s="40"/>
      <c r="E121" s="40"/>
      <c r="F121" s="27" t="str">
        <f>E15</f>
        <v xml:space="preserve"> </v>
      </c>
      <c r="G121" s="40"/>
      <c r="H121" s="40"/>
      <c r="I121" s="32" t="s">
        <v>30</v>
      </c>
      <c r="J121" s="36" t="str">
        <f>E21</f>
        <v xml:space="preserve"> </v>
      </c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28</v>
      </c>
      <c r="D122" s="40"/>
      <c r="E122" s="40"/>
      <c r="F122" s="27" t="str">
        <f>IF(E18="","",E18)</f>
        <v>Vyplň údaj</v>
      </c>
      <c r="G122" s="40"/>
      <c r="H122" s="40"/>
      <c r="I122" s="32" t="s">
        <v>32</v>
      </c>
      <c r="J122" s="36" t="str">
        <f>E24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0.32" customHeight="1">
      <c r="A123" s="38"/>
      <c r="B123" s="39"/>
      <c r="C123" s="40"/>
      <c r="D123" s="40"/>
      <c r="E123" s="40"/>
      <c r="F123" s="40"/>
      <c r="G123" s="40"/>
      <c r="H123" s="40"/>
      <c r="I123" s="40"/>
      <c r="J123" s="40"/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11" customFormat="1" ht="29.28" customHeight="1">
      <c r="A124" s="187"/>
      <c r="B124" s="188"/>
      <c r="C124" s="189" t="s">
        <v>103</v>
      </c>
      <c r="D124" s="190" t="s">
        <v>59</v>
      </c>
      <c r="E124" s="190" t="s">
        <v>55</v>
      </c>
      <c r="F124" s="190" t="s">
        <v>56</v>
      </c>
      <c r="G124" s="190" t="s">
        <v>104</v>
      </c>
      <c r="H124" s="190" t="s">
        <v>105</v>
      </c>
      <c r="I124" s="190" t="s">
        <v>106</v>
      </c>
      <c r="J124" s="191" t="s">
        <v>90</v>
      </c>
      <c r="K124" s="192" t="s">
        <v>107</v>
      </c>
      <c r="L124" s="193"/>
      <c r="M124" s="100" t="s">
        <v>1</v>
      </c>
      <c r="N124" s="101" t="s">
        <v>38</v>
      </c>
      <c r="O124" s="101" t="s">
        <v>108</v>
      </c>
      <c r="P124" s="101" t="s">
        <v>109</v>
      </c>
      <c r="Q124" s="101" t="s">
        <v>110</v>
      </c>
      <c r="R124" s="101" t="s">
        <v>111</v>
      </c>
      <c r="S124" s="101" t="s">
        <v>112</v>
      </c>
      <c r="T124" s="102" t="s">
        <v>113</v>
      </c>
      <c r="U124" s="187"/>
      <c r="V124" s="187"/>
      <c r="W124" s="187"/>
      <c r="X124" s="187"/>
      <c r="Y124" s="187"/>
      <c r="Z124" s="187"/>
      <c r="AA124" s="187"/>
      <c r="AB124" s="187"/>
      <c r="AC124" s="187"/>
      <c r="AD124" s="187"/>
      <c r="AE124" s="187"/>
    </row>
    <row r="125" s="2" customFormat="1" ht="22.8" customHeight="1">
      <c r="A125" s="38"/>
      <c r="B125" s="39"/>
      <c r="C125" s="107" t="s">
        <v>114</v>
      </c>
      <c r="D125" s="40"/>
      <c r="E125" s="40"/>
      <c r="F125" s="40"/>
      <c r="G125" s="40"/>
      <c r="H125" s="40"/>
      <c r="I125" s="40"/>
      <c r="J125" s="194">
        <f>BK125</f>
        <v>0</v>
      </c>
      <c r="K125" s="40"/>
      <c r="L125" s="44"/>
      <c r="M125" s="103"/>
      <c r="N125" s="195"/>
      <c r="O125" s="104"/>
      <c r="P125" s="196">
        <f>P126</f>
        <v>0</v>
      </c>
      <c r="Q125" s="104"/>
      <c r="R125" s="196">
        <f>R126</f>
        <v>86.692687600000014</v>
      </c>
      <c r="S125" s="104"/>
      <c r="T125" s="197">
        <f>T126</f>
        <v>379.80687999999998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73</v>
      </c>
      <c r="AU125" s="17" t="s">
        <v>92</v>
      </c>
      <c r="BK125" s="198">
        <f>BK126</f>
        <v>0</v>
      </c>
    </row>
    <row r="126" s="12" customFormat="1" ht="25.92" customHeight="1">
      <c r="A126" s="12"/>
      <c r="B126" s="199"/>
      <c r="C126" s="200"/>
      <c r="D126" s="201" t="s">
        <v>73</v>
      </c>
      <c r="E126" s="202" t="s">
        <v>115</v>
      </c>
      <c r="F126" s="202" t="s">
        <v>116</v>
      </c>
      <c r="G126" s="200"/>
      <c r="H126" s="200"/>
      <c r="I126" s="203"/>
      <c r="J126" s="204">
        <f>BK126</f>
        <v>0</v>
      </c>
      <c r="K126" s="200"/>
      <c r="L126" s="205"/>
      <c r="M126" s="206"/>
      <c r="N126" s="207"/>
      <c r="O126" s="207"/>
      <c r="P126" s="208">
        <f>P127+P263+P271+P298+P332+P408+P431+P436</f>
        <v>0</v>
      </c>
      <c r="Q126" s="207"/>
      <c r="R126" s="208">
        <f>R127+R263+R271+R298+R332+R408+R431+R436</f>
        <v>86.692687600000014</v>
      </c>
      <c r="S126" s="207"/>
      <c r="T126" s="209">
        <f>T127+T263+T271+T298+T332+T408+T431+T436</f>
        <v>379.80687999999998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0" t="s">
        <v>82</v>
      </c>
      <c r="AT126" s="211" t="s">
        <v>73</v>
      </c>
      <c r="AU126" s="211" t="s">
        <v>74</v>
      </c>
      <c r="AY126" s="210" t="s">
        <v>117</v>
      </c>
      <c r="BK126" s="212">
        <f>BK127+BK263+BK271+BK298+BK332+BK408+BK431+BK436</f>
        <v>0</v>
      </c>
    </row>
    <row r="127" s="12" customFormat="1" ht="22.8" customHeight="1">
      <c r="A127" s="12"/>
      <c r="B127" s="199"/>
      <c r="C127" s="200"/>
      <c r="D127" s="201" t="s">
        <v>73</v>
      </c>
      <c r="E127" s="213" t="s">
        <v>82</v>
      </c>
      <c r="F127" s="213" t="s">
        <v>118</v>
      </c>
      <c r="G127" s="200"/>
      <c r="H127" s="200"/>
      <c r="I127" s="203"/>
      <c r="J127" s="214">
        <f>BK127</f>
        <v>0</v>
      </c>
      <c r="K127" s="200"/>
      <c r="L127" s="205"/>
      <c r="M127" s="206"/>
      <c r="N127" s="207"/>
      <c r="O127" s="207"/>
      <c r="P127" s="208">
        <f>SUM(P128:P262)</f>
        <v>0</v>
      </c>
      <c r="Q127" s="207"/>
      <c r="R127" s="208">
        <f>SUM(R128:R262)</f>
        <v>1.7140042</v>
      </c>
      <c r="S127" s="207"/>
      <c r="T127" s="209">
        <f>SUM(T128:T262)</f>
        <v>183.928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0" t="s">
        <v>82</v>
      </c>
      <c r="AT127" s="211" t="s">
        <v>73</v>
      </c>
      <c r="AU127" s="211" t="s">
        <v>82</v>
      </c>
      <c r="AY127" s="210" t="s">
        <v>117</v>
      </c>
      <c r="BK127" s="212">
        <f>SUM(BK128:BK262)</f>
        <v>0</v>
      </c>
    </row>
    <row r="128" s="2" customFormat="1" ht="21.75" customHeight="1">
      <c r="A128" s="38"/>
      <c r="B128" s="39"/>
      <c r="C128" s="215" t="s">
        <v>82</v>
      </c>
      <c r="D128" s="215" t="s">
        <v>119</v>
      </c>
      <c r="E128" s="216" t="s">
        <v>120</v>
      </c>
      <c r="F128" s="217" t="s">
        <v>121</v>
      </c>
      <c r="G128" s="218" t="s">
        <v>122</v>
      </c>
      <c r="H128" s="219">
        <v>211.99199999999999</v>
      </c>
      <c r="I128" s="220"/>
      <c r="J128" s="221">
        <f>ROUND(I128*H128,2)</f>
        <v>0</v>
      </c>
      <c r="K128" s="222"/>
      <c r="L128" s="44"/>
      <c r="M128" s="223" t="s">
        <v>1</v>
      </c>
      <c r="N128" s="224" t="s">
        <v>39</v>
      </c>
      <c r="O128" s="91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7" t="s">
        <v>123</v>
      </c>
      <c r="AT128" s="227" t="s">
        <v>119</v>
      </c>
      <c r="AU128" s="227" t="s">
        <v>84</v>
      </c>
      <c r="AY128" s="17" t="s">
        <v>117</v>
      </c>
      <c r="BE128" s="228">
        <f>IF(N128="základní",J128,0)</f>
        <v>0</v>
      </c>
      <c r="BF128" s="228">
        <f>IF(N128="snížená",J128,0)</f>
        <v>0</v>
      </c>
      <c r="BG128" s="228">
        <f>IF(N128="zákl. přenesená",J128,0)</f>
        <v>0</v>
      </c>
      <c r="BH128" s="228">
        <f>IF(N128="sníž. přenesená",J128,0)</f>
        <v>0</v>
      </c>
      <c r="BI128" s="228">
        <f>IF(N128="nulová",J128,0)</f>
        <v>0</v>
      </c>
      <c r="BJ128" s="17" t="s">
        <v>82</v>
      </c>
      <c r="BK128" s="228">
        <f>ROUND(I128*H128,2)</f>
        <v>0</v>
      </c>
      <c r="BL128" s="17" t="s">
        <v>123</v>
      </c>
      <c r="BM128" s="227" t="s">
        <v>124</v>
      </c>
    </row>
    <row r="129" s="2" customFormat="1">
      <c r="A129" s="38"/>
      <c r="B129" s="39"/>
      <c r="C129" s="40"/>
      <c r="D129" s="229" t="s">
        <v>125</v>
      </c>
      <c r="E129" s="40"/>
      <c r="F129" s="230" t="s">
        <v>126</v>
      </c>
      <c r="G129" s="40"/>
      <c r="H129" s="40"/>
      <c r="I129" s="231"/>
      <c r="J129" s="40"/>
      <c r="K129" s="40"/>
      <c r="L129" s="44"/>
      <c r="M129" s="232"/>
      <c r="N129" s="233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125</v>
      </c>
      <c r="AU129" s="17" t="s">
        <v>84</v>
      </c>
    </row>
    <row r="130" s="13" customFormat="1">
      <c r="A130" s="13"/>
      <c r="B130" s="234"/>
      <c r="C130" s="235"/>
      <c r="D130" s="229" t="s">
        <v>127</v>
      </c>
      <c r="E130" s="236" t="s">
        <v>1</v>
      </c>
      <c r="F130" s="237" t="s">
        <v>128</v>
      </c>
      <c r="G130" s="235"/>
      <c r="H130" s="238">
        <v>211.99199999999999</v>
      </c>
      <c r="I130" s="239"/>
      <c r="J130" s="235"/>
      <c r="K130" s="235"/>
      <c r="L130" s="240"/>
      <c r="M130" s="241"/>
      <c r="N130" s="242"/>
      <c r="O130" s="242"/>
      <c r="P130" s="242"/>
      <c r="Q130" s="242"/>
      <c r="R130" s="242"/>
      <c r="S130" s="242"/>
      <c r="T130" s="24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4" t="s">
        <v>127</v>
      </c>
      <c r="AU130" s="244" t="s">
        <v>84</v>
      </c>
      <c r="AV130" s="13" t="s">
        <v>84</v>
      </c>
      <c r="AW130" s="13" t="s">
        <v>31</v>
      </c>
      <c r="AX130" s="13" t="s">
        <v>82</v>
      </c>
      <c r="AY130" s="244" t="s">
        <v>117</v>
      </c>
    </row>
    <row r="131" s="2" customFormat="1" ht="24.15" customHeight="1">
      <c r="A131" s="38"/>
      <c r="B131" s="39"/>
      <c r="C131" s="215" t="s">
        <v>84</v>
      </c>
      <c r="D131" s="215" t="s">
        <v>119</v>
      </c>
      <c r="E131" s="216" t="s">
        <v>129</v>
      </c>
      <c r="F131" s="217" t="s">
        <v>130</v>
      </c>
      <c r="G131" s="218" t="s">
        <v>122</v>
      </c>
      <c r="H131" s="219">
        <v>217.80000000000001</v>
      </c>
      <c r="I131" s="220"/>
      <c r="J131" s="221">
        <f>ROUND(I131*H131,2)</f>
        <v>0</v>
      </c>
      <c r="K131" s="222"/>
      <c r="L131" s="44"/>
      <c r="M131" s="223" t="s">
        <v>1</v>
      </c>
      <c r="N131" s="224" t="s">
        <v>39</v>
      </c>
      <c r="O131" s="91"/>
      <c r="P131" s="225">
        <f>O131*H131</f>
        <v>0</v>
      </c>
      <c r="Q131" s="225">
        <v>0</v>
      </c>
      <c r="R131" s="225">
        <f>Q131*H131</f>
        <v>0</v>
      </c>
      <c r="S131" s="225">
        <v>0.26000000000000001</v>
      </c>
      <c r="T131" s="226">
        <f>S131*H131</f>
        <v>56.628000000000007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7" t="s">
        <v>123</v>
      </c>
      <c r="AT131" s="227" t="s">
        <v>119</v>
      </c>
      <c r="AU131" s="227" t="s">
        <v>84</v>
      </c>
      <c r="AY131" s="17" t="s">
        <v>117</v>
      </c>
      <c r="BE131" s="228">
        <f>IF(N131="základní",J131,0)</f>
        <v>0</v>
      </c>
      <c r="BF131" s="228">
        <f>IF(N131="snížená",J131,0)</f>
        <v>0</v>
      </c>
      <c r="BG131" s="228">
        <f>IF(N131="zákl. přenesená",J131,0)</f>
        <v>0</v>
      </c>
      <c r="BH131" s="228">
        <f>IF(N131="sníž. přenesená",J131,0)</f>
        <v>0</v>
      </c>
      <c r="BI131" s="228">
        <f>IF(N131="nulová",J131,0)</f>
        <v>0</v>
      </c>
      <c r="BJ131" s="17" t="s">
        <v>82</v>
      </c>
      <c r="BK131" s="228">
        <f>ROUND(I131*H131,2)</f>
        <v>0</v>
      </c>
      <c r="BL131" s="17" t="s">
        <v>123</v>
      </c>
      <c r="BM131" s="227" t="s">
        <v>131</v>
      </c>
    </row>
    <row r="132" s="2" customFormat="1">
      <c r="A132" s="38"/>
      <c r="B132" s="39"/>
      <c r="C132" s="40"/>
      <c r="D132" s="229" t="s">
        <v>125</v>
      </c>
      <c r="E132" s="40"/>
      <c r="F132" s="230" t="s">
        <v>132</v>
      </c>
      <c r="G132" s="40"/>
      <c r="H132" s="40"/>
      <c r="I132" s="231"/>
      <c r="J132" s="40"/>
      <c r="K132" s="40"/>
      <c r="L132" s="44"/>
      <c r="M132" s="232"/>
      <c r="N132" s="233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125</v>
      </c>
      <c r="AU132" s="17" t="s">
        <v>84</v>
      </c>
    </row>
    <row r="133" s="14" customFormat="1">
      <c r="A133" s="14"/>
      <c r="B133" s="245"/>
      <c r="C133" s="246"/>
      <c r="D133" s="229" t="s">
        <v>127</v>
      </c>
      <c r="E133" s="247" t="s">
        <v>1</v>
      </c>
      <c r="F133" s="248" t="s">
        <v>133</v>
      </c>
      <c r="G133" s="246"/>
      <c r="H133" s="247" t="s">
        <v>1</v>
      </c>
      <c r="I133" s="249"/>
      <c r="J133" s="246"/>
      <c r="K133" s="246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127</v>
      </c>
      <c r="AU133" s="254" t="s">
        <v>84</v>
      </c>
      <c r="AV133" s="14" t="s">
        <v>82</v>
      </c>
      <c r="AW133" s="14" t="s">
        <v>31</v>
      </c>
      <c r="AX133" s="14" t="s">
        <v>74</v>
      </c>
      <c r="AY133" s="254" t="s">
        <v>117</v>
      </c>
    </row>
    <row r="134" s="13" customFormat="1">
      <c r="A134" s="13"/>
      <c r="B134" s="234"/>
      <c r="C134" s="235"/>
      <c r="D134" s="229" t="s">
        <v>127</v>
      </c>
      <c r="E134" s="236" t="s">
        <v>1</v>
      </c>
      <c r="F134" s="237" t="s">
        <v>134</v>
      </c>
      <c r="G134" s="235"/>
      <c r="H134" s="238">
        <v>217.80000000000001</v>
      </c>
      <c r="I134" s="239"/>
      <c r="J134" s="235"/>
      <c r="K134" s="235"/>
      <c r="L134" s="240"/>
      <c r="M134" s="241"/>
      <c r="N134" s="242"/>
      <c r="O134" s="242"/>
      <c r="P134" s="242"/>
      <c r="Q134" s="242"/>
      <c r="R134" s="242"/>
      <c r="S134" s="242"/>
      <c r="T134" s="24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44" t="s">
        <v>127</v>
      </c>
      <c r="AU134" s="244" t="s">
        <v>84</v>
      </c>
      <c r="AV134" s="13" t="s">
        <v>84</v>
      </c>
      <c r="AW134" s="13" t="s">
        <v>31</v>
      </c>
      <c r="AX134" s="13" t="s">
        <v>82</v>
      </c>
      <c r="AY134" s="244" t="s">
        <v>117</v>
      </c>
    </row>
    <row r="135" s="2" customFormat="1" ht="24.15" customHeight="1">
      <c r="A135" s="38"/>
      <c r="B135" s="39"/>
      <c r="C135" s="215" t="s">
        <v>135</v>
      </c>
      <c r="D135" s="215" t="s">
        <v>119</v>
      </c>
      <c r="E135" s="216" t="s">
        <v>136</v>
      </c>
      <c r="F135" s="217" t="s">
        <v>137</v>
      </c>
      <c r="G135" s="218" t="s">
        <v>122</v>
      </c>
      <c r="H135" s="219">
        <v>218</v>
      </c>
      <c r="I135" s="220"/>
      <c r="J135" s="221">
        <f>ROUND(I135*H135,2)</f>
        <v>0</v>
      </c>
      <c r="K135" s="222"/>
      <c r="L135" s="44"/>
      <c r="M135" s="223" t="s">
        <v>1</v>
      </c>
      <c r="N135" s="224" t="s">
        <v>39</v>
      </c>
      <c r="O135" s="91"/>
      <c r="P135" s="225">
        <f>O135*H135</f>
        <v>0</v>
      </c>
      <c r="Q135" s="225">
        <v>0</v>
      </c>
      <c r="R135" s="225">
        <f>Q135*H135</f>
        <v>0</v>
      </c>
      <c r="S135" s="225">
        <v>0.44</v>
      </c>
      <c r="T135" s="226">
        <f>S135*H135</f>
        <v>95.920000000000002</v>
      </c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R135" s="227" t="s">
        <v>123</v>
      </c>
      <c r="AT135" s="227" t="s">
        <v>119</v>
      </c>
      <c r="AU135" s="227" t="s">
        <v>84</v>
      </c>
      <c r="AY135" s="17" t="s">
        <v>117</v>
      </c>
      <c r="BE135" s="228">
        <f>IF(N135="základní",J135,0)</f>
        <v>0</v>
      </c>
      <c r="BF135" s="228">
        <f>IF(N135="snížená",J135,0)</f>
        <v>0</v>
      </c>
      <c r="BG135" s="228">
        <f>IF(N135="zákl. přenesená",J135,0)</f>
        <v>0</v>
      </c>
      <c r="BH135" s="228">
        <f>IF(N135="sníž. přenesená",J135,0)</f>
        <v>0</v>
      </c>
      <c r="BI135" s="228">
        <f>IF(N135="nulová",J135,0)</f>
        <v>0</v>
      </c>
      <c r="BJ135" s="17" t="s">
        <v>82</v>
      </c>
      <c r="BK135" s="228">
        <f>ROUND(I135*H135,2)</f>
        <v>0</v>
      </c>
      <c r="BL135" s="17" t="s">
        <v>123</v>
      </c>
      <c r="BM135" s="227" t="s">
        <v>138</v>
      </c>
    </row>
    <row r="136" s="2" customFormat="1">
      <c r="A136" s="38"/>
      <c r="B136" s="39"/>
      <c r="C136" s="40"/>
      <c r="D136" s="229" t="s">
        <v>125</v>
      </c>
      <c r="E136" s="40"/>
      <c r="F136" s="230" t="s">
        <v>139</v>
      </c>
      <c r="G136" s="40"/>
      <c r="H136" s="40"/>
      <c r="I136" s="231"/>
      <c r="J136" s="40"/>
      <c r="K136" s="40"/>
      <c r="L136" s="44"/>
      <c r="M136" s="232"/>
      <c r="N136" s="233"/>
      <c r="O136" s="91"/>
      <c r="P136" s="91"/>
      <c r="Q136" s="91"/>
      <c r="R136" s="91"/>
      <c r="S136" s="91"/>
      <c r="T136" s="92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T136" s="17" t="s">
        <v>125</v>
      </c>
      <c r="AU136" s="17" t="s">
        <v>84</v>
      </c>
    </row>
    <row r="137" s="14" customFormat="1">
      <c r="A137" s="14"/>
      <c r="B137" s="245"/>
      <c r="C137" s="246"/>
      <c r="D137" s="229" t="s">
        <v>127</v>
      </c>
      <c r="E137" s="247" t="s">
        <v>1</v>
      </c>
      <c r="F137" s="248" t="s">
        <v>140</v>
      </c>
      <c r="G137" s="246"/>
      <c r="H137" s="247" t="s">
        <v>1</v>
      </c>
      <c r="I137" s="249"/>
      <c r="J137" s="246"/>
      <c r="K137" s="246"/>
      <c r="L137" s="250"/>
      <c r="M137" s="251"/>
      <c r="N137" s="252"/>
      <c r="O137" s="252"/>
      <c r="P137" s="252"/>
      <c r="Q137" s="252"/>
      <c r="R137" s="252"/>
      <c r="S137" s="252"/>
      <c r="T137" s="253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4" t="s">
        <v>127</v>
      </c>
      <c r="AU137" s="254" t="s">
        <v>84</v>
      </c>
      <c r="AV137" s="14" t="s">
        <v>82</v>
      </c>
      <c r="AW137" s="14" t="s">
        <v>31</v>
      </c>
      <c r="AX137" s="14" t="s">
        <v>74</v>
      </c>
      <c r="AY137" s="254" t="s">
        <v>117</v>
      </c>
    </row>
    <row r="138" s="13" customFormat="1">
      <c r="A138" s="13"/>
      <c r="B138" s="234"/>
      <c r="C138" s="235"/>
      <c r="D138" s="229" t="s">
        <v>127</v>
      </c>
      <c r="E138" s="236" t="s">
        <v>1</v>
      </c>
      <c r="F138" s="237" t="s">
        <v>141</v>
      </c>
      <c r="G138" s="235"/>
      <c r="H138" s="238">
        <v>198</v>
      </c>
      <c r="I138" s="239"/>
      <c r="J138" s="235"/>
      <c r="K138" s="235"/>
      <c r="L138" s="240"/>
      <c r="M138" s="241"/>
      <c r="N138" s="242"/>
      <c r="O138" s="242"/>
      <c r="P138" s="242"/>
      <c r="Q138" s="242"/>
      <c r="R138" s="242"/>
      <c r="S138" s="242"/>
      <c r="T138" s="24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4" t="s">
        <v>127</v>
      </c>
      <c r="AU138" s="244" t="s">
        <v>84</v>
      </c>
      <c r="AV138" s="13" t="s">
        <v>84</v>
      </c>
      <c r="AW138" s="13" t="s">
        <v>31</v>
      </c>
      <c r="AX138" s="13" t="s">
        <v>74</v>
      </c>
      <c r="AY138" s="244" t="s">
        <v>117</v>
      </c>
    </row>
    <row r="139" s="14" customFormat="1">
      <c r="A139" s="14"/>
      <c r="B139" s="245"/>
      <c r="C139" s="246"/>
      <c r="D139" s="229" t="s">
        <v>127</v>
      </c>
      <c r="E139" s="247" t="s">
        <v>1</v>
      </c>
      <c r="F139" s="248" t="s">
        <v>142</v>
      </c>
      <c r="G139" s="246"/>
      <c r="H139" s="247" t="s">
        <v>1</v>
      </c>
      <c r="I139" s="249"/>
      <c r="J139" s="246"/>
      <c r="K139" s="246"/>
      <c r="L139" s="250"/>
      <c r="M139" s="251"/>
      <c r="N139" s="252"/>
      <c r="O139" s="252"/>
      <c r="P139" s="252"/>
      <c r="Q139" s="252"/>
      <c r="R139" s="252"/>
      <c r="S139" s="252"/>
      <c r="T139" s="253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54" t="s">
        <v>127</v>
      </c>
      <c r="AU139" s="254" t="s">
        <v>84</v>
      </c>
      <c r="AV139" s="14" t="s">
        <v>82</v>
      </c>
      <c r="AW139" s="14" t="s">
        <v>31</v>
      </c>
      <c r="AX139" s="14" t="s">
        <v>74</v>
      </c>
      <c r="AY139" s="254" t="s">
        <v>117</v>
      </c>
    </row>
    <row r="140" s="13" customFormat="1">
      <c r="A140" s="13"/>
      <c r="B140" s="234"/>
      <c r="C140" s="235"/>
      <c r="D140" s="229" t="s">
        <v>127</v>
      </c>
      <c r="E140" s="236" t="s">
        <v>1</v>
      </c>
      <c r="F140" s="237" t="s">
        <v>143</v>
      </c>
      <c r="G140" s="235"/>
      <c r="H140" s="238">
        <v>20</v>
      </c>
      <c r="I140" s="239"/>
      <c r="J140" s="235"/>
      <c r="K140" s="235"/>
      <c r="L140" s="240"/>
      <c r="M140" s="241"/>
      <c r="N140" s="242"/>
      <c r="O140" s="242"/>
      <c r="P140" s="242"/>
      <c r="Q140" s="242"/>
      <c r="R140" s="242"/>
      <c r="S140" s="242"/>
      <c r="T140" s="24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4" t="s">
        <v>127</v>
      </c>
      <c r="AU140" s="244" t="s">
        <v>84</v>
      </c>
      <c r="AV140" s="13" t="s">
        <v>84</v>
      </c>
      <c r="AW140" s="13" t="s">
        <v>31</v>
      </c>
      <c r="AX140" s="13" t="s">
        <v>74</v>
      </c>
      <c r="AY140" s="244" t="s">
        <v>117</v>
      </c>
    </row>
    <row r="141" s="15" customFormat="1">
      <c r="A141" s="15"/>
      <c r="B141" s="255"/>
      <c r="C141" s="256"/>
      <c r="D141" s="229" t="s">
        <v>127</v>
      </c>
      <c r="E141" s="257" t="s">
        <v>1</v>
      </c>
      <c r="F141" s="258" t="s">
        <v>144</v>
      </c>
      <c r="G141" s="256"/>
      <c r="H141" s="259">
        <v>218</v>
      </c>
      <c r="I141" s="260"/>
      <c r="J141" s="256"/>
      <c r="K141" s="256"/>
      <c r="L141" s="261"/>
      <c r="M141" s="262"/>
      <c r="N141" s="263"/>
      <c r="O141" s="263"/>
      <c r="P141" s="263"/>
      <c r="Q141" s="263"/>
      <c r="R141" s="263"/>
      <c r="S141" s="263"/>
      <c r="T141" s="264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T141" s="265" t="s">
        <v>127</v>
      </c>
      <c r="AU141" s="265" t="s">
        <v>84</v>
      </c>
      <c r="AV141" s="15" t="s">
        <v>123</v>
      </c>
      <c r="AW141" s="15" t="s">
        <v>31</v>
      </c>
      <c r="AX141" s="15" t="s">
        <v>82</v>
      </c>
      <c r="AY141" s="265" t="s">
        <v>117</v>
      </c>
    </row>
    <row r="142" s="2" customFormat="1" ht="24.15" customHeight="1">
      <c r="A142" s="38"/>
      <c r="B142" s="39"/>
      <c r="C142" s="215" t="s">
        <v>123</v>
      </c>
      <c r="D142" s="215" t="s">
        <v>119</v>
      </c>
      <c r="E142" s="216" t="s">
        <v>145</v>
      </c>
      <c r="F142" s="217" t="s">
        <v>146</v>
      </c>
      <c r="G142" s="218" t="s">
        <v>122</v>
      </c>
      <c r="H142" s="219">
        <v>46.200000000000003</v>
      </c>
      <c r="I142" s="220"/>
      <c r="J142" s="221">
        <f>ROUND(I142*H142,2)</f>
        <v>0</v>
      </c>
      <c r="K142" s="222"/>
      <c r="L142" s="44"/>
      <c r="M142" s="223" t="s">
        <v>1</v>
      </c>
      <c r="N142" s="224" t="s">
        <v>39</v>
      </c>
      <c r="O142" s="91"/>
      <c r="P142" s="225">
        <f>O142*H142</f>
        <v>0</v>
      </c>
      <c r="Q142" s="225">
        <v>0</v>
      </c>
      <c r="R142" s="225">
        <f>Q142*H142</f>
        <v>0</v>
      </c>
      <c r="S142" s="225">
        <v>0.5</v>
      </c>
      <c r="T142" s="226">
        <f>S142*H142</f>
        <v>23.100000000000001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27" t="s">
        <v>123</v>
      </c>
      <c r="AT142" s="227" t="s">
        <v>119</v>
      </c>
      <c r="AU142" s="227" t="s">
        <v>84</v>
      </c>
      <c r="AY142" s="17" t="s">
        <v>117</v>
      </c>
      <c r="BE142" s="228">
        <f>IF(N142="základní",J142,0)</f>
        <v>0</v>
      </c>
      <c r="BF142" s="228">
        <f>IF(N142="snížená",J142,0)</f>
        <v>0</v>
      </c>
      <c r="BG142" s="228">
        <f>IF(N142="zákl. přenesená",J142,0)</f>
        <v>0</v>
      </c>
      <c r="BH142" s="228">
        <f>IF(N142="sníž. přenesená",J142,0)</f>
        <v>0</v>
      </c>
      <c r="BI142" s="228">
        <f>IF(N142="nulová",J142,0)</f>
        <v>0</v>
      </c>
      <c r="BJ142" s="17" t="s">
        <v>82</v>
      </c>
      <c r="BK142" s="228">
        <f>ROUND(I142*H142,2)</f>
        <v>0</v>
      </c>
      <c r="BL142" s="17" t="s">
        <v>123</v>
      </c>
      <c r="BM142" s="227" t="s">
        <v>147</v>
      </c>
    </row>
    <row r="143" s="2" customFormat="1">
      <c r="A143" s="38"/>
      <c r="B143" s="39"/>
      <c r="C143" s="40"/>
      <c r="D143" s="229" t="s">
        <v>125</v>
      </c>
      <c r="E143" s="40"/>
      <c r="F143" s="230" t="s">
        <v>148</v>
      </c>
      <c r="G143" s="40"/>
      <c r="H143" s="40"/>
      <c r="I143" s="231"/>
      <c r="J143" s="40"/>
      <c r="K143" s="40"/>
      <c r="L143" s="44"/>
      <c r="M143" s="232"/>
      <c r="N143" s="233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125</v>
      </c>
      <c r="AU143" s="17" t="s">
        <v>84</v>
      </c>
    </row>
    <row r="144" s="14" customFormat="1">
      <c r="A144" s="14"/>
      <c r="B144" s="245"/>
      <c r="C144" s="246"/>
      <c r="D144" s="229" t="s">
        <v>127</v>
      </c>
      <c r="E144" s="247" t="s">
        <v>1</v>
      </c>
      <c r="F144" s="248" t="s">
        <v>149</v>
      </c>
      <c r="G144" s="246"/>
      <c r="H144" s="247" t="s">
        <v>1</v>
      </c>
      <c r="I144" s="249"/>
      <c r="J144" s="246"/>
      <c r="K144" s="246"/>
      <c r="L144" s="250"/>
      <c r="M144" s="251"/>
      <c r="N144" s="252"/>
      <c r="O144" s="252"/>
      <c r="P144" s="252"/>
      <c r="Q144" s="252"/>
      <c r="R144" s="252"/>
      <c r="S144" s="252"/>
      <c r="T144" s="253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4" t="s">
        <v>127</v>
      </c>
      <c r="AU144" s="254" t="s">
        <v>84</v>
      </c>
      <c r="AV144" s="14" t="s">
        <v>82</v>
      </c>
      <c r="AW144" s="14" t="s">
        <v>31</v>
      </c>
      <c r="AX144" s="14" t="s">
        <v>74</v>
      </c>
      <c r="AY144" s="254" t="s">
        <v>117</v>
      </c>
    </row>
    <row r="145" s="13" customFormat="1">
      <c r="A145" s="13"/>
      <c r="B145" s="234"/>
      <c r="C145" s="235"/>
      <c r="D145" s="229" t="s">
        <v>127</v>
      </c>
      <c r="E145" s="236" t="s">
        <v>1</v>
      </c>
      <c r="F145" s="237" t="s">
        <v>150</v>
      </c>
      <c r="G145" s="235"/>
      <c r="H145" s="238">
        <v>46.200000000000003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4" t="s">
        <v>127</v>
      </c>
      <c r="AU145" s="244" t="s">
        <v>84</v>
      </c>
      <c r="AV145" s="13" t="s">
        <v>84</v>
      </c>
      <c r="AW145" s="13" t="s">
        <v>31</v>
      </c>
      <c r="AX145" s="13" t="s">
        <v>82</v>
      </c>
      <c r="AY145" s="244" t="s">
        <v>117</v>
      </c>
    </row>
    <row r="146" s="2" customFormat="1" ht="24.15" customHeight="1">
      <c r="A146" s="38"/>
      <c r="B146" s="39"/>
      <c r="C146" s="215" t="s">
        <v>151</v>
      </c>
      <c r="D146" s="215" t="s">
        <v>119</v>
      </c>
      <c r="E146" s="216" t="s">
        <v>152</v>
      </c>
      <c r="F146" s="217" t="s">
        <v>153</v>
      </c>
      <c r="G146" s="218" t="s">
        <v>122</v>
      </c>
      <c r="H146" s="219">
        <v>22</v>
      </c>
      <c r="I146" s="220"/>
      <c r="J146" s="221">
        <f>ROUND(I146*H146,2)</f>
        <v>0</v>
      </c>
      <c r="K146" s="222"/>
      <c r="L146" s="44"/>
      <c r="M146" s="223" t="s">
        <v>1</v>
      </c>
      <c r="N146" s="224" t="s">
        <v>39</v>
      </c>
      <c r="O146" s="91"/>
      <c r="P146" s="225">
        <f>O146*H146</f>
        <v>0</v>
      </c>
      <c r="Q146" s="225">
        <v>3.0000000000000001E-05</v>
      </c>
      <c r="R146" s="225">
        <f>Q146*H146</f>
        <v>0.00066</v>
      </c>
      <c r="S146" s="225">
        <v>0.23000000000000001</v>
      </c>
      <c r="T146" s="226">
        <f>S146*H146</f>
        <v>5.0600000000000005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7" t="s">
        <v>123</v>
      </c>
      <c r="AT146" s="227" t="s">
        <v>119</v>
      </c>
      <c r="AU146" s="227" t="s">
        <v>84</v>
      </c>
      <c r="AY146" s="17" t="s">
        <v>117</v>
      </c>
      <c r="BE146" s="228">
        <f>IF(N146="základní",J146,0)</f>
        <v>0</v>
      </c>
      <c r="BF146" s="228">
        <f>IF(N146="snížená",J146,0)</f>
        <v>0</v>
      </c>
      <c r="BG146" s="228">
        <f>IF(N146="zákl. přenesená",J146,0)</f>
        <v>0</v>
      </c>
      <c r="BH146" s="228">
        <f>IF(N146="sníž. přenesená",J146,0)</f>
        <v>0</v>
      </c>
      <c r="BI146" s="228">
        <f>IF(N146="nulová",J146,0)</f>
        <v>0</v>
      </c>
      <c r="BJ146" s="17" t="s">
        <v>82</v>
      </c>
      <c r="BK146" s="228">
        <f>ROUND(I146*H146,2)</f>
        <v>0</v>
      </c>
      <c r="BL146" s="17" t="s">
        <v>123</v>
      </c>
      <c r="BM146" s="227" t="s">
        <v>154</v>
      </c>
    </row>
    <row r="147" s="2" customFormat="1">
      <c r="A147" s="38"/>
      <c r="B147" s="39"/>
      <c r="C147" s="40"/>
      <c r="D147" s="229" t="s">
        <v>125</v>
      </c>
      <c r="E147" s="40"/>
      <c r="F147" s="230" t="s">
        <v>155</v>
      </c>
      <c r="G147" s="40"/>
      <c r="H147" s="40"/>
      <c r="I147" s="231"/>
      <c r="J147" s="40"/>
      <c r="K147" s="40"/>
      <c r="L147" s="44"/>
      <c r="M147" s="232"/>
      <c r="N147" s="233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125</v>
      </c>
      <c r="AU147" s="17" t="s">
        <v>84</v>
      </c>
    </row>
    <row r="148" s="13" customFormat="1">
      <c r="A148" s="13"/>
      <c r="B148" s="234"/>
      <c r="C148" s="235"/>
      <c r="D148" s="229" t="s">
        <v>127</v>
      </c>
      <c r="E148" s="236" t="s">
        <v>1</v>
      </c>
      <c r="F148" s="237" t="s">
        <v>156</v>
      </c>
      <c r="G148" s="235"/>
      <c r="H148" s="238">
        <v>22</v>
      </c>
      <c r="I148" s="239"/>
      <c r="J148" s="235"/>
      <c r="K148" s="235"/>
      <c r="L148" s="240"/>
      <c r="M148" s="241"/>
      <c r="N148" s="242"/>
      <c r="O148" s="242"/>
      <c r="P148" s="242"/>
      <c r="Q148" s="242"/>
      <c r="R148" s="242"/>
      <c r="S148" s="242"/>
      <c r="T148" s="24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4" t="s">
        <v>127</v>
      </c>
      <c r="AU148" s="244" t="s">
        <v>84</v>
      </c>
      <c r="AV148" s="13" t="s">
        <v>84</v>
      </c>
      <c r="AW148" s="13" t="s">
        <v>31</v>
      </c>
      <c r="AX148" s="13" t="s">
        <v>82</v>
      </c>
      <c r="AY148" s="244" t="s">
        <v>117</v>
      </c>
    </row>
    <row r="149" s="2" customFormat="1" ht="16.5" customHeight="1">
      <c r="A149" s="38"/>
      <c r="B149" s="39"/>
      <c r="C149" s="215" t="s">
        <v>157</v>
      </c>
      <c r="D149" s="215" t="s">
        <v>119</v>
      </c>
      <c r="E149" s="216" t="s">
        <v>158</v>
      </c>
      <c r="F149" s="217" t="s">
        <v>159</v>
      </c>
      <c r="G149" s="218" t="s">
        <v>160</v>
      </c>
      <c r="H149" s="219">
        <v>4</v>
      </c>
      <c r="I149" s="220"/>
      <c r="J149" s="221">
        <f>ROUND(I149*H149,2)</f>
        <v>0</v>
      </c>
      <c r="K149" s="222"/>
      <c r="L149" s="44"/>
      <c r="M149" s="223" t="s">
        <v>1</v>
      </c>
      <c r="N149" s="224" t="s">
        <v>39</v>
      </c>
      <c r="O149" s="91"/>
      <c r="P149" s="225">
        <f>O149*H149</f>
        <v>0</v>
      </c>
      <c r="Q149" s="225">
        <v>0</v>
      </c>
      <c r="R149" s="225">
        <f>Q149*H149</f>
        <v>0</v>
      </c>
      <c r="S149" s="225">
        <v>0.20499999999999999</v>
      </c>
      <c r="T149" s="226">
        <f>S149*H149</f>
        <v>0.81999999999999995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7" t="s">
        <v>123</v>
      </c>
      <c r="AT149" s="227" t="s">
        <v>119</v>
      </c>
      <c r="AU149" s="227" t="s">
        <v>84</v>
      </c>
      <c r="AY149" s="17" t="s">
        <v>117</v>
      </c>
      <c r="BE149" s="228">
        <f>IF(N149="základní",J149,0)</f>
        <v>0</v>
      </c>
      <c r="BF149" s="228">
        <f>IF(N149="snížená",J149,0)</f>
        <v>0</v>
      </c>
      <c r="BG149" s="228">
        <f>IF(N149="zákl. přenesená",J149,0)</f>
        <v>0</v>
      </c>
      <c r="BH149" s="228">
        <f>IF(N149="sníž. přenesená",J149,0)</f>
        <v>0</v>
      </c>
      <c r="BI149" s="228">
        <f>IF(N149="nulová",J149,0)</f>
        <v>0</v>
      </c>
      <c r="BJ149" s="17" t="s">
        <v>82</v>
      </c>
      <c r="BK149" s="228">
        <f>ROUND(I149*H149,2)</f>
        <v>0</v>
      </c>
      <c r="BL149" s="17" t="s">
        <v>123</v>
      </c>
      <c r="BM149" s="227" t="s">
        <v>161</v>
      </c>
    </row>
    <row r="150" s="2" customFormat="1">
      <c r="A150" s="38"/>
      <c r="B150" s="39"/>
      <c r="C150" s="40"/>
      <c r="D150" s="229" t="s">
        <v>125</v>
      </c>
      <c r="E150" s="40"/>
      <c r="F150" s="230" t="s">
        <v>162</v>
      </c>
      <c r="G150" s="40"/>
      <c r="H150" s="40"/>
      <c r="I150" s="231"/>
      <c r="J150" s="40"/>
      <c r="K150" s="40"/>
      <c r="L150" s="44"/>
      <c r="M150" s="232"/>
      <c r="N150" s="233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125</v>
      </c>
      <c r="AU150" s="17" t="s">
        <v>84</v>
      </c>
    </row>
    <row r="151" s="14" customFormat="1">
      <c r="A151" s="14"/>
      <c r="B151" s="245"/>
      <c r="C151" s="246"/>
      <c r="D151" s="229" t="s">
        <v>127</v>
      </c>
      <c r="E151" s="247" t="s">
        <v>1</v>
      </c>
      <c r="F151" s="248" t="s">
        <v>163</v>
      </c>
      <c r="G151" s="246"/>
      <c r="H151" s="247" t="s">
        <v>1</v>
      </c>
      <c r="I151" s="249"/>
      <c r="J151" s="246"/>
      <c r="K151" s="246"/>
      <c r="L151" s="250"/>
      <c r="M151" s="251"/>
      <c r="N151" s="252"/>
      <c r="O151" s="252"/>
      <c r="P151" s="252"/>
      <c r="Q151" s="252"/>
      <c r="R151" s="252"/>
      <c r="S151" s="252"/>
      <c r="T151" s="253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54" t="s">
        <v>127</v>
      </c>
      <c r="AU151" s="254" t="s">
        <v>84</v>
      </c>
      <c r="AV151" s="14" t="s">
        <v>82</v>
      </c>
      <c r="AW151" s="14" t="s">
        <v>31</v>
      </c>
      <c r="AX151" s="14" t="s">
        <v>74</v>
      </c>
      <c r="AY151" s="254" t="s">
        <v>117</v>
      </c>
    </row>
    <row r="152" s="13" customFormat="1">
      <c r="A152" s="13"/>
      <c r="B152" s="234"/>
      <c r="C152" s="235"/>
      <c r="D152" s="229" t="s">
        <v>127</v>
      </c>
      <c r="E152" s="236" t="s">
        <v>1</v>
      </c>
      <c r="F152" s="237" t="s">
        <v>164</v>
      </c>
      <c r="G152" s="235"/>
      <c r="H152" s="238">
        <v>4</v>
      </c>
      <c r="I152" s="239"/>
      <c r="J152" s="235"/>
      <c r="K152" s="235"/>
      <c r="L152" s="240"/>
      <c r="M152" s="241"/>
      <c r="N152" s="242"/>
      <c r="O152" s="242"/>
      <c r="P152" s="242"/>
      <c r="Q152" s="242"/>
      <c r="R152" s="242"/>
      <c r="S152" s="242"/>
      <c r="T152" s="24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4" t="s">
        <v>127</v>
      </c>
      <c r="AU152" s="244" t="s">
        <v>84</v>
      </c>
      <c r="AV152" s="13" t="s">
        <v>84</v>
      </c>
      <c r="AW152" s="13" t="s">
        <v>31</v>
      </c>
      <c r="AX152" s="13" t="s">
        <v>82</v>
      </c>
      <c r="AY152" s="244" t="s">
        <v>117</v>
      </c>
    </row>
    <row r="153" s="2" customFormat="1" ht="16.5" customHeight="1">
      <c r="A153" s="38"/>
      <c r="B153" s="39"/>
      <c r="C153" s="215" t="s">
        <v>165</v>
      </c>
      <c r="D153" s="215" t="s">
        <v>119</v>
      </c>
      <c r="E153" s="216" t="s">
        <v>166</v>
      </c>
      <c r="F153" s="217" t="s">
        <v>167</v>
      </c>
      <c r="G153" s="218" t="s">
        <v>160</v>
      </c>
      <c r="H153" s="219">
        <v>60</v>
      </c>
      <c r="I153" s="220"/>
      <c r="J153" s="221">
        <f>ROUND(I153*H153,2)</f>
        <v>0</v>
      </c>
      <c r="K153" s="222"/>
      <c r="L153" s="44"/>
      <c r="M153" s="223" t="s">
        <v>1</v>
      </c>
      <c r="N153" s="224" t="s">
        <v>39</v>
      </c>
      <c r="O153" s="91"/>
      <c r="P153" s="225">
        <f>O153*H153</f>
        <v>0</v>
      </c>
      <c r="Q153" s="225">
        <v>0</v>
      </c>
      <c r="R153" s="225">
        <f>Q153*H153</f>
        <v>0</v>
      </c>
      <c r="S153" s="225">
        <v>0.040000000000000001</v>
      </c>
      <c r="T153" s="226">
        <f>S153*H153</f>
        <v>2.3999999999999999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27" t="s">
        <v>123</v>
      </c>
      <c r="AT153" s="227" t="s">
        <v>119</v>
      </c>
      <c r="AU153" s="227" t="s">
        <v>84</v>
      </c>
      <c r="AY153" s="17" t="s">
        <v>117</v>
      </c>
      <c r="BE153" s="228">
        <f>IF(N153="základní",J153,0)</f>
        <v>0</v>
      </c>
      <c r="BF153" s="228">
        <f>IF(N153="snížená",J153,0)</f>
        <v>0</v>
      </c>
      <c r="BG153" s="228">
        <f>IF(N153="zákl. přenesená",J153,0)</f>
        <v>0</v>
      </c>
      <c r="BH153" s="228">
        <f>IF(N153="sníž. přenesená",J153,0)</f>
        <v>0</v>
      </c>
      <c r="BI153" s="228">
        <f>IF(N153="nulová",J153,0)</f>
        <v>0</v>
      </c>
      <c r="BJ153" s="17" t="s">
        <v>82</v>
      </c>
      <c r="BK153" s="228">
        <f>ROUND(I153*H153,2)</f>
        <v>0</v>
      </c>
      <c r="BL153" s="17" t="s">
        <v>123</v>
      </c>
      <c r="BM153" s="227" t="s">
        <v>168</v>
      </c>
    </row>
    <row r="154" s="2" customFormat="1">
      <c r="A154" s="38"/>
      <c r="B154" s="39"/>
      <c r="C154" s="40"/>
      <c r="D154" s="229" t="s">
        <v>125</v>
      </c>
      <c r="E154" s="40"/>
      <c r="F154" s="230" t="s">
        <v>169</v>
      </c>
      <c r="G154" s="40"/>
      <c r="H154" s="40"/>
      <c r="I154" s="231"/>
      <c r="J154" s="40"/>
      <c r="K154" s="40"/>
      <c r="L154" s="44"/>
      <c r="M154" s="232"/>
      <c r="N154" s="233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125</v>
      </c>
      <c r="AU154" s="17" t="s">
        <v>84</v>
      </c>
    </row>
    <row r="155" s="14" customFormat="1">
      <c r="A155" s="14"/>
      <c r="B155" s="245"/>
      <c r="C155" s="246"/>
      <c r="D155" s="229" t="s">
        <v>127</v>
      </c>
      <c r="E155" s="247" t="s">
        <v>1</v>
      </c>
      <c r="F155" s="248" t="s">
        <v>170</v>
      </c>
      <c r="G155" s="246"/>
      <c r="H155" s="247" t="s">
        <v>1</v>
      </c>
      <c r="I155" s="249"/>
      <c r="J155" s="246"/>
      <c r="K155" s="246"/>
      <c r="L155" s="250"/>
      <c r="M155" s="251"/>
      <c r="N155" s="252"/>
      <c r="O155" s="252"/>
      <c r="P155" s="252"/>
      <c r="Q155" s="252"/>
      <c r="R155" s="252"/>
      <c r="S155" s="252"/>
      <c r="T155" s="253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4" t="s">
        <v>127</v>
      </c>
      <c r="AU155" s="254" t="s">
        <v>84</v>
      </c>
      <c r="AV155" s="14" t="s">
        <v>82</v>
      </c>
      <c r="AW155" s="14" t="s">
        <v>31</v>
      </c>
      <c r="AX155" s="14" t="s">
        <v>74</v>
      </c>
      <c r="AY155" s="254" t="s">
        <v>117</v>
      </c>
    </row>
    <row r="156" s="13" customFormat="1">
      <c r="A156" s="13"/>
      <c r="B156" s="234"/>
      <c r="C156" s="235"/>
      <c r="D156" s="229" t="s">
        <v>127</v>
      </c>
      <c r="E156" s="236" t="s">
        <v>1</v>
      </c>
      <c r="F156" s="237" t="s">
        <v>171</v>
      </c>
      <c r="G156" s="235"/>
      <c r="H156" s="238">
        <v>60</v>
      </c>
      <c r="I156" s="239"/>
      <c r="J156" s="235"/>
      <c r="K156" s="235"/>
      <c r="L156" s="240"/>
      <c r="M156" s="241"/>
      <c r="N156" s="242"/>
      <c r="O156" s="242"/>
      <c r="P156" s="242"/>
      <c r="Q156" s="242"/>
      <c r="R156" s="242"/>
      <c r="S156" s="242"/>
      <c r="T156" s="24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4" t="s">
        <v>127</v>
      </c>
      <c r="AU156" s="244" t="s">
        <v>84</v>
      </c>
      <c r="AV156" s="13" t="s">
        <v>84</v>
      </c>
      <c r="AW156" s="13" t="s">
        <v>31</v>
      </c>
      <c r="AX156" s="13" t="s">
        <v>82</v>
      </c>
      <c r="AY156" s="244" t="s">
        <v>117</v>
      </c>
    </row>
    <row r="157" s="2" customFormat="1" ht="24.15" customHeight="1">
      <c r="A157" s="38"/>
      <c r="B157" s="39"/>
      <c r="C157" s="215" t="s">
        <v>172</v>
      </c>
      <c r="D157" s="215" t="s">
        <v>119</v>
      </c>
      <c r="E157" s="216" t="s">
        <v>173</v>
      </c>
      <c r="F157" s="217" t="s">
        <v>174</v>
      </c>
      <c r="G157" s="218" t="s">
        <v>160</v>
      </c>
      <c r="H157" s="219">
        <v>6</v>
      </c>
      <c r="I157" s="220"/>
      <c r="J157" s="221">
        <f>ROUND(I157*H157,2)</f>
        <v>0</v>
      </c>
      <c r="K157" s="222"/>
      <c r="L157" s="44"/>
      <c r="M157" s="223" t="s">
        <v>1</v>
      </c>
      <c r="N157" s="224" t="s">
        <v>39</v>
      </c>
      <c r="O157" s="91"/>
      <c r="P157" s="225">
        <f>O157*H157</f>
        <v>0</v>
      </c>
      <c r="Q157" s="225">
        <v>0.0086800000000000002</v>
      </c>
      <c r="R157" s="225">
        <f>Q157*H157</f>
        <v>0.052080000000000001</v>
      </c>
      <c r="S157" s="225">
        <v>0</v>
      </c>
      <c r="T157" s="226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27" t="s">
        <v>123</v>
      </c>
      <c r="AT157" s="227" t="s">
        <v>119</v>
      </c>
      <c r="AU157" s="227" t="s">
        <v>84</v>
      </c>
      <c r="AY157" s="17" t="s">
        <v>117</v>
      </c>
      <c r="BE157" s="228">
        <f>IF(N157="základní",J157,0)</f>
        <v>0</v>
      </c>
      <c r="BF157" s="228">
        <f>IF(N157="snížená",J157,0)</f>
        <v>0</v>
      </c>
      <c r="BG157" s="228">
        <f>IF(N157="zákl. přenesená",J157,0)</f>
        <v>0</v>
      </c>
      <c r="BH157" s="228">
        <f>IF(N157="sníž. přenesená",J157,0)</f>
        <v>0</v>
      </c>
      <c r="BI157" s="228">
        <f>IF(N157="nulová",J157,0)</f>
        <v>0</v>
      </c>
      <c r="BJ157" s="17" t="s">
        <v>82</v>
      </c>
      <c r="BK157" s="228">
        <f>ROUND(I157*H157,2)</f>
        <v>0</v>
      </c>
      <c r="BL157" s="17" t="s">
        <v>123</v>
      </c>
      <c r="BM157" s="227" t="s">
        <v>175</v>
      </c>
    </row>
    <row r="158" s="2" customFormat="1">
      <c r="A158" s="38"/>
      <c r="B158" s="39"/>
      <c r="C158" s="40"/>
      <c r="D158" s="229" t="s">
        <v>125</v>
      </c>
      <c r="E158" s="40"/>
      <c r="F158" s="230" t="s">
        <v>176</v>
      </c>
      <c r="G158" s="40"/>
      <c r="H158" s="40"/>
      <c r="I158" s="231"/>
      <c r="J158" s="40"/>
      <c r="K158" s="40"/>
      <c r="L158" s="44"/>
      <c r="M158" s="232"/>
      <c r="N158" s="233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125</v>
      </c>
      <c r="AU158" s="17" t="s">
        <v>84</v>
      </c>
    </row>
    <row r="159" s="14" customFormat="1">
      <c r="A159" s="14"/>
      <c r="B159" s="245"/>
      <c r="C159" s="246"/>
      <c r="D159" s="229" t="s">
        <v>127</v>
      </c>
      <c r="E159" s="247" t="s">
        <v>1</v>
      </c>
      <c r="F159" s="248" t="s">
        <v>177</v>
      </c>
      <c r="G159" s="246"/>
      <c r="H159" s="247" t="s">
        <v>1</v>
      </c>
      <c r="I159" s="249"/>
      <c r="J159" s="246"/>
      <c r="K159" s="246"/>
      <c r="L159" s="250"/>
      <c r="M159" s="251"/>
      <c r="N159" s="252"/>
      <c r="O159" s="252"/>
      <c r="P159" s="252"/>
      <c r="Q159" s="252"/>
      <c r="R159" s="252"/>
      <c r="S159" s="252"/>
      <c r="T159" s="253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54" t="s">
        <v>127</v>
      </c>
      <c r="AU159" s="254" t="s">
        <v>84</v>
      </c>
      <c r="AV159" s="14" t="s">
        <v>82</v>
      </c>
      <c r="AW159" s="14" t="s">
        <v>31</v>
      </c>
      <c r="AX159" s="14" t="s">
        <v>74</v>
      </c>
      <c r="AY159" s="254" t="s">
        <v>117</v>
      </c>
    </row>
    <row r="160" s="13" customFormat="1">
      <c r="A160" s="13"/>
      <c r="B160" s="234"/>
      <c r="C160" s="235"/>
      <c r="D160" s="229" t="s">
        <v>127</v>
      </c>
      <c r="E160" s="236" t="s">
        <v>1</v>
      </c>
      <c r="F160" s="237" t="s">
        <v>164</v>
      </c>
      <c r="G160" s="235"/>
      <c r="H160" s="238">
        <v>4</v>
      </c>
      <c r="I160" s="239"/>
      <c r="J160" s="235"/>
      <c r="K160" s="235"/>
      <c r="L160" s="240"/>
      <c r="M160" s="241"/>
      <c r="N160" s="242"/>
      <c r="O160" s="242"/>
      <c r="P160" s="242"/>
      <c r="Q160" s="242"/>
      <c r="R160" s="242"/>
      <c r="S160" s="242"/>
      <c r="T160" s="24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4" t="s">
        <v>127</v>
      </c>
      <c r="AU160" s="244" t="s">
        <v>84</v>
      </c>
      <c r="AV160" s="13" t="s">
        <v>84</v>
      </c>
      <c r="AW160" s="13" t="s">
        <v>31</v>
      </c>
      <c r="AX160" s="13" t="s">
        <v>74</v>
      </c>
      <c r="AY160" s="244" t="s">
        <v>117</v>
      </c>
    </row>
    <row r="161" s="14" customFormat="1">
      <c r="A161" s="14"/>
      <c r="B161" s="245"/>
      <c r="C161" s="246"/>
      <c r="D161" s="229" t="s">
        <v>127</v>
      </c>
      <c r="E161" s="247" t="s">
        <v>1</v>
      </c>
      <c r="F161" s="248" t="s">
        <v>178</v>
      </c>
      <c r="G161" s="246"/>
      <c r="H161" s="247" t="s">
        <v>1</v>
      </c>
      <c r="I161" s="249"/>
      <c r="J161" s="246"/>
      <c r="K161" s="246"/>
      <c r="L161" s="250"/>
      <c r="M161" s="251"/>
      <c r="N161" s="252"/>
      <c r="O161" s="252"/>
      <c r="P161" s="252"/>
      <c r="Q161" s="252"/>
      <c r="R161" s="252"/>
      <c r="S161" s="252"/>
      <c r="T161" s="253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4" t="s">
        <v>127</v>
      </c>
      <c r="AU161" s="254" t="s">
        <v>84</v>
      </c>
      <c r="AV161" s="14" t="s">
        <v>82</v>
      </c>
      <c r="AW161" s="14" t="s">
        <v>31</v>
      </c>
      <c r="AX161" s="14" t="s">
        <v>74</v>
      </c>
      <c r="AY161" s="254" t="s">
        <v>117</v>
      </c>
    </row>
    <row r="162" s="13" customFormat="1">
      <c r="A162" s="13"/>
      <c r="B162" s="234"/>
      <c r="C162" s="235"/>
      <c r="D162" s="229" t="s">
        <v>127</v>
      </c>
      <c r="E162" s="236" t="s">
        <v>1</v>
      </c>
      <c r="F162" s="237" t="s">
        <v>179</v>
      </c>
      <c r="G162" s="235"/>
      <c r="H162" s="238">
        <v>2</v>
      </c>
      <c r="I162" s="239"/>
      <c r="J162" s="235"/>
      <c r="K162" s="235"/>
      <c r="L162" s="240"/>
      <c r="M162" s="241"/>
      <c r="N162" s="242"/>
      <c r="O162" s="242"/>
      <c r="P162" s="242"/>
      <c r="Q162" s="242"/>
      <c r="R162" s="242"/>
      <c r="S162" s="242"/>
      <c r="T162" s="24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4" t="s">
        <v>127</v>
      </c>
      <c r="AU162" s="244" t="s">
        <v>84</v>
      </c>
      <c r="AV162" s="13" t="s">
        <v>84</v>
      </c>
      <c r="AW162" s="13" t="s">
        <v>31</v>
      </c>
      <c r="AX162" s="13" t="s">
        <v>74</v>
      </c>
      <c r="AY162" s="244" t="s">
        <v>117</v>
      </c>
    </row>
    <row r="163" s="15" customFormat="1">
      <c r="A163" s="15"/>
      <c r="B163" s="255"/>
      <c r="C163" s="256"/>
      <c r="D163" s="229" t="s">
        <v>127</v>
      </c>
      <c r="E163" s="257" t="s">
        <v>1</v>
      </c>
      <c r="F163" s="258" t="s">
        <v>144</v>
      </c>
      <c r="G163" s="256"/>
      <c r="H163" s="259">
        <v>6</v>
      </c>
      <c r="I163" s="260"/>
      <c r="J163" s="256"/>
      <c r="K163" s="256"/>
      <c r="L163" s="261"/>
      <c r="M163" s="262"/>
      <c r="N163" s="263"/>
      <c r="O163" s="263"/>
      <c r="P163" s="263"/>
      <c r="Q163" s="263"/>
      <c r="R163" s="263"/>
      <c r="S163" s="263"/>
      <c r="T163" s="264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65" t="s">
        <v>127</v>
      </c>
      <c r="AU163" s="265" t="s">
        <v>84</v>
      </c>
      <c r="AV163" s="15" t="s">
        <v>123</v>
      </c>
      <c r="AW163" s="15" t="s">
        <v>31</v>
      </c>
      <c r="AX163" s="15" t="s">
        <v>82</v>
      </c>
      <c r="AY163" s="265" t="s">
        <v>117</v>
      </c>
    </row>
    <row r="164" s="2" customFormat="1" ht="24.15" customHeight="1">
      <c r="A164" s="38"/>
      <c r="B164" s="39"/>
      <c r="C164" s="215" t="s">
        <v>180</v>
      </c>
      <c r="D164" s="215" t="s">
        <v>119</v>
      </c>
      <c r="E164" s="216" t="s">
        <v>181</v>
      </c>
      <c r="F164" s="217" t="s">
        <v>182</v>
      </c>
      <c r="G164" s="218" t="s">
        <v>160</v>
      </c>
      <c r="H164" s="219">
        <v>16</v>
      </c>
      <c r="I164" s="220"/>
      <c r="J164" s="221">
        <f>ROUND(I164*H164,2)</f>
        <v>0</v>
      </c>
      <c r="K164" s="222"/>
      <c r="L164" s="44"/>
      <c r="M164" s="223" t="s">
        <v>1</v>
      </c>
      <c r="N164" s="224" t="s">
        <v>39</v>
      </c>
      <c r="O164" s="91"/>
      <c r="P164" s="225">
        <f>O164*H164</f>
        <v>0</v>
      </c>
      <c r="Q164" s="225">
        <v>0.036900000000000002</v>
      </c>
      <c r="R164" s="225">
        <f>Q164*H164</f>
        <v>0.59040000000000004</v>
      </c>
      <c r="S164" s="225">
        <v>0</v>
      </c>
      <c r="T164" s="226">
        <f>S164*H164</f>
        <v>0</v>
      </c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R164" s="227" t="s">
        <v>123</v>
      </c>
      <c r="AT164" s="227" t="s">
        <v>119</v>
      </c>
      <c r="AU164" s="227" t="s">
        <v>84</v>
      </c>
      <c r="AY164" s="17" t="s">
        <v>117</v>
      </c>
      <c r="BE164" s="228">
        <f>IF(N164="základní",J164,0)</f>
        <v>0</v>
      </c>
      <c r="BF164" s="228">
        <f>IF(N164="snížená",J164,0)</f>
        <v>0</v>
      </c>
      <c r="BG164" s="228">
        <f>IF(N164="zákl. přenesená",J164,0)</f>
        <v>0</v>
      </c>
      <c r="BH164" s="228">
        <f>IF(N164="sníž. přenesená",J164,0)</f>
        <v>0</v>
      </c>
      <c r="BI164" s="228">
        <f>IF(N164="nulová",J164,0)</f>
        <v>0</v>
      </c>
      <c r="BJ164" s="17" t="s">
        <v>82</v>
      </c>
      <c r="BK164" s="228">
        <f>ROUND(I164*H164,2)</f>
        <v>0</v>
      </c>
      <c r="BL164" s="17" t="s">
        <v>123</v>
      </c>
      <c r="BM164" s="227" t="s">
        <v>183</v>
      </c>
    </row>
    <row r="165" s="2" customFormat="1">
      <c r="A165" s="38"/>
      <c r="B165" s="39"/>
      <c r="C165" s="40"/>
      <c r="D165" s="229" t="s">
        <v>125</v>
      </c>
      <c r="E165" s="40"/>
      <c r="F165" s="230" t="s">
        <v>184</v>
      </c>
      <c r="G165" s="40"/>
      <c r="H165" s="40"/>
      <c r="I165" s="231"/>
      <c r="J165" s="40"/>
      <c r="K165" s="40"/>
      <c r="L165" s="44"/>
      <c r="M165" s="232"/>
      <c r="N165" s="233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125</v>
      </c>
      <c r="AU165" s="17" t="s">
        <v>84</v>
      </c>
    </row>
    <row r="166" s="14" customFormat="1">
      <c r="A166" s="14"/>
      <c r="B166" s="245"/>
      <c r="C166" s="246"/>
      <c r="D166" s="229" t="s">
        <v>127</v>
      </c>
      <c r="E166" s="247" t="s">
        <v>1</v>
      </c>
      <c r="F166" s="248" t="s">
        <v>185</v>
      </c>
      <c r="G166" s="246"/>
      <c r="H166" s="247" t="s">
        <v>1</v>
      </c>
      <c r="I166" s="249"/>
      <c r="J166" s="246"/>
      <c r="K166" s="246"/>
      <c r="L166" s="250"/>
      <c r="M166" s="251"/>
      <c r="N166" s="252"/>
      <c r="O166" s="252"/>
      <c r="P166" s="252"/>
      <c r="Q166" s="252"/>
      <c r="R166" s="252"/>
      <c r="S166" s="252"/>
      <c r="T166" s="253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4" t="s">
        <v>127</v>
      </c>
      <c r="AU166" s="254" t="s">
        <v>84</v>
      </c>
      <c r="AV166" s="14" t="s">
        <v>82</v>
      </c>
      <c r="AW166" s="14" t="s">
        <v>31</v>
      </c>
      <c r="AX166" s="14" t="s">
        <v>74</v>
      </c>
      <c r="AY166" s="254" t="s">
        <v>117</v>
      </c>
    </row>
    <row r="167" s="13" customFormat="1">
      <c r="A167" s="13"/>
      <c r="B167" s="234"/>
      <c r="C167" s="235"/>
      <c r="D167" s="229" t="s">
        <v>127</v>
      </c>
      <c r="E167" s="236" t="s">
        <v>1</v>
      </c>
      <c r="F167" s="237" t="s">
        <v>186</v>
      </c>
      <c r="G167" s="235"/>
      <c r="H167" s="238">
        <v>12</v>
      </c>
      <c r="I167" s="239"/>
      <c r="J167" s="235"/>
      <c r="K167" s="235"/>
      <c r="L167" s="240"/>
      <c r="M167" s="241"/>
      <c r="N167" s="242"/>
      <c r="O167" s="242"/>
      <c r="P167" s="242"/>
      <c r="Q167" s="242"/>
      <c r="R167" s="242"/>
      <c r="S167" s="242"/>
      <c r="T167" s="24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4" t="s">
        <v>127</v>
      </c>
      <c r="AU167" s="244" t="s">
        <v>84</v>
      </c>
      <c r="AV167" s="13" t="s">
        <v>84</v>
      </c>
      <c r="AW167" s="13" t="s">
        <v>31</v>
      </c>
      <c r="AX167" s="13" t="s">
        <v>74</v>
      </c>
      <c r="AY167" s="244" t="s">
        <v>117</v>
      </c>
    </row>
    <row r="168" s="14" customFormat="1">
      <c r="A168" s="14"/>
      <c r="B168" s="245"/>
      <c r="C168" s="246"/>
      <c r="D168" s="229" t="s">
        <v>127</v>
      </c>
      <c r="E168" s="247" t="s">
        <v>1</v>
      </c>
      <c r="F168" s="248" t="s">
        <v>187</v>
      </c>
      <c r="G168" s="246"/>
      <c r="H168" s="247" t="s">
        <v>1</v>
      </c>
      <c r="I168" s="249"/>
      <c r="J168" s="246"/>
      <c r="K168" s="246"/>
      <c r="L168" s="250"/>
      <c r="M168" s="251"/>
      <c r="N168" s="252"/>
      <c r="O168" s="252"/>
      <c r="P168" s="252"/>
      <c r="Q168" s="252"/>
      <c r="R168" s="252"/>
      <c r="S168" s="252"/>
      <c r="T168" s="253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4" t="s">
        <v>127</v>
      </c>
      <c r="AU168" s="254" t="s">
        <v>84</v>
      </c>
      <c r="AV168" s="14" t="s">
        <v>82</v>
      </c>
      <c r="AW168" s="14" t="s">
        <v>31</v>
      </c>
      <c r="AX168" s="14" t="s">
        <v>74</v>
      </c>
      <c r="AY168" s="254" t="s">
        <v>117</v>
      </c>
    </row>
    <row r="169" s="13" customFormat="1">
      <c r="A169" s="13"/>
      <c r="B169" s="234"/>
      <c r="C169" s="235"/>
      <c r="D169" s="229" t="s">
        <v>127</v>
      </c>
      <c r="E169" s="236" t="s">
        <v>1</v>
      </c>
      <c r="F169" s="237" t="s">
        <v>164</v>
      </c>
      <c r="G169" s="235"/>
      <c r="H169" s="238">
        <v>4</v>
      </c>
      <c r="I169" s="239"/>
      <c r="J169" s="235"/>
      <c r="K169" s="235"/>
      <c r="L169" s="240"/>
      <c r="M169" s="241"/>
      <c r="N169" s="242"/>
      <c r="O169" s="242"/>
      <c r="P169" s="242"/>
      <c r="Q169" s="242"/>
      <c r="R169" s="242"/>
      <c r="S169" s="242"/>
      <c r="T169" s="24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4" t="s">
        <v>127</v>
      </c>
      <c r="AU169" s="244" t="s">
        <v>84</v>
      </c>
      <c r="AV169" s="13" t="s">
        <v>84</v>
      </c>
      <c r="AW169" s="13" t="s">
        <v>31</v>
      </c>
      <c r="AX169" s="13" t="s">
        <v>74</v>
      </c>
      <c r="AY169" s="244" t="s">
        <v>117</v>
      </c>
    </row>
    <row r="170" s="15" customFormat="1">
      <c r="A170" s="15"/>
      <c r="B170" s="255"/>
      <c r="C170" s="256"/>
      <c r="D170" s="229" t="s">
        <v>127</v>
      </c>
      <c r="E170" s="257" t="s">
        <v>1</v>
      </c>
      <c r="F170" s="258" t="s">
        <v>144</v>
      </c>
      <c r="G170" s="256"/>
      <c r="H170" s="259">
        <v>16</v>
      </c>
      <c r="I170" s="260"/>
      <c r="J170" s="256"/>
      <c r="K170" s="256"/>
      <c r="L170" s="261"/>
      <c r="M170" s="262"/>
      <c r="N170" s="263"/>
      <c r="O170" s="263"/>
      <c r="P170" s="263"/>
      <c r="Q170" s="263"/>
      <c r="R170" s="263"/>
      <c r="S170" s="263"/>
      <c r="T170" s="264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65" t="s">
        <v>127</v>
      </c>
      <c r="AU170" s="265" t="s">
        <v>84</v>
      </c>
      <c r="AV170" s="15" t="s">
        <v>123</v>
      </c>
      <c r="AW170" s="15" t="s">
        <v>31</v>
      </c>
      <c r="AX170" s="15" t="s">
        <v>82</v>
      </c>
      <c r="AY170" s="265" t="s">
        <v>117</v>
      </c>
    </row>
    <row r="171" s="2" customFormat="1" ht="24.15" customHeight="1">
      <c r="A171" s="38"/>
      <c r="B171" s="39"/>
      <c r="C171" s="215" t="s">
        <v>188</v>
      </c>
      <c r="D171" s="215" t="s">
        <v>119</v>
      </c>
      <c r="E171" s="216" t="s">
        <v>189</v>
      </c>
      <c r="F171" s="217" t="s">
        <v>190</v>
      </c>
      <c r="G171" s="218" t="s">
        <v>191</v>
      </c>
      <c r="H171" s="219">
        <v>28.800000000000001</v>
      </c>
      <c r="I171" s="220"/>
      <c r="J171" s="221">
        <f>ROUND(I171*H171,2)</f>
        <v>0</v>
      </c>
      <c r="K171" s="222"/>
      <c r="L171" s="44"/>
      <c r="M171" s="223" t="s">
        <v>1</v>
      </c>
      <c r="N171" s="224" t="s">
        <v>39</v>
      </c>
      <c r="O171" s="91"/>
      <c r="P171" s="225">
        <f>O171*H171</f>
        <v>0</v>
      </c>
      <c r="Q171" s="225">
        <v>0</v>
      </c>
      <c r="R171" s="225">
        <f>Q171*H171</f>
        <v>0</v>
      </c>
      <c r="S171" s="225">
        <v>0</v>
      </c>
      <c r="T171" s="226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27" t="s">
        <v>123</v>
      </c>
      <c r="AT171" s="227" t="s">
        <v>119</v>
      </c>
      <c r="AU171" s="227" t="s">
        <v>84</v>
      </c>
      <c r="AY171" s="17" t="s">
        <v>117</v>
      </c>
      <c r="BE171" s="228">
        <f>IF(N171="základní",J171,0)</f>
        <v>0</v>
      </c>
      <c r="BF171" s="228">
        <f>IF(N171="snížená",J171,0)</f>
        <v>0</v>
      </c>
      <c r="BG171" s="228">
        <f>IF(N171="zákl. přenesená",J171,0)</f>
        <v>0</v>
      </c>
      <c r="BH171" s="228">
        <f>IF(N171="sníž. přenesená",J171,0)</f>
        <v>0</v>
      </c>
      <c r="BI171" s="228">
        <f>IF(N171="nulová",J171,0)</f>
        <v>0</v>
      </c>
      <c r="BJ171" s="17" t="s">
        <v>82</v>
      </c>
      <c r="BK171" s="228">
        <f>ROUND(I171*H171,2)</f>
        <v>0</v>
      </c>
      <c r="BL171" s="17" t="s">
        <v>123</v>
      </c>
      <c r="BM171" s="227" t="s">
        <v>192</v>
      </c>
    </row>
    <row r="172" s="2" customFormat="1">
      <c r="A172" s="38"/>
      <c r="B172" s="39"/>
      <c r="C172" s="40"/>
      <c r="D172" s="229" t="s">
        <v>125</v>
      </c>
      <c r="E172" s="40"/>
      <c r="F172" s="230" t="s">
        <v>193</v>
      </c>
      <c r="G172" s="40"/>
      <c r="H172" s="40"/>
      <c r="I172" s="231"/>
      <c r="J172" s="40"/>
      <c r="K172" s="40"/>
      <c r="L172" s="44"/>
      <c r="M172" s="232"/>
      <c r="N172" s="233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125</v>
      </c>
      <c r="AU172" s="17" t="s">
        <v>84</v>
      </c>
    </row>
    <row r="173" s="14" customFormat="1">
      <c r="A173" s="14"/>
      <c r="B173" s="245"/>
      <c r="C173" s="246"/>
      <c r="D173" s="229" t="s">
        <v>127</v>
      </c>
      <c r="E173" s="247" t="s">
        <v>1</v>
      </c>
      <c r="F173" s="248" t="s">
        <v>194</v>
      </c>
      <c r="G173" s="246"/>
      <c r="H173" s="247" t="s">
        <v>1</v>
      </c>
      <c r="I173" s="249"/>
      <c r="J173" s="246"/>
      <c r="K173" s="246"/>
      <c r="L173" s="250"/>
      <c r="M173" s="251"/>
      <c r="N173" s="252"/>
      <c r="O173" s="252"/>
      <c r="P173" s="252"/>
      <c r="Q173" s="252"/>
      <c r="R173" s="252"/>
      <c r="S173" s="252"/>
      <c r="T173" s="253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4" t="s">
        <v>127</v>
      </c>
      <c r="AU173" s="254" t="s">
        <v>84</v>
      </c>
      <c r="AV173" s="14" t="s">
        <v>82</v>
      </c>
      <c r="AW173" s="14" t="s">
        <v>31</v>
      </c>
      <c r="AX173" s="14" t="s">
        <v>74</v>
      </c>
      <c r="AY173" s="254" t="s">
        <v>117</v>
      </c>
    </row>
    <row r="174" s="13" customFormat="1">
      <c r="A174" s="13"/>
      <c r="B174" s="234"/>
      <c r="C174" s="235"/>
      <c r="D174" s="229" t="s">
        <v>127</v>
      </c>
      <c r="E174" s="236" t="s">
        <v>1</v>
      </c>
      <c r="F174" s="237" t="s">
        <v>195</v>
      </c>
      <c r="G174" s="235"/>
      <c r="H174" s="238">
        <v>28.800000000000001</v>
      </c>
      <c r="I174" s="239"/>
      <c r="J174" s="235"/>
      <c r="K174" s="235"/>
      <c r="L174" s="240"/>
      <c r="M174" s="241"/>
      <c r="N174" s="242"/>
      <c r="O174" s="242"/>
      <c r="P174" s="242"/>
      <c r="Q174" s="242"/>
      <c r="R174" s="242"/>
      <c r="S174" s="242"/>
      <c r="T174" s="24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4" t="s">
        <v>127</v>
      </c>
      <c r="AU174" s="244" t="s">
        <v>84</v>
      </c>
      <c r="AV174" s="13" t="s">
        <v>84</v>
      </c>
      <c r="AW174" s="13" t="s">
        <v>31</v>
      </c>
      <c r="AX174" s="13" t="s">
        <v>82</v>
      </c>
      <c r="AY174" s="244" t="s">
        <v>117</v>
      </c>
    </row>
    <row r="175" s="2" customFormat="1" ht="33" customHeight="1">
      <c r="A175" s="38"/>
      <c r="B175" s="39"/>
      <c r="C175" s="215" t="s">
        <v>196</v>
      </c>
      <c r="D175" s="215" t="s">
        <v>119</v>
      </c>
      <c r="E175" s="216" t="s">
        <v>197</v>
      </c>
      <c r="F175" s="217" t="s">
        <v>198</v>
      </c>
      <c r="G175" s="218" t="s">
        <v>191</v>
      </c>
      <c r="H175" s="219">
        <v>962.23699999999997</v>
      </c>
      <c r="I175" s="220"/>
      <c r="J175" s="221">
        <f>ROUND(I175*H175,2)</f>
        <v>0</v>
      </c>
      <c r="K175" s="222"/>
      <c r="L175" s="44"/>
      <c r="M175" s="223" t="s">
        <v>1</v>
      </c>
      <c r="N175" s="224" t="s">
        <v>39</v>
      </c>
      <c r="O175" s="91"/>
      <c r="P175" s="225">
        <f>O175*H175</f>
        <v>0</v>
      </c>
      <c r="Q175" s="225">
        <v>0</v>
      </c>
      <c r="R175" s="225">
        <f>Q175*H175</f>
        <v>0</v>
      </c>
      <c r="S175" s="225">
        <v>0</v>
      </c>
      <c r="T175" s="226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7" t="s">
        <v>123</v>
      </c>
      <c r="AT175" s="227" t="s">
        <v>119</v>
      </c>
      <c r="AU175" s="227" t="s">
        <v>84</v>
      </c>
      <c r="AY175" s="17" t="s">
        <v>117</v>
      </c>
      <c r="BE175" s="228">
        <f>IF(N175="základní",J175,0)</f>
        <v>0</v>
      </c>
      <c r="BF175" s="228">
        <f>IF(N175="snížená",J175,0)</f>
        <v>0</v>
      </c>
      <c r="BG175" s="228">
        <f>IF(N175="zákl. přenesená",J175,0)</f>
        <v>0</v>
      </c>
      <c r="BH175" s="228">
        <f>IF(N175="sníž. přenesená",J175,0)</f>
        <v>0</v>
      </c>
      <c r="BI175" s="228">
        <f>IF(N175="nulová",J175,0)</f>
        <v>0</v>
      </c>
      <c r="BJ175" s="17" t="s">
        <v>82</v>
      </c>
      <c r="BK175" s="228">
        <f>ROUND(I175*H175,2)</f>
        <v>0</v>
      </c>
      <c r="BL175" s="17" t="s">
        <v>123</v>
      </c>
      <c r="BM175" s="227" t="s">
        <v>199</v>
      </c>
    </row>
    <row r="176" s="2" customFormat="1">
      <c r="A176" s="38"/>
      <c r="B176" s="39"/>
      <c r="C176" s="40"/>
      <c r="D176" s="229" t="s">
        <v>125</v>
      </c>
      <c r="E176" s="40"/>
      <c r="F176" s="230" t="s">
        <v>200</v>
      </c>
      <c r="G176" s="40"/>
      <c r="H176" s="40"/>
      <c r="I176" s="231"/>
      <c r="J176" s="40"/>
      <c r="K176" s="40"/>
      <c r="L176" s="44"/>
      <c r="M176" s="232"/>
      <c r="N176" s="233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125</v>
      </c>
      <c r="AU176" s="17" t="s">
        <v>84</v>
      </c>
    </row>
    <row r="177" s="14" customFormat="1">
      <c r="A177" s="14"/>
      <c r="B177" s="245"/>
      <c r="C177" s="246"/>
      <c r="D177" s="229" t="s">
        <v>127</v>
      </c>
      <c r="E177" s="247" t="s">
        <v>1</v>
      </c>
      <c r="F177" s="248" t="s">
        <v>201</v>
      </c>
      <c r="G177" s="246"/>
      <c r="H177" s="247" t="s">
        <v>1</v>
      </c>
      <c r="I177" s="249"/>
      <c r="J177" s="246"/>
      <c r="K177" s="246"/>
      <c r="L177" s="250"/>
      <c r="M177" s="251"/>
      <c r="N177" s="252"/>
      <c r="O177" s="252"/>
      <c r="P177" s="252"/>
      <c r="Q177" s="252"/>
      <c r="R177" s="252"/>
      <c r="S177" s="252"/>
      <c r="T177" s="253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4" t="s">
        <v>127</v>
      </c>
      <c r="AU177" s="254" t="s">
        <v>84</v>
      </c>
      <c r="AV177" s="14" t="s">
        <v>82</v>
      </c>
      <c r="AW177" s="14" t="s">
        <v>31</v>
      </c>
      <c r="AX177" s="14" t="s">
        <v>74</v>
      </c>
      <c r="AY177" s="254" t="s">
        <v>117</v>
      </c>
    </row>
    <row r="178" s="13" customFormat="1">
      <c r="A178" s="13"/>
      <c r="B178" s="234"/>
      <c r="C178" s="235"/>
      <c r="D178" s="229" t="s">
        <v>127</v>
      </c>
      <c r="E178" s="236" t="s">
        <v>1</v>
      </c>
      <c r="F178" s="237" t="s">
        <v>202</v>
      </c>
      <c r="G178" s="235"/>
      <c r="H178" s="238">
        <v>760.63699999999994</v>
      </c>
      <c r="I178" s="239"/>
      <c r="J178" s="235"/>
      <c r="K178" s="235"/>
      <c r="L178" s="240"/>
      <c r="M178" s="241"/>
      <c r="N178" s="242"/>
      <c r="O178" s="242"/>
      <c r="P178" s="242"/>
      <c r="Q178" s="242"/>
      <c r="R178" s="242"/>
      <c r="S178" s="242"/>
      <c r="T178" s="24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4" t="s">
        <v>127</v>
      </c>
      <c r="AU178" s="244" t="s">
        <v>84</v>
      </c>
      <c r="AV178" s="13" t="s">
        <v>84</v>
      </c>
      <c r="AW178" s="13" t="s">
        <v>31</v>
      </c>
      <c r="AX178" s="13" t="s">
        <v>74</v>
      </c>
      <c r="AY178" s="244" t="s">
        <v>117</v>
      </c>
    </row>
    <row r="179" s="14" customFormat="1">
      <c r="A179" s="14"/>
      <c r="B179" s="245"/>
      <c r="C179" s="246"/>
      <c r="D179" s="229" t="s">
        <v>127</v>
      </c>
      <c r="E179" s="247" t="s">
        <v>1</v>
      </c>
      <c r="F179" s="248" t="s">
        <v>203</v>
      </c>
      <c r="G179" s="246"/>
      <c r="H179" s="247" t="s">
        <v>1</v>
      </c>
      <c r="I179" s="249"/>
      <c r="J179" s="246"/>
      <c r="K179" s="246"/>
      <c r="L179" s="250"/>
      <c r="M179" s="251"/>
      <c r="N179" s="252"/>
      <c r="O179" s="252"/>
      <c r="P179" s="252"/>
      <c r="Q179" s="252"/>
      <c r="R179" s="252"/>
      <c r="S179" s="252"/>
      <c r="T179" s="253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4" t="s">
        <v>127</v>
      </c>
      <c r="AU179" s="254" t="s">
        <v>84</v>
      </c>
      <c r="AV179" s="14" t="s">
        <v>82</v>
      </c>
      <c r="AW179" s="14" t="s">
        <v>31</v>
      </c>
      <c r="AX179" s="14" t="s">
        <v>74</v>
      </c>
      <c r="AY179" s="254" t="s">
        <v>117</v>
      </c>
    </row>
    <row r="180" s="13" customFormat="1">
      <c r="A180" s="13"/>
      <c r="B180" s="234"/>
      <c r="C180" s="235"/>
      <c r="D180" s="229" t="s">
        <v>127</v>
      </c>
      <c r="E180" s="236" t="s">
        <v>1</v>
      </c>
      <c r="F180" s="237" t="s">
        <v>204</v>
      </c>
      <c r="G180" s="235"/>
      <c r="H180" s="238">
        <v>181.44</v>
      </c>
      <c r="I180" s="239"/>
      <c r="J180" s="235"/>
      <c r="K180" s="235"/>
      <c r="L180" s="240"/>
      <c r="M180" s="241"/>
      <c r="N180" s="242"/>
      <c r="O180" s="242"/>
      <c r="P180" s="242"/>
      <c r="Q180" s="242"/>
      <c r="R180" s="242"/>
      <c r="S180" s="242"/>
      <c r="T180" s="24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4" t="s">
        <v>127</v>
      </c>
      <c r="AU180" s="244" t="s">
        <v>84</v>
      </c>
      <c r="AV180" s="13" t="s">
        <v>84</v>
      </c>
      <c r="AW180" s="13" t="s">
        <v>31</v>
      </c>
      <c r="AX180" s="13" t="s">
        <v>74</v>
      </c>
      <c r="AY180" s="244" t="s">
        <v>117</v>
      </c>
    </row>
    <row r="181" s="14" customFormat="1">
      <c r="A181" s="14"/>
      <c r="B181" s="245"/>
      <c r="C181" s="246"/>
      <c r="D181" s="229" t="s">
        <v>127</v>
      </c>
      <c r="E181" s="247" t="s">
        <v>1</v>
      </c>
      <c r="F181" s="248" t="s">
        <v>205</v>
      </c>
      <c r="G181" s="246"/>
      <c r="H181" s="247" t="s">
        <v>1</v>
      </c>
      <c r="I181" s="249"/>
      <c r="J181" s="246"/>
      <c r="K181" s="246"/>
      <c r="L181" s="250"/>
      <c r="M181" s="251"/>
      <c r="N181" s="252"/>
      <c r="O181" s="252"/>
      <c r="P181" s="252"/>
      <c r="Q181" s="252"/>
      <c r="R181" s="252"/>
      <c r="S181" s="252"/>
      <c r="T181" s="25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4" t="s">
        <v>127</v>
      </c>
      <c r="AU181" s="254" t="s">
        <v>84</v>
      </c>
      <c r="AV181" s="14" t="s">
        <v>82</v>
      </c>
      <c r="AW181" s="14" t="s">
        <v>31</v>
      </c>
      <c r="AX181" s="14" t="s">
        <v>74</v>
      </c>
      <c r="AY181" s="254" t="s">
        <v>117</v>
      </c>
    </row>
    <row r="182" s="13" customFormat="1">
      <c r="A182" s="13"/>
      <c r="B182" s="234"/>
      <c r="C182" s="235"/>
      <c r="D182" s="229" t="s">
        <v>127</v>
      </c>
      <c r="E182" s="236" t="s">
        <v>1</v>
      </c>
      <c r="F182" s="237" t="s">
        <v>206</v>
      </c>
      <c r="G182" s="235"/>
      <c r="H182" s="238">
        <v>20.16</v>
      </c>
      <c r="I182" s="239"/>
      <c r="J182" s="235"/>
      <c r="K182" s="235"/>
      <c r="L182" s="240"/>
      <c r="M182" s="241"/>
      <c r="N182" s="242"/>
      <c r="O182" s="242"/>
      <c r="P182" s="242"/>
      <c r="Q182" s="242"/>
      <c r="R182" s="242"/>
      <c r="S182" s="242"/>
      <c r="T182" s="24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4" t="s">
        <v>127</v>
      </c>
      <c r="AU182" s="244" t="s">
        <v>84</v>
      </c>
      <c r="AV182" s="13" t="s">
        <v>84</v>
      </c>
      <c r="AW182" s="13" t="s">
        <v>31</v>
      </c>
      <c r="AX182" s="13" t="s">
        <v>74</v>
      </c>
      <c r="AY182" s="244" t="s">
        <v>117</v>
      </c>
    </row>
    <row r="183" s="15" customFormat="1">
      <c r="A183" s="15"/>
      <c r="B183" s="255"/>
      <c r="C183" s="256"/>
      <c r="D183" s="229" t="s">
        <v>127</v>
      </c>
      <c r="E183" s="257" t="s">
        <v>1</v>
      </c>
      <c r="F183" s="258" t="s">
        <v>144</v>
      </c>
      <c r="G183" s="256"/>
      <c r="H183" s="259">
        <v>962.23699999999997</v>
      </c>
      <c r="I183" s="260"/>
      <c r="J183" s="256"/>
      <c r="K183" s="256"/>
      <c r="L183" s="261"/>
      <c r="M183" s="262"/>
      <c r="N183" s="263"/>
      <c r="O183" s="263"/>
      <c r="P183" s="263"/>
      <c r="Q183" s="263"/>
      <c r="R183" s="263"/>
      <c r="S183" s="263"/>
      <c r="T183" s="264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65" t="s">
        <v>127</v>
      </c>
      <c r="AU183" s="265" t="s">
        <v>84</v>
      </c>
      <c r="AV183" s="15" t="s">
        <v>123</v>
      </c>
      <c r="AW183" s="15" t="s">
        <v>31</v>
      </c>
      <c r="AX183" s="15" t="s">
        <v>82</v>
      </c>
      <c r="AY183" s="265" t="s">
        <v>117</v>
      </c>
    </row>
    <row r="184" s="2" customFormat="1" ht="24.15" customHeight="1">
      <c r="A184" s="38"/>
      <c r="B184" s="39"/>
      <c r="C184" s="215" t="s">
        <v>8</v>
      </c>
      <c r="D184" s="215" t="s">
        <v>119</v>
      </c>
      <c r="E184" s="216" t="s">
        <v>207</v>
      </c>
      <c r="F184" s="217" t="s">
        <v>208</v>
      </c>
      <c r="G184" s="218" t="s">
        <v>191</v>
      </c>
      <c r="H184" s="219">
        <v>22</v>
      </c>
      <c r="I184" s="220"/>
      <c r="J184" s="221">
        <f>ROUND(I184*H184,2)</f>
        <v>0</v>
      </c>
      <c r="K184" s="222"/>
      <c r="L184" s="44"/>
      <c r="M184" s="223" t="s">
        <v>1</v>
      </c>
      <c r="N184" s="224" t="s">
        <v>39</v>
      </c>
      <c r="O184" s="91"/>
      <c r="P184" s="225">
        <f>O184*H184</f>
        <v>0</v>
      </c>
      <c r="Q184" s="225">
        <v>0</v>
      </c>
      <c r="R184" s="225">
        <f>Q184*H184</f>
        <v>0</v>
      </c>
      <c r="S184" s="225">
        <v>0</v>
      </c>
      <c r="T184" s="226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7" t="s">
        <v>123</v>
      </c>
      <c r="AT184" s="227" t="s">
        <v>119</v>
      </c>
      <c r="AU184" s="227" t="s">
        <v>84</v>
      </c>
      <c r="AY184" s="17" t="s">
        <v>117</v>
      </c>
      <c r="BE184" s="228">
        <f>IF(N184="základní",J184,0)</f>
        <v>0</v>
      </c>
      <c r="BF184" s="228">
        <f>IF(N184="snížená",J184,0)</f>
        <v>0</v>
      </c>
      <c r="BG184" s="228">
        <f>IF(N184="zákl. přenesená",J184,0)</f>
        <v>0</v>
      </c>
      <c r="BH184" s="228">
        <f>IF(N184="sníž. přenesená",J184,0)</f>
        <v>0</v>
      </c>
      <c r="BI184" s="228">
        <f>IF(N184="nulová",J184,0)</f>
        <v>0</v>
      </c>
      <c r="BJ184" s="17" t="s">
        <v>82</v>
      </c>
      <c r="BK184" s="228">
        <f>ROUND(I184*H184,2)</f>
        <v>0</v>
      </c>
      <c r="BL184" s="17" t="s">
        <v>123</v>
      </c>
      <c r="BM184" s="227" t="s">
        <v>209</v>
      </c>
    </row>
    <row r="185" s="2" customFormat="1">
      <c r="A185" s="38"/>
      <c r="B185" s="39"/>
      <c r="C185" s="40"/>
      <c r="D185" s="229" t="s">
        <v>125</v>
      </c>
      <c r="E185" s="40"/>
      <c r="F185" s="230" t="s">
        <v>210</v>
      </c>
      <c r="G185" s="40"/>
      <c r="H185" s="40"/>
      <c r="I185" s="231"/>
      <c r="J185" s="40"/>
      <c r="K185" s="40"/>
      <c r="L185" s="44"/>
      <c r="M185" s="232"/>
      <c r="N185" s="233"/>
      <c r="O185" s="91"/>
      <c r="P185" s="91"/>
      <c r="Q185" s="91"/>
      <c r="R185" s="91"/>
      <c r="S185" s="91"/>
      <c r="T185" s="92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T185" s="17" t="s">
        <v>125</v>
      </c>
      <c r="AU185" s="17" t="s">
        <v>84</v>
      </c>
    </row>
    <row r="186" s="14" customFormat="1">
      <c r="A186" s="14"/>
      <c r="B186" s="245"/>
      <c r="C186" s="246"/>
      <c r="D186" s="229" t="s">
        <v>127</v>
      </c>
      <c r="E186" s="247" t="s">
        <v>1</v>
      </c>
      <c r="F186" s="248" t="s">
        <v>211</v>
      </c>
      <c r="G186" s="246"/>
      <c r="H186" s="247" t="s">
        <v>1</v>
      </c>
      <c r="I186" s="249"/>
      <c r="J186" s="246"/>
      <c r="K186" s="246"/>
      <c r="L186" s="250"/>
      <c r="M186" s="251"/>
      <c r="N186" s="252"/>
      <c r="O186" s="252"/>
      <c r="P186" s="252"/>
      <c r="Q186" s="252"/>
      <c r="R186" s="252"/>
      <c r="S186" s="252"/>
      <c r="T186" s="253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54" t="s">
        <v>127</v>
      </c>
      <c r="AU186" s="254" t="s">
        <v>84</v>
      </c>
      <c r="AV186" s="14" t="s">
        <v>82</v>
      </c>
      <c r="AW186" s="14" t="s">
        <v>31</v>
      </c>
      <c r="AX186" s="14" t="s">
        <v>74</v>
      </c>
      <c r="AY186" s="254" t="s">
        <v>117</v>
      </c>
    </row>
    <row r="187" s="13" customFormat="1">
      <c r="A187" s="13"/>
      <c r="B187" s="234"/>
      <c r="C187" s="235"/>
      <c r="D187" s="229" t="s">
        <v>127</v>
      </c>
      <c r="E187" s="236" t="s">
        <v>1</v>
      </c>
      <c r="F187" s="237" t="s">
        <v>164</v>
      </c>
      <c r="G187" s="235"/>
      <c r="H187" s="238">
        <v>4</v>
      </c>
      <c r="I187" s="239"/>
      <c r="J187" s="235"/>
      <c r="K187" s="235"/>
      <c r="L187" s="240"/>
      <c r="M187" s="241"/>
      <c r="N187" s="242"/>
      <c r="O187" s="242"/>
      <c r="P187" s="242"/>
      <c r="Q187" s="242"/>
      <c r="R187" s="242"/>
      <c r="S187" s="242"/>
      <c r="T187" s="24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4" t="s">
        <v>127</v>
      </c>
      <c r="AU187" s="244" t="s">
        <v>84</v>
      </c>
      <c r="AV187" s="13" t="s">
        <v>84</v>
      </c>
      <c r="AW187" s="13" t="s">
        <v>31</v>
      </c>
      <c r="AX187" s="13" t="s">
        <v>74</v>
      </c>
      <c r="AY187" s="244" t="s">
        <v>117</v>
      </c>
    </row>
    <row r="188" s="13" customFormat="1">
      <c r="A188" s="13"/>
      <c r="B188" s="234"/>
      <c r="C188" s="235"/>
      <c r="D188" s="229" t="s">
        <v>127</v>
      </c>
      <c r="E188" s="236" t="s">
        <v>1</v>
      </c>
      <c r="F188" s="237" t="s">
        <v>179</v>
      </c>
      <c r="G188" s="235"/>
      <c r="H188" s="238">
        <v>2</v>
      </c>
      <c r="I188" s="239"/>
      <c r="J188" s="235"/>
      <c r="K188" s="235"/>
      <c r="L188" s="240"/>
      <c r="M188" s="241"/>
      <c r="N188" s="242"/>
      <c r="O188" s="242"/>
      <c r="P188" s="242"/>
      <c r="Q188" s="242"/>
      <c r="R188" s="242"/>
      <c r="S188" s="242"/>
      <c r="T188" s="24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4" t="s">
        <v>127</v>
      </c>
      <c r="AU188" s="244" t="s">
        <v>84</v>
      </c>
      <c r="AV188" s="13" t="s">
        <v>84</v>
      </c>
      <c r="AW188" s="13" t="s">
        <v>31</v>
      </c>
      <c r="AX188" s="13" t="s">
        <v>74</v>
      </c>
      <c r="AY188" s="244" t="s">
        <v>117</v>
      </c>
    </row>
    <row r="189" s="13" customFormat="1">
      <c r="A189" s="13"/>
      <c r="B189" s="234"/>
      <c r="C189" s="235"/>
      <c r="D189" s="229" t="s">
        <v>127</v>
      </c>
      <c r="E189" s="236" t="s">
        <v>1</v>
      </c>
      <c r="F189" s="237" t="s">
        <v>186</v>
      </c>
      <c r="G189" s="235"/>
      <c r="H189" s="238">
        <v>12</v>
      </c>
      <c r="I189" s="239"/>
      <c r="J189" s="235"/>
      <c r="K189" s="235"/>
      <c r="L189" s="240"/>
      <c r="M189" s="241"/>
      <c r="N189" s="242"/>
      <c r="O189" s="242"/>
      <c r="P189" s="242"/>
      <c r="Q189" s="242"/>
      <c r="R189" s="242"/>
      <c r="S189" s="242"/>
      <c r="T189" s="24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4" t="s">
        <v>127</v>
      </c>
      <c r="AU189" s="244" t="s">
        <v>84</v>
      </c>
      <c r="AV189" s="13" t="s">
        <v>84</v>
      </c>
      <c r="AW189" s="13" t="s">
        <v>31</v>
      </c>
      <c r="AX189" s="13" t="s">
        <v>74</v>
      </c>
      <c r="AY189" s="244" t="s">
        <v>117</v>
      </c>
    </row>
    <row r="190" s="13" customFormat="1">
      <c r="A190" s="13"/>
      <c r="B190" s="234"/>
      <c r="C190" s="235"/>
      <c r="D190" s="229" t="s">
        <v>127</v>
      </c>
      <c r="E190" s="236" t="s">
        <v>1</v>
      </c>
      <c r="F190" s="237" t="s">
        <v>164</v>
      </c>
      <c r="G190" s="235"/>
      <c r="H190" s="238">
        <v>4</v>
      </c>
      <c r="I190" s="239"/>
      <c r="J190" s="235"/>
      <c r="K190" s="235"/>
      <c r="L190" s="240"/>
      <c r="M190" s="241"/>
      <c r="N190" s="242"/>
      <c r="O190" s="242"/>
      <c r="P190" s="242"/>
      <c r="Q190" s="242"/>
      <c r="R190" s="242"/>
      <c r="S190" s="242"/>
      <c r="T190" s="24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4" t="s">
        <v>127</v>
      </c>
      <c r="AU190" s="244" t="s">
        <v>84</v>
      </c>
      <c r="AV190" s="13" t="s">
        <v>84</v>
      </c>
      <c r="AW190" s="13" t="s">
        <v>31</v>
      </c>
      <c r="AX190" s="13" t="s">
        <v>74</v>
      </c>
      <c r="AY190" s="244" t="s">
        <v>117</v>
      </c>
    </row>
    <row r="191" s="15" customFormat="1">
      <c r="A191" s="15"/>
      <c r="B191" s="255"/>
      <c r="C191" s="256"/>
      <c r="D191" s="229" t="s">
        <v>127</v>
      </c>
      <c r="E191" s="257" t="s">
        <v>1</v>
      </c>
      <c r="F191" s="258" t="s">
        <v>144</v>
      </c>
      <c r="G191" s="256"/>
      <c r="H191" s="259">
        <v>22</v>
      </c>
      <c r="I191" s="260"/>
      <c r="J191" s="256"/>
      <c r="K191" s="256"/>
      <c r="L191" s="261"/>
      <c r="M191" s="262"/>
      <c r="N191" s="263"/>
      <c r="O191" s="263"/>
      <c r="P191" s="263"/>
      <c r="Q191" s="263"/>
      <c r="R191" s="263"/>
      <c r="S191" s="263"/>
      <c r="T191" s="264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T191" s="265" t="s">
        <v>127</v>
      </c>
      <c r="AU191" s="265" t="s">
        <v>84</v>
      </c>
      <c r="AV191" s="15" t="s">
        <v>123</v>
      </c>
      <c r="AW191" s="15" t="s">
        <v>31</v>
      </c>
      <c r="AX191" s="15" t="s">
        <v>82</v>
      </c>
      <c r="AY191" s="265" t="s">
        <v>117</v>
      </c>
    </row>
    <row r="192" s="2" customFormat="1" ht="24.15" customHeight="1">
      <c r="A192" s="38"/>
      <c r="B192" s="39"/>
      <c r="C192" s="215" t="s">
        <v>212</v>
      </c>
      <c r="D192" s="215" t="s">
        <v>119</v>
      </c>
      <c r="E192" s="216" t="s">
        <v>213</v>
      </c>
      <c r="F192" s="217" t="s">
        <v>214</v>
      </c>
      <c r="G192" s="218" t="s">
        <v>122</v>
      </c>
      <c r="H192" s="219">
        <v>1254.8520000000001</v>
      </c>
      <c r="I192" s="220"/>
      <c r="J192" s="221">
        <f>ROUND(I192*H192,2)</f>
        <v>0</v>
      </c>
      <c r="K192" s="222"/>
      <c r="L192" s="44"/>
      <c r="M192" s="223" t="s">
        <v>1</v>
      </c>
      <c r="N192" s="224" t="s">
        <v>39</v>
      </c>
      <c r="O192" s="91"/>
      <c r="P192" s="225">
        <f>O192*H192</f>
        <v>0</v>
      </c>
      <c r="Q192" s="225">
        <v>0.00084999999999999995</v>
      </c>
      <c r="R192" s="225">
        <f>Q192*H192</f>
        <v>1.0666241999999999</v>
      </c>
      <c r="S192" s="225">
        <v>0</v>
      </c>
      <c r="T192" s="226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7" t="s">
        <v>123</v>
      </c>
      <c r="AT192" s="227" t="s">
        <v>119</v>
      </c>
      <c r="AU192" s="227" t="s">
        <v>84</v>
      </c>
      <c r="AY192" s="17" t="s">
        <v>117</v>
      </c>
      <c r="BE192" s="228">
        <f>IF(N192="základní",J192,0)</f>
        <v>0</v>
      </c>
      <c r="BF192" s="228">
        <f>IF(N192="snížená",J192,0)</f>
        <v>0</v>
      </c>
      <c r="BG192" s="228">
        <f>IF(N192="zákl. přenesená",J192,0)</f>
        <v>0</v>
      </c>
      <c r="BH192" s="228">
        <f>IF(N192="sníž. přenesená",J192,0)</f>
        <v>0</v>
      </c>
      <c r="BI192" s="228">
        <f>IF(N192="nulová",J192,0)</f>
        <v>0</v>
      </c>
      <c r="BJ192" s="17" t="s">
        <v>82</v>
      </c>
      <c r="BK192" s="228">
        <f>ROUND(I192*H192,2)</f>
        <v>0</v>
      </c>
      <c r="BL192" s="17" t="s">
        <v>123</v>
      </c>
      <c r="BM192" s="227" t="s">
        <v>215</v>
      </c>
    </row>
    <row r="193" s="2" customFormat="1">
      <c r="A193" s="38"/>
      <c r="B193" s="39"/>
      <c r="C193" s="40"/>
      <c r="D193" s="229" t="s">
        <v>125</v>
      </c>
      <c r="E193" s="40"/>
      <c r="F193" s="230" t="s">
        <v>216</v>
      </c>
      <c r="G193" s="40"/>
      <c r="H193" s="40"/>
      <c r="I193" s="231"/>
      <c r="J193" s="40"/>
      <c r="K193" s="40"/>
      <c r="L193" s="44"/>
      <c r="M193" s="232"/>
      <c r="N193" s="233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125</v>
      </c>
      <c r="AU193" s="17" t="s">
        <v>84</v>
      </c>
    </row>
    <row r="194" s="14" customFormat="1">
      <c r="A194" s="14"/>
      <c r="B194" s="245"/>
      <c r="C194" s="246"/>
      <c r="D194" s="229" t="s">
        <v>127</v>
      </c>
      <c r="E194" s="247" t="s">
        <v>1</v>
      </c>
      <c r="F194" s="248" t="s">
        <v>217</v>
      </c>
      <c r="G194" s="246"/>
      <c r="H194" s="247" t="s">
        <v>1</v>
      </c>
      <c r="I194" s="249"/>
      <c r="J194" s="246"/>
      <c r="K194" s="246"/>
      <c r="L194" s="250"/>
      <c r="M194" s="251"/>
      <c r="N194" s="252"/>
      <c r="O194" s="252"/>
      <c r="P194" s="252"/>
      <c r="Q194" s="252"/>
      <c r="R194" s="252"/>
      <c r="S194" s="252"/>
      <c r="T194" s="253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54" t="s">
        <v>127</v>
      </c>
      <c r="AU194" s="254" t="s">
        <v>84</v>
      </c>
      <c r="AV194" s="14" t="s">
        <v>82</v>
      </c>
      <c r="AW194" s="14" t="s">
        <v>31</v>
      </c>
      <c r="AX194" s="14" t="s">
        <v>74</v>
      </c>
      <c r="AY194" s="254" t="s">
        <v>117</v>
      </c>
    </row>
    <row r="195" s="13" customFormat="1">
      <c r="A195" s="13"/>
      <c r="B195" s="234"/>
      <c r="C195" s="235"/>
      <c r="D195" s="229" t="s">
        <v>127</v>
      </c>
      <c r="E195" s="236" t="s">
        <v>1</v>
      </c>
      <c r="F195" s="237" t="s">
        <v>218</v>
      </c>
      <c r="G195" s="235"/>
      <c r="H195" s="238">
        <v>1222.452</v>
      </c>
      <c r="I195" s="239"/>
      <c r="J195" s="235"/>
      <c r="K195" s="235"/>
      <c r="L195" s="240"/>
      <c r="M195" s="241"/>
      <c r="N195" s="242"/>
      <c r="O195" s="242"/>
      <c r="P195" s="242"/>
      <c r="Q195" s="242"/>
      <c r="R195" s="242"/>
      <c r="S195" s="242"/>
      <c r="T195" s="24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4" t="s">
        <v>127</v>
      </c>
      <c r="AU195" s="244" t="s">
        <v>84</v>
      </c>
      <c r="AV195" s="13" t="s">
        <v>84</v>
      </c>
      <c r="AW195" s="13" t="s">
        <v>31</v>
      </c>
      <c r="AX195" s="13" t="s">
        <v>74</v>
      </c>
      <c r="AY195" s="244" t="s">
        <v>117</v>
      </c>
    </row>
    <row r="196" s="14" customFormat="1">
      <c r="A196" s="14"/>
      <c r="B196" s="245"/>
      <c r="C196" s="246"/>
      <c r="D196" s="229" t="s">
        <v>127</v>
      </c>
      <c r="E196" s="247" t="s">
        <v>1</v>
      </c>
      <c r="F196" s="248" t="s">
        <v>219</v>
      </c>
      <c r="G196" s="246"/>
      <c r="H196" s="247" t="s">
        <v>1</v>
      </c>
      <c r="I196" s="249"/>
      <c r="J196" s="246"/>
      <c r="K196" s="246"/>
      <c r="L196" s="250"/>
      <c r="M196" s="251"/>
      <c r="N196" s="252"/>
      <c r="O196" s="252"/>
      <c r="P196" s="252"/>
      <c r="Q196" s="252"/>
      <c r="R196" s="252"/>
      <c r="S196" s="252"/>
      <c r="T196" s="25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4" t="s">
        <v>127</v>
      </c>
      <c r="AU196" s="254" t="s">
        <v>84</v>
      </c>
      <c r="AV196" s="14" t="s">
        <v>82</v>
      </c>
      <c r="AW196" s="14" t="s">
        <v>31</v>
      </c>
      <c r="AX196" s="14" t="s">
        <v>74</v>
      </c>
      <c r="AY196" s="254" t="s">
        <v>117</v>
      </c>
    </row>
    <row r="197" s="13" customFormat="1">
      <c r="A197" s="13"/>
      <c r="B197" s="234"/>
      <c r="C197" s="235"/>
      <c r="D197" s="229" t="s">
        <v>127</v>
      </c>
      <c r="E197" s="236" t="s">
        <v>1</v>
      </c>
      <c r="F197" s="237" t="s">
        <v>220</v>
      </c>
      <c r="G197" s="235"/>
      <c r="H197" s="238">
        <v>32.399999999999999</v>
      </c>
      <c r="I197" s="239"/>
      <c r="J197" s="235"/>
      <c r="K197" s="235"/>
      <c r="L197" s="240"/>
      <c r="M197" s="241"/>
      <c r="N197" s="242"/>
      <c r="O197" s="242"/>
      <c r="P197" s="242"/>
      <c r="Q197" s="242"/>
      <c r="R197" s="242"/>
      <c r="S197" s="242"/>
      <c r="T197" s="24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44" t="s">
        <v>127</v>
      </c>
      <c r="AU197" s="244" t="s">
        <v>84</v>
      </c>
      <c r="AV197" s="13" t="s">
        <v>84</v>
      </c>
      <c r="AW197" s="13" t="s">
        <v>31</v>
      </c>
      <c r="AX197" s="13" t="s">
        <v>74</v>
      </c>
      <c r="AY197" s="244" t="s">
        <v>117</v>
      </c>
    </row>
    <row r="198" s="15" customFormat="1">
      <c r="A198" s="15"/>
      <c r="B198" s="255"/>
      <c r="C198" s="256"/>
      <c r="D198" s="229" t="s">
        <v>127</v>
      </c>
      <c r="E198" s="257" t="s">
        <v>1</v>
      </c>
      <c r="F198" s="258" t="s">
        <v>144</v>
      </c>
      <c r="G198" s="256"/>
      <c r="H198" s="259">
        <v>1254.8520000000001</v>
      </c>
      <c r="I198" s="260"/>
      <c r="J198" s="256"/>
      <c r="K198" s="256"/>
      <c r="L198" s="261"/>
      <c r="M198" s="262"/>
      <c r="N198" s="263"/>
      <c r="O198" s="263"/>
      <c r="P198" s="263"/>
      <c r="Q198" s="263"/>
      <c r="R198" s="263"/>
      <c r="S198" s="263"/>
      <c r="T198" s="264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T198" s="265" t="s">
        <v>127</v>
      </c>
      <c r="AU198" s="265" t="s">
        <v>84</v>
      </c>
      <c r="AV198" s="15" t="s">
        <v>123</v>
      </c>
      <c r="AW198" s="15" t="s">
        <v>31</v>
      </c>
      <c r="AX198" s="15" t="s">
        <v>82</v>
      </c>
      <c r="AY198" s="265" t="s">
        <v>117</v>
      </c>
    </row>
    <row r="199" s="2" customFormat="1" ht="24.15" customHeight="1">
      <c r="A199" s="38"/>
      <c r="B199" s="39"/>
      <c r="C199" s="215" t="s">
        <v>221</v>
      </c>
      <c r="D199" s="215" t="s">
        <v>119</v>
      </c>
      <c r="E199" s="216" t="s">
        <v>222</v>
      </c>
      <c r="F199" s="217" t="s">
        <v>223</v>
      </c>
      <c r="G199" s="218" t="s">
        <v>122</v>
      </c>
      <c r="H199" s="219">
        <v>1254.8520000000001</v>
      </c>
      <c r="I199" s="220"/>
      <c r="J199" s="221">
        <f>ROUND(I199*H199,2)</f>
        <v>0</v>
      </c>
      <c r="K199" s="222"/>
      <c r="L199" s="44"/>
      <c r="M199" s="223" t="s">
        <v>1</v>
      </c>
      <c r="N199" s="224" t="s">
        <v>39</v>
      </c>
      <c r="O199" s="91"/>
      <c r="P199" s="225">
        <f>O199*H199</f>
        <v>0</v>
      </c>
      <c r="Q199" s="225">
        <v>0</v>
      </c>
      <c r="R199" s="225">
        <f>Q199*H199</f>
        <v>0</v>
      </c>
      <c r="S199" s="225">
        <v>0</v>
      </c>
      <c r="T199" s="226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7" t="s">
        <v>123</v>
      </c>
      <c r="AT199" s="227" t="s">
        <v>119</v>
      </c>
      <c r="AU199" s="227" t="s">
        <v>84</v>
      </c>
      <c r="AY199" s="17" t="s">
        <v>117</v>
      </c>
      <c r="BE199" s="228">
        <f>IF(N199="základní",J199,0)</f>
        <v>0</v>
      </c>
      <c r="BF199" s="228">
        <f>IF(N199="snížená",J199,0)</f>
        <v>0</v>
      </c>
      <c r="BG199" s="228">
        <f>IF(N199="zákl. přenesená",J199,0)</f>
        <v>0</v>
      </c>
      <c r="BH199" s="228">
        <f>IF(N199="sníž. přenesená",J199,0)</f>
        <v>0</v>
      </c>
      <c r="BI199" s="228">
        <f>IF(N199="nulová",J199,0)</f>
        <v>0</v>
      </c>
      <c r="BJ199" s="17" t="s">
        <v>82</v>
      </c>
      <c r="BK199" s="228">
        <f>ROUND(I199*H199,2)</f>
        <v>0</v>
      </c>
      <c r="BL199" s="17" t="s">
        <v>123</v>
      </c>
      <c r="BM199" s="227" t="s">
        <v>224</v>
      </c>
    </row>
    <row r="200" s="2" customFormat="1">
      <c r="A200" s="38"/>
      <c r="B200" s="39"/>
      <c r="C200" s="40"/>
      <c r="D200" s="229" t="s">
        <v>125</v>
      </c>
      <c r="E200" s="40"/>
      <c r="F200" s="230" t="s">
        <v>225</v>
      </c>
      <c r="G200" s="40"/>
      <c r="H200" s="40"/>
      <c r="I200" s="231"/>
      <c r="J200" s="40"/>
      <c r="K200" s="40"/>
      <c r="L200" s="44"/>
      <c r="M200" s="232"/>
      <c r="N200" s="233"/>
      <c r="O200" s="91"/>
      <c r="P200" s="91"/>
      <c r="Q200" s="91"/>
      <c r="R200" s="91"/>
      <c r="S200" s="91"/>
      <c r="T200" s="92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125</v>
      </c>
      <c r="AU200" s="17" t="s">
        <v>84</v>
      </c>
    </row>
    <row r="201" s="2" customFormat="1" ht="37.8" customHeight="1">
      <c r="A201" s="38"/>
      <c r="B201" s="39"/>
      <c r="C201" s="215" t="s">
        <v>226</v>
      </c>
      <c r="D201" s="215" t="s">
        <v>119</v>
      </c>
      <c r="E201" s="216" t="s">
        <v>227</v>
      </c>
      <c r="F201" s="217" t="s">
        <v>228</v>
      </c>
      <c r="G201" s="218" t="s">
        <v>191</v>
      </c>
      <c r="H201" s="219">
        <v>993.23699999999997</v>
      </c>
      <c r="I201" s="220"/>
      <c r="J201" s="221">
        <f>ROUND(I201*H201,2)</f>
        <v>0</v>
      </c>
      <c r="K201" s="222"/>
      <c r="L201" s="44"/>
      <c r="M201" s="223" t="s">
        <v>1</v>
      </c>
      <c r="N201" s="224" t="s">
        <v>39</v>
      </c>
      <c r="O201" s="91"/>
      <c r="P201" s="225">
        <f>O201*H201</f>
        <v>0</v>
      </c>
      <c r="Q201" s="225">
        <v>0</v>
      </c>
      <c r="R201" s="225">
        <f>Q201*H201</f>
        <v>0</v>
      </c>
      <c r="S201" s="225">
        <v>0</v>
      </c>
      <c r="T201" s="226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27" t="s">
        <v>123</v>
      </c>
      <c r="AT201" s="227" t="s">
        <v>119</v>
      </c>
      <c r="AU201" s="227" t="s">
        <v>84</v>
      </c>
      <c r="AY201" s="17" t="s">
        <v>117</v>
      </c>
      <c r="BE201" s="228">
        <f>IF(N201="základní",J201,0)</f>
        <v>0</v>
      </c>
      <c r="BF201" s="228">
        <f>IF(N201="snížená",J201,0)</f>
        <v>0</v>
      </c>
      <c r="BG201" s="228">
        <f>IF(N201="zákl. přenesená",J201,0)</f>
        <v>0</v>
      </c>
      <c r="BH201" s="228">
        <f>IF(N201="sníž. přenesená",J201,0)</f>
        <v>0</v>
      </c>
      <c r="BI201" s="228">
        <f>IF(N201="nulová",J201,0)</f>
        <v>0</v>
      </c>
      <c r="BJ201" s="17" t="s">
        <v>82</v>
      </c>
      <c r="BK201" s="228">
        <f>ROUND(I201*H201,2)</f>
        <v>0</v>
      </c>
      <c r="BL201" s="17" t="s">
        <v>123</v>
      </c>
      <c r="BM201" s="227" t="s">
        <v>229</v>
      </c>
    </row>
    <row r="202" s="2" customFormat="1">
      <c r="A202" s="38"/>
      <c r="B202" s="39"/>
      <c r="C202" s="40"/>
      <c r="D202" s="229" t="s">
        <v>125</v>
      </c>
      <c r="E202" s="40"/>
      <c r="F202" s="230" t="s">
        <v>230</v>
      </c>
      <c r="G202" s="40"/>
      <c r="H202" s="40"/>
      <c r="I202" s="231"/>
      <c r="J202" s="40"/>
      <c r="K202" s="40"/>
      <c r="L202" s="44"/>
      <c r="M202" s="232"/>
      <c r="N202" s="233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125</v>
      </c>
      <c r="AU202" s="17" t="s">
        <v>84</v>
      </c>
    </row>
    <row r="203" s="14" customFormat="1">
      <c r="A203" s="14"/>
      <c r="B203" s="245"/>
      <c r="C203" s="246"/>
      <c r="D203" s="229" t="s">
        <v>127</v>
      </c>
      <c r="E203" s="247" t="s">
        <v>1</v>
      </c>
      <c r="F203" s="248" t="s">
        <v>231</v>
      </c>
      <c r="G203" s="246"/>
      <c r="H203" s="247" t="s">
        <v>1</v>
      </c>
      <c r="I203" s="249"/>
      <c r="J203" s="246"/>
      <c r="K203" s="246"/>
      <c r="L203" s="250"/>
      <c r="M203" s="251"/>
      <c r="N203" s="252"/>
      <c r="O203" s="252"/>
      <c r="P203" s="252"/>
      <c r="Q203" s="252"/>
      <c r="R203" s="252"/>
      <c r="S203" s="252"/>
      <c r="T203" s="253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54" t="s">
        <v>127</v>
      </c>
      <c r="AU203" s="254" t="s">
        <v>84</v>
      </c>
      <c r="AV203" s="14" t="s">
        <v>82</v>
      </c>
      <c r="AW203" s="14" t="s">
        <v>31</v>
      </c>
      <c r="AX203" s="14" t="s">
        <v>74</v>
      </c>
      <c r="AY203" s="254" t="s">
        <v>117</v>
      </c>
    </row>
    <row r="204" s="14" customFormat="1">
      <c r="A204" s="14"/>
      <c r="B204" s="245"/>
      <c r="C204" s="246"/>
      <c r="D204" s="229" t="s">
        <v>127</v>
      </c>
      <c r="E204" s="247" t="s">
        <v>1</v>
      </c>
      <c r="F204" s="248" t="s">
        <v>232</v>
      </c>
      <c r="G204" s="246"/>
      <c r="H204" s="247" t="s">
        <v>1</v>
      </c>
      <c r="I204" s="249"/>
      <c r="J204" s="246"/>
      <c r="K204" s="246"/>
      <c r="L204" s="250"/>
      <c r="M204" s="251"/>
      <c r="N204" s="252"/>
      <c r="O204" s="252"/>
      <c r="P204" s="252"/>
      <c r="Q204" s="252"/>
      <c r="R204" s="252"/>
      <c r="S204" s="252"/>
      <c r="T204" s="25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4" t="s">
        <v>127</v>
      </c>
      <c r="AU204" s="254" t="s">
        <v>84</v>
      </c>
      <c r="AV204" s="14" t="s">
        <v>82</v>
      </c>
      <c r="AW204" s="14" t="s">
        <v>31</v>
      </c>
      <c r="AX204" s="14" t="s">
        <v>74</v>
      </c>
      <c r="AY204" s="254" t="s">
        <v>117</v>
      </c>
    </row>
    <row r="205" s="13" customFormat="1">
      <c r="A205" s="13"/>
      <c r="B205" s="234"/>
      <c r="C205" s="235"/>
      <c r="D205" s="229" t="s">
        <v>127</v>
      </c>
      <c r="E205" s="236" t="s">
        <v>1</v>
      </c>
      <c r="F205" s="237" t="s">
        <v>233</v>
      </c>
      <c r="G205" s="235"/>
      <c r="H205" s="238">
        <v>991.03700000000003</v>
      </c>
      <c r="I205" s="239"/>
      <c r="J205" s="235"/>
      <c r="K205" s="235"/>
      <c r="L205" s="240"/>
      <c r="M205" s="241"/>
      <c r="N205" s="242"/>
      <c r="O205" s="242"/>
      <c r="P205" s="242"/>
      <c r="Q205" s="242"/>
      <c r="R205" s="242"/>
      <c r="S205" s="242"/>
      <c r="T205" s="24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44" t="s">
        <v>127</v>
      </c>
      <c r="AU205" s="244" t="s">
        <v>84</v>
      </c>
      <c r="AV205" s="13" t="s">
        <v>84</v>
      </c>
      <c r="AW205" s="13" t="s">
        <v>31</v>
      </c>
      <c r="AX205" s="13" t="s">
        <v>74</v>
      </c>
      <c r="AY205" s="244" t="s">
        <v>117</v>
      </c>
    </row>
    <row r="206" s="14" customFormat="1">
      <c r="A206" s="14"/>
      <c r="B206" s="245"/>
      <c r="C206" s="246"/>
      <c r="D206" s="229" t="s">
        <v>127</v>
      </c>
      <c r="E206" s="247" t="s">
        <v>1</v>
      </c>
      <c r="F206" s="248" t="s">
        <v>234</v>
      </c>
      <c r="G206" s="246"/>
      <c r="H206" s="247" t="s">
        <v>1</v>
      </c>
      <c r="I206" s="249"/>
      <c r="J206" s="246"/>
      <c r="K206" s="246"/>
      <c r="L206" s="250"/>
      <c r="M206" s="251"/>
      <c r="N206" s="252"/>
      <c r="O206" s="252"/>
      <c r="P206" s="252"/>
      <c r="Q206" s="252"/>
      <c r="R206" s="252"/>
      <c r="S206" s="252"/>
      <c r="T206" s="253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4" t="s">
        <v>127</v>
      </c>
      <c r="AU206" s="254" t="s">
        <v>84</v>
      </c>
      <c r="AV206" s="14" t="s">
        <v>82</v>
      </c>
      <c r="AW206" s="14" t="s">
        <v>31</v>
      </c>
      <c r="AX206" s="14" t="s">
        <v>74</v>
      </c>
      <c r="AY206" s="254" t="s">
        <v>117</v>
      </c>
    </row>
    <row r="207" s="13" customFormat="1">
      <c r="A207" s="13"/>
      <c r="B207" s="234"/>
      <c r="C207" s="235"/>
      <c r="D207" s="229" t="s">
        <v>127</v>
      </c>
      <c r="E207" s="236" t="s">
        <v>1</v>
      </c>
      <c r="F207" s="237" t="s">
        <v>235</v>
      </c>
      <c r="G207" s="235"/>
      <c r="H207" s="238">
        <v>2.2000000000000002</v>
      </c>
      <c r="I207" s="239"/>
      <c r="J207" s="235"/>
      <c r="K207" s="235"/>
      <c r="L207" s="240"/>
      <c r="M207" s="241"/>
      <c r="N207" s="242"/>
      <c r="O207" s="242"/>
      <c r="P207" s="242"/>
      <c r="Q207" s="242"/>
      <c r="R207" s="242"/>
      <c r="S207" s="242"/>
      <c r="T207" s="24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4" t="s">
        <v>127</v>
      </c>
      <c r="AU207" s="244" t="s">
        <v>84</v>
      </c>
      <c r="AV207" s="13" t="s">
        <v>84</v>
      </c>
      <c r="AW207" s="13" t="s">
        <v>31</v>
      </c>
      <c r="AX207" s="13" t="s">
        <v>74</v>
      </c>
      <c r="AY207" s="244" t="s">
        <v>117</v>
      </c>
    </row>
    <row r="208" s="15" customFormat="1">
      <c r="A208" s="15"/>
      <c r="B208" s="255"/>
      <c r="C208" s="256"/>
      <c r="D208" s="229" t="s">
        <v>127</v>
      </c>
      <c r="E208" s="257" t="s">
        <v>1</v>
      </c>
      <c r="F208" s="258" t="s">
        <v>144</v>
      </c>
      <c r="G208" s="256"/>
      <c r="H208" s="259">
        <v>993.23700000000008</v>
      </c>
      <c r="I208" s="260"/>
      <c r="J208" s="256"/>
      <c r="K208" s="256"/>
      <c r="L208" s="261"/>
      <c r="M208" s="262"/>
      <c r="N208" s="263"/>
      <c r="O208" s="263"/>
      <c r="P208" s="263"/>
      <c r="Q208" s="263"/>
      <c r="R208" s="263"/>
      <c r="S208" s="263"/>
      <c r="T208" s="264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T208" s="265" t="s">
        <v>127</v>
      </c>
      <c r="AU208" s="265" t="s">
        <v>84</v>
      </c>
      <c r="AV208" s="15" t="s">
        <v>123</v>
      </c>
      <c r="AW208" s="15" t="s">
        <v>31</v>
      </c>
      <c r="AX208" s="15" t="s">
        <v>82</v>
      </c>
      <c r="AY208" s="265" t="s">
        <v>117</v>
      </c>
    </row>
    <row r="209" s="2" customFormat="1" ht="33" customHeight="1">
      <c r="A209" s="38"/>
      <c r="B209" s="39"/>
      <c r="C209" s="215" t="s">
        <v>236</v>
      </c>
      <c r="D209" s="215" t="s">
        <v>119</v>
      </c>
      <c r="E209" s="216" t="s">
        <v>237</v>
      </c>
      <c r="F209" s="217" t="s">
        <v>238</v>
      </c>
      <c r="G209" s="218" t="s">
        <v>239</v>
      </c>
      <c r="H209" s="219">
        <v>1982.0740000000001</v>
      </c>
      <c r="I209" s="220"/>
      <c r="J209" s="221">
        <f>ROUND(I209*H209,2)</f>
        <v>0</v>
      </c>
      <c r="K209" s="222"/>
      <c r="L209" s="44"/>
      <c r="M209" s="223" t="s">
        <v>1</v>
      </c>
      <c r="N209" s="224" t="s">
        <v>39</v>
      </c>
      <c r="O209" s="91"/>
      <c r="P209" s="225">
        <f>O209*H209</f>
        <v>0</v>
      </c>
      <c r="Q209" s="225">
        <v>0</v>
      </c>
      <c r="R209" s="225">
        <f>Q209*H209</f>
        <v>0</v>
      </c>
      <c r="S209" s="225">
        <v>0</v>
      </c>
      <c r="T209" s="226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27" t="s">
        <v>123</v>
      </c>
      <c r="AT209" s="227" t="s">
        <v>119</v>
      </c>
      <c r="AU209" s="227" t="s">
        <v>84</v>
      </c>
      <c r="AY209" s="17" t="s">
        <v>117</v>
      </c>
      <c r="BE209" s="228">
        <f>IF(N209="základní",J209,0)</f>
        <v>0</v>
      </c>
      <c r="BF209" s="228">
        <f>IF(N209="snížená",J209,0)</f>
        <v>0</v>
      </c>
      <c r="BG209" s="228">
        <f>IF(N209="zákl. přenesená",J209,0)</f>
        <v>0</v>
      </c>
      <c r="BH209" s="228">
        <f>IF(N209="sníž. přenesená",J209,0)</f>
        <v>0</v>
      </c>
      <c r="BI209" s="228">
        <f>IF(N209="nulová",J209,0)</f>
        <v>0</v>
      </c>
      <c r="BJ209" s="17" t="s">
        <v>82</v>
      </c>
      <c r="BK209" s="228">
        <f>ROUND(I209*H209,2)</f>
        <v>0</v>
      </c>
      <c r="BL209" s="17" t="s">
        <v>123</v>
      </c>
      <c r="BM209" s="227" t="s">
        <v>240</v>
      </c>
    </row>
    <row r="210" s="2" customFormat="1">
      <c r="A210" s="38"/>
      <c r="B210" s="39"/>
      <c r="C210" s="40"/>
      <c r="D210" s="229" t="s">
        <v>125</v>
      </c>
      <c r="E210" s="40"/>
      <c r="F210" s="230" t="s">
        <v>241</v>
      </c>
      <c r="G210" s="40"/>
      <c r="H210" s="40"/>
      <c r="I210" s="231"/>
      <c r="J210" s="40"/>
      <c r="K210" s="40"/>
      <c r="L210" s="44"/>
      <c r="M210" s="232"/>
      <c r="N210" s="233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125</v>
      </c>
      <c r="AU210" s="17" t="s">
        <v>84</v>
      </c>
    </row>
    <row r="211" s="14" customFormat="1">
      <c r="A211" s="14"/>
      <c r="B211" s="245"/>
      <c r="C211" s="246"/>
      <c r="D211" s="229" t="s">
        <v>127</v>
      </c>
      <c r="E211" s="247" t="s">
        <v>1</v>
      </c>
      <c r="F211" s="248" t="s">
        <v>242</v>
      </c>
      <c r="G211" s="246"/>
      <c r="H211" s="247" t="s">
        <v>1</v>
      </c>
      <c r="I211" s="249"/>
      <c r="J211" s="246"/>
      <c r="K211" s="246"/>
      <c r="L211" s="250"/>
      <c r="M211" s="251"/>
      <c r="N211" s="252"/>
      <c r="O211" s="252"/>
      <c r="P211" s="252"/>
      <c r="Q211" s="252"/>
      <c r="R211" s="252"/>
      <c r="S211" s="252"/>
      <c r="T211" s="253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4" t="s">
        <v>127</v>
      </c>
      <c r="AU211" s="254" t="s">
        <v>84</v>
      </c>
      <c r="AV211" s="14" t="s">
        <v>82</v>
      </c>
      <c r="AW211" s="14" t="s">
        <v>31</v>
      </c>
      <c r="AX211" s="14" t="s">
        <v>74</v>
      </c>
      <c r="AY211" s="254" t="s">
        <v>117</v>
      </c>
    </row>
    <row r="212" s="13" customFormat="1">
      <c r="A212" s="13"/>
      <c r="B212" s="234"/>
      <c r="C212" s="235"/>
      <c r="D212" s="229" t="s">
        <v>127</v>
      </c>
      <c r="E212" s="236" t="s">
        <v>1</v>
      </c>
      <c r="F212" s="237" t="s">
        <v>243</v>
      </c>
      <c r="G212" s="235"/>
      <c r="H212" s="238">
        <v>1982.0740000000001</v>
      </c>
      <c r="I212" s="239"/>
      <c r="J212" s="235"/>
      <c r="K212" s="235"/>
      <c r="L212" s="240"/>
      <c r="M212" s="241"/>
      <c r="N212" s="242"/>
      <c r="O212" s="242"/>
      <c r="P212" s="242"/>
      <c r="Q212" s="242"/>
      <c r="R212" s="242"/>
      <c r="S212" s="242"/>
      <c r="T212" s="24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4" t="s">
        <v>127</v>
      </c>
      <c r="AU212" s="244" t="s">
        <v>84</v>
      </c>
      <c r="AV212" s="13" t="s">
        <v>84</v>
      </c>
      <c r="AW212" s="13" t="s">
        <v>31</v>
      </c>
      <c r="AX212" s="13" t="s">
        <v>82</v>
      </c>
      <c r="AY212" s="244" t="s">
        <v>117</v>
      </c>
    </row>
    <row r="213" s="2" customFormat="1" ht="16.5" customHeight="1">
      <c r="A213" s="38"/>
      <c r="B213" s="39"/>
      <c r="C213" s="215" t="s">
        <v>244</v>
      </c>
      <c r="D213" s="215" t="s">
        <v>119</v>
      </c>
      <c r="E213" s="216" t="s">
        <v>245</v>
      </c>
      <c r="F213" s="217" t="s">
        <v>246</v>
      </c>
      <c r="G213" s="218" t="s">
        <v>191</v>
      </c>
      <c r="H213" s="219">
        <v>993.23699999999997</v>
      </c>
      <c r="I213" s="220"/>
      <c r="J213" s="221">
        <f>ROUND(I213*H213,2)</f>
        <v>0</v>
      </c>
      <c r="K213" s="222"/>
      <c r="L213" s="44"/>
      <c r="M213" s="223" t="s">
        <v>1</v>
      </c>
      <c r="N213" s="224" t="s">
        <v>39</v>
      </c>
      <c r="O213" s="91"/>
      <c r="P213" s="225">
        <f>O213*H213</f>
        <v>0</v>
      </c>
      <c r="Q213" s="225">
        <v>0</v>
      </c>
      <c r="R213" s="225">
        <f>Q213*H213</f>
        <v>0</v>
      </c>
      <c r="S213" s="225">
        <v>0</v>
      </c>
      <c r="T213" s="226">
        <f>S213*H213</f>
        <v>0</v>
      </c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R213" s="227" t="s">
        <v>123</v>
      </c>
      <c r="AT213" s="227" t="s">
        <v>119</v>
      </c>
      <c r="AU213" s="227" t="s">
        <v>84</v>
      </c>
      <c r="AY213" s="17" t="s">
        <v>117</v>
      </c>
      <c r="BE213" s="228">
        <f>IF(N213="základní",J213,0)</f>
        <v>0</v>
      </c>
      <c r="BF213" s="228">
        <f>IF(N213="snížená",J213,0)</f>
        <v>0</v>
      </c>
      <c r="BG213" s="228">
        <f>IF(N213="zákl. přenesená",J213,0)</f>
        <v>0</v>
      </c>
      <c r="BH213" s="228">
        <f>IF(N213="sníž. přenesená",J213,0)</f>
        <v>0</v>
      </c>
      <c r="BI213" s="228">
        <f>IF(N213="nulová",J213,0)</f>
        <v>0</v>
      </c>
      <c r="BJ213" s="17" t="s">
        <v>82</v>
      </c>
      <c r="BK213" s="228">
        <f>ROUND(I213*H213,2)</f>
        <v>0</v>
      </c>
      <c r="BL213" s="17" t="s">
        <v>123</v>
      </c>
      <c r="BM213" s="227" t="s">
        <v>247</v>
      </c>
    </row>
    <row r="214" s="2" customFormat="1">
      <c r="A214" s="38"/>
      <c r="B214" s="39"/>
      <c r="C214" s="40"/>
      <c r="D214" s="229" t="s">
        <v>125</v>
      </c>
      <c r="E214" s="40"/>
      <c r="F214" s="230" t="s">
        <v>248</v>
      </c>
      <c r="G214" s="40"/>
      <c r="H214" s="40"/>
      <c r="I214" s="231"/>
      <c r="J214" s="40"/>
      <c r="K214" s="40"/>
      <c r="L214" s="44"/>
      <c r="M214" s="232"/>
      <c r="N214" s="233"/>
      <c r="O214" s="91"/>
      <c r="P214" s="91"/>
      <c r="Q214" s="91"/>
      <c r="R214" s="91"/>
      <c r="S214" s="91"/>
      <c r="T214" s="92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T214" s="17" t="s">
        <v>125</v>
      </c>
      <c r="AU214" s="17" t="s">
        <v>84</v>
      </c>
    </row>
    <row r="215" s="14" customFormat="1">
      <c r="A215" s="14"/>
      <c r="B215" s="245"/>
      <c r="C215" s="246"/>
      <c r="D215" s="229" t="s">
        <v>127</v>
      </c>
      <c r="E215" s="247" t="s">
        <v>1</v>
      </c>
      <c r="F215" s="248" t="s">
        <v>249</v>
      </c>
      <c r="G215" s="246"/>
      <c r="H215" s="247" t="s">
        <v>1</v>
      </c>
      <c r="I215" s="249"/>
      <c r="J215" s="246"/>
      <c r="K215" s="246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127</v>
      </c>
      <c r="AU215" s="254" t="s">
        <v>84</v>
      </c>
      <c r="AV215" s="14" t="s">
        <v>82</v>
      </c>
      <c r="AW215" s="14" t="s">
        <v>31</v>
      </c>
      <c r="AX215" s="14" t="s">
        <v>74</v>
      </c>
      <c r="AY215" s="254" t="s">
        <v>117</v>
      </c>
    </row>
    <row r="216" s="13" customFormat="1">
      <c r="A216" s="13"/>
      <c r="B216" s="234"/>
      <c r="C216" s="235"/>
      <c r="D216" s="229" t="s">
        <v>127</v>
      </c>
      <c r="E216" s="236" t="s">
        <v>1</v>
      </c>
      <c r="F216" s="237" t="s">
        <v>250</v>
      </c>
      <c r="G216" s="235"/>
      <c r="H216" s="238">
        <v>993.23699999999997</v>
      </c>
      <c r="I216" s="239"/>
      <c r="J216" s="235"/>
      <c r="K216" s="235"/>
      <c r="L216" s="240"/>
      <c r="M216" s="241"/>
      <c r="N216" s="242"/>
      <c r="O216" s="242"/>
      <c r="P216" s="242"/>
      <c r="Q216" s="242"/>
      <c r="R216" s="242"/>
      <c r="S216" s="242"/>
      <c r="T216" s="24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44" t="s">
        <v>127</v>
      </c>
      <c r="AU216" s="244" t="s">
        <v>84</v>
      </c>
      <c r="AV216" s="13" t="s">
        <v>84</v>
      </c>
      <c r="AW216" s="13" t="s">
        <v>31</v>
      </c>
      <c r="AX216" s="13" t="s">
        <v>82</v>
      </c>
      <c r="AY216" s="244" t="s">
        <v>117</v>
      </c>
    </row>
    <row r="217" s="2" customFormat="1" ht="24.15" customHeight="1">
      <c r="A217" s="38"/>
      <c r="B217" s="39"/>
      <c r="C217" s="215" t="s">
        <v>251</v>
      </c>
      <c r="D217" s="215" t="s">
        <v>119</v>
      </c>
      <c r="E217" s="216" t="s">
        <v>252</v>
      </c>
      <c r="F217" s="217" t="s">
        <v>253</v>
      </c>
      <c r="G217" s="218" t="s">
        <v>191</v>
      </c>
      <c r="H217" s="219">
        <v>517.23199999999997</v>
      </c>
      <c r="I217" s="220"/>
      <c r="J217" s="221">
        <f>ROUND(I217*H217,2)</f>
        <v>0</v>
      </c>
      <c r="K217" s="222"/>
      <c r="L217" s="44"/>
      <c r="M217" s="223" t="s">
        <v>1</v>
      </c>
      <c r="N217" s="224" t="s">
        <v>39</v>
      </c>
      <c r="O217" s="91"/>
      <c r="P217" s="225">
        <f>O217*H217</f>
        <v>0</v>
      </c>
      <c r="Q217" s="225">
        <v>0</v>
      </c>
      <c r="R217" s="225">
        <f>Q217*H217</f>
        <v>0</v>
      </c>
      <c r="S217" s="225">
        <v>0</v>
      </c>
      <c r="T217" s="226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27" t="s">
        <v>123</v>
      </c>
      <c r="AT217" s="227" t="s">
        <v>119</v>
      </c>
      <c r="AU217" s="227" t="s">
        <v>84</v>
      </c>
      <c r="AY217" s="17" t="s">
        <v>117</v>
      </c>
      <c r="BE217" s="228">
        <f>IF(N217="základní",J217,0)</f>
        <v>0</v>
      </c>
      <c r="BF217" s="228">
        <f>IF(N217="snížená",J217,0)</f>
        <v>0</v>
      </c>
      <c r="BG217" s="228">
        <f>IF(N217="zákl. přenesená",J217,0)</f>
        <v>0</v>
      </c>
      <c r="BH217" s="228">
        <f>IF(N217="sníž. přenesená",J217,0)</f>
        <v>0</v>
      </c>
      <c r="BI217" s="228">
        <f>IF(N217="nulová",J217,0)</f>
        <v>0</v>
      </c>
      <c r="BJ217" s="17" t="s">
        <v>82</v>
      </c>
      <c r="BK217" s="228">
        <f>ROUND(I217*H217,2)</f>
        <v>0</v>
      </c>
      <c r="BL217" s="17" t="s">
        <v>123</v>
      </c>
      <c r="BM217" s="227" t="s">
        <v>254</v>
      </c>
    </row>
    <row r="218" s="2" customFormat="1">
      <c r="A218" s="38"/>
      <c r="B218" s="39"/>
      <c r="C218" s="40"/>
      <c r="D218" s="229" t="s">
        <v>125</v>
      </c>
      <c r="E218" s="40"/>
      <c r="F218" s="230" t="s">
        <v>255</v>
      </c>
      <c r="G218" s="40"/>
      <c r="H218" s="40"/>
      <c r="I218" s="231"/>
      <c r="J218" s="40"/>
      <c r="K218" s="40"/>
      <c r="L218" s="44"/>
      <c r="M218" s="232"/>
      <c r="N218" s="233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125</v>
      </c>
      <c r="AU218" s="17" t="s">
        <v>84</v>
      </c>
    </row>
    <row r="219" s="14" customFormat="1">
      <c r="A219" s="14"/>
      <c r="B219" s="245"/>
      <c r="C219" s="246"/>
      <c r="D219" s="229" t="s">
        <v>127</v>
      </c>
      <c r="E219" s="247" t="s">
        <v>1</v>
      </c>
      <c r="F219" s="248" t="s">
        <v>256</v>
      </c>
      <c r="G219" s="246"/>
      <c r="H219" s="247" t="s">
        <v>1</v>
      </c>
      <c r="I219" s="249"/>
      <c r="J219" s="246"/>
      <c r="K219" s="246"/>
      <c r="L219" s="250"/>
      <c r="M219" s="251"/>
      <c r="N219" s="252"/>
      <c r="O219" s="252"/>
      <c r="P219" s="252"/>
      <c r="Q219" s="252"/>
      <c r="R219" s="252"/>
      <c r="S219" s="252"/>
      <c r="T219" s="253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4" t="s">
        <v>127</v>
      </c>
      <c r="AU219" s="254" t="s">
        <v>84</v>
      </c>
      <c r="AV219" s="14" t="s">
        <v>82</v>
      </c>
      <c r="AW219" s="14" t="s">
        <v>31</v>
      </c>
      <c r="AX219" s="14" t="s">
        <v>74</v>
      </c>
      <c r="AY219" s="254" t="s">
        <v>117</v>
      </c>
    </row>
    <row r="220" s="14" customFormat="1">
      <c r="A220" s="14"/>
      <c r="B220" s="245"/>
      <c r="C220" s="246"/>
      <c r="D220" s="229" t="s">
        <v>127</v>
      </c>
      <c r="E220" s="247" t="s">
        <v>1</v>
      </c>
      <c r="F220" s="248" t="s">
        <v>257</v>
      </c>
      <c r="G220" s="246"/>
      <c r="H220" s="247" t="s">
        <v>1</v>
      </c>
      <c r="I220" s="249"/>
      <c r="J220" s="246"/>
      <c r="K220" s="246"/>
      <c r="L220" s="250"/>
      <c r="M220" s="251"/>
      <c r="N220" s="252"/>
      <c r="O220" s="252"/>
      <c r="P220" s="252"/>
      <c r="Q220" s="252"/>
      <c r="R220" s="252"/>
      <c r="S220" s="252"/>
      <c r="T220" s="253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4" t="s">
        <v>127</v>
      </c>
      <c r="AU220" s="254" t="s">
        <v>84</v>
      </c>
      <c r="AV220" s="14" t="s">
        <v>82</v>
      </c>
      <c r="AW220" s="14" t="s">
        <v>31</v>
      </c>
      <c r="AX220" s="14" t="s">
        <v>74</v>
      </c>
      <c r="AY220" s="254" t="s">
        <v>117</v>
      </c>
    </row>
    <row r="221" s="14" customFormat="1">
      <c r="A221" s="14"/>
      <c r="B221" s="245"/>
      <c r="C221" s="246"/>
      <c r="D221" s="229" t="s">
        <v>127</v>
      </c>
      <c r="E221" s="247" t="s">
        <v>1</v>
      </c>
      <c r="F221" s="248" t="s">
        <v>258</v>
      </c>
      <c r="G221" s="246"/>
      <c r="H221" s="247" t="s">
        <v>1</v>
      </c>
      <c r="I221" s="249"/>
      <c r="J221" s="246"/>
      <c r="K221" s="246"/>
      <c r="L221" s="250"/>
      <c r="M221" s="251"/>
      <c r="N221" s="252"/>
      <c r="O221" s="252"/>
      <c r="P221" s="252"/>
      <c r="Q221" s="252"/>
      <c r="R221" s="252"/>
      <c r="S221" s="252"/>
      <c r="T221" s="25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4" t="s">
        <v>127</v>
      </c>
      <c r="AU221" s="254" t="s">
        <v>84</v>
      </c>
      <c r="AV221" s="14" t="s">
        <v>82</v>
      </c>
      <c r="AW221" s="14" t="s">
        <v>31</v>
      </c>
      <c r="AX221" s="14" t="s">
        <v>74</v>
      </c>
      <c r="AY221" s="254" t="s">
        <v>117</v>
      </c>
    </row>
    <row r="222" s="13" customFormat="1">
      <c r="A222" s="13"/>
      <c r="B222" s="234"/>
      <c r="C222" s="235"/>
      <c r="D222" s="229" t="s">
        <v>127</v>
      </c>
      <c r="E222" s="236" t="s">
        <v>1</v>
      </c>
      <c r="F222" s="237" t="s">
        <v>259</v>
      </c>
      <c r="G222" s="235"/>
      <c r="H222" s="238">
        <v>16.800000000000001</v>
      </c>
      <c r="I222" s="239"/>
      <c r="J222" s="235"/>
      <c r="K222" s="235"/>
      <c r="L222" s="240"/>
      <c r="M222" s="241"/>
      <c r="N222" s="242"/>
      <c r="O222" s="242"/>
      <c r="P222" s="242"/>
      <c r="Q222" s="242"/>
      <c r="R222" s="242"/>
      <c r="S222" s="242"/>
      <c r="T222" s="24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44" t="s">
        <v>127</v>
      </c>
      <c r="AU222" s="244" t="s">
        <v>84</v>
      </c>
      <c r="AV222" s="13" t="s">
        <v>84</v>
      </c>
      <c r="AW222" s="13" t="s">
        <v>31</v>
      </c>
      <c r="AX222" s="13" t="s">
        <v>74</v>
      </c>
      <c r="AY222" s="244" t="s">
        <v>117</v>
      </c>
    </row>
    <row r="223" s="14" customFormat="1">
      <c r="A223" s="14"/>
      <c r="B223" s="245"/>
      <c r="C223" s="246"/>
      <c r="D223" s="229" t="s">
        <v>127</v>
      </c>
      <c r="E223" s="247" t="s">
        <v>1</v>
      </c>
      <c r="F223" s="248" t="s">
        <v>260</v>
      </c>
      <c r="G223" s="246"/>
      <c r="H223" s="247" t="s">
        <v>1</v>
      </c>
      <c r="I223" s="249"/>
      <c r="J223" s="246"/>
      <c r="K223" s="246"/>
      <c r="L223" s="250"/>
      <c r="M223" s="251"/>
      <c r="N223" s="252"/>
      <c r="O223" s="252"/>
      <c r="P223" s="252"/>
      <c r="Q223" s="252"/>
      <c r="R223" s="252"/>
      <c r="S223" s="252"/>
      <c r="T223" s="253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4" t="s">
        <v>127</v>
      </c>
      <c r="AU223" s="254" t="s">
        <v>84</v>
      </c>
      <c r="AV223" s="14" t="s">
        <v>82</v>
      </c>
      <c r="AW223" s="14" t="s">
        <v>31</v>
      </c>
      <c r="AX223" s="14" t="s">
        <v>74</v>
      </c>
      <c r="AY223" s="254" t="s">
        <v>117</v>
      </c>
    </row>
    <row r="224" s="13" customFormat="1">
      <c r="A224" s="13"/>
      <c r="B224" s="234"/>
      <c r="C224" s="235"/>
      <c r="D224" s="229" t="s">
        <v>127</v>
      </c>
      <c r="E224" s="236" t="s">
        <v>1</v>
      </c>
      <c r="F224" s="237" t="s">
        <v>261</v>
      </c>
      <c r="G224" s="235"/>
      <c r="H224" s="238">
        <v>166.31999999999999</v>
      </c>
      <c r="I224" s="239"/>
      <c r="J224" s="235"/>
      <c r="K224" s="235"/>
      <c r="L224" s="240"/>
      <c r="M224" s="241"/>
      <c r="N224" s="242"/>
      <c r="O224" s="242"/>
      <c r="P224" s="242"/>
      <c r="Q224" s="242"/>
      <c r="R224" s="242"/>
      <c r="S224" s="242"/>
      <c r="T224" s="24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4" t="s">
        <v>127</v>
      </c>
      <c r="AU224" s="244" t="s">
        <v>84</v>
      </c>
      <c r="AV224" s="13" t="s">
        <v>84</v>
      </c>
      <c r="AW224" s="13" t="s">
        <v>31</v>
      </c>
      <c r="AX224" s="13" t="s">
        <v>74</v>
      </c>
      <c r="AY224" s="244" t="s">
        <v>117</v>
      </c>
    </row>
    <row r="225" s="14" customFormat="1">
      <c r="A225" s="14"/>
      <c r="B225" s="245"/>
      <c r="C225" s="246"/>
      <c r="D225" s="229" t="s">
        <v>127</v>
      </c>
      <c r="E225" s="247" t="s">
        <v>1</v>
      </c>
      <c r="F225" s="248" t="s">
        <v>262</v>
      </c>
      <c r="G225" s="246"/>
      <c r="H225" s="247" t="s">
        <v>1</v>
      </c>
      <c r="I225" s="249"/>
      <c r="J225" s="246"/>
      <c r="K225" s="246"/>
      <c r="L225" s="250"/>
      <c r="M225" s="251"/>
      <c r="N225" s="252"/>
      <c r="O225" s="252"/>
      <c r="P225" s="252"/>
      <c r="Q225" s="252"/>
      <c r="R225" s="252"/>
      <c r="S225" s="252"/>
      <c r="T225" s="253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4" t="s">
        <v>127</v>
      </c>
      <c r="AU225" s="254" t="s">
        <v>84</v>
      </c>
      <c r="AV225" s="14" t="s">
        <v>82</v>
      </c>
      <c r="AW225" s="14" t="s">
        <v>31</v>
      </c>
      <c r="AX225" s="14" t="s">
        <v>74</v>
      </c>
      <c r="AY225" s="254" t="s">
        <v>117</v>
      </c>
    </row>
    <row r="226" s="13" customFormat="1">
      <c r="A226" s="13"/>
      <c r="B226" s="234"/>
      <c r="C226" s="235"/>
      <c r="D226" s="229" t="s">
        <v>127</v>
      </c>
      <c r="E226" s="236" t="s">
        <v>1</v>
      </c>
      <c r="F226" s="237" t="s">
        <v>263</v>
      </c>
      <c r="G226" s="235"/>
      <c r="H226" s="238">
        <v>41.747999999999998</v>
      </c>
      <c r="I226" s="239"/>
      <c r="J226" s="235"/>
      <c r="K226" s="235"/>
      <c r="L226" s="240"/>
      <c r="M226" s="241"/>
      <c r="N226" s="242"/>
      <c r="O226" s="242"/>
      <c r="P226" s="242"/>
      <c r="Q226" s="242"/>
      <c r="R226" s="242"/>
      <c r="S226" s="242"/>
      <c r="T226" s="24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4" t="s">
        <v>127</v>
      </c>
      <c r="AU226" s="244" t="s">
        <v>84</v>
      </c>
      <c r="AV226" s="13" t="s">
        <v>84</v>
      </c>
      <c r="AW226" s="13" t="s">
        <v>31</v>
      </c>
      <c r="AX226" s="13" t="s">
        <v>74</v>
      </c>
      <c r="AY226" s="244" t="s">
        <v>117</v>
      </c>
    </row>
    <row r="227" s="14" customFormat="1">
      <c r="A227" s="14"/>
      <c r="B227" s="245"/>
      <c r="C227" s="246"/>
      <c r="D227" s="229" t="s">
        <v>127</v>
      </c>
      <c r="E227" s="247" t="s">
        <v>1</v>
      </c>
      <c r="F227" s="248" t="s">
        <v>264</v>
      </c>
      <c r="G227" s="246"/>
      <c r="H227" s="247" t="s">
        <v>1</v>
      </c>
      <c r="I227" s="249"/>
      <c r="J227" s="246"/>
      <c r="K227" s="246"/>
      <c r="L227" s="250"/>
      <c r="M227" s="251"/>
      <c r="N227" s="252"/>
      <c r="O227" s="252"/>
      <c r="P227" s="252"/>
      <c r="Q227" s="252"/>
      <c r="R227" s="252"/>
      <c r="S227" s="252"/>
      <c r="T227" s="253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4" t="s">
        <v>127</v>
      </c>
      <c r="AU227" s="254" t="s">
        <v>84</v>
      </c>
      <c r="AV227" s="14" t="s">
        <v>82</v>
      </c>
      <c r="AW227" s="14" t="s">
        <v>31</v>
      </c>
      <c r="AX227" s="14" t="s">
        <v>74</v>
      </c>
      <c r="AY227" s="254" t="s">
        <v>117</v>
      </c>
    </row>
    <row r="228" s="13" customFormat="1">
      <c r="A228" s="13"/>
      <c r="B228" s="234"/>
      <c r="C228" s="235"/>
      <c r="D228" s="229" t="s">
        <v>127</v>
      </c>
      <c r="E228" s="236" t="s">
        <v>1</v>
      </c>
      <c r="F228" s="237" t="s">
        <v>265</v>
      </c>
      <c r="G228" s="235"/>
      <c r="H228" s="238">
        <v>191.56399999999999</v>
      </c>
      <c r="I228" s="239"/>
      <c r="J228" s="235"/>
      <c r="K228" s="235"/>
      <c r="L228" s="240"/>
      <c r="M228" s="241"/>
      <c r="N228" s="242"/>
      <c r="O228" s="242"/>
      <c r="P228" s="242"/>
      <c r="Q228" s="242"/>
      <c r="R228" s="242"/>
      <c r="S228" s="242"/>
      <c r="T228" s="24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4" t="s">
        <v>127</v>
      </c>
      <c r="AU228" s="244" t="s">
        <v>84</v>
      </c>
      <c r="AV228" s="13" t="s">
        <v>84</v>
      </c>
      <c r="AW228" s="13" t="s">
        <v>31</v>
      </c>
      <c r="AX228" s="13" t="s">
        <v>74</v>
      </c>
      <c r="AY228" s="244" t="s">
        <v>117</v>
      </c>
    </row>
    <row r="229" s="14" customFormat="1">
      <c r="A229" s="14"/>
      <c r="B229" s="245"/>
      <c r="C229" s="246"/>
      <c r="D229" s="229" t="s">
        <v>127</v>
      </c>
      <c r="E229" s="247" t="s">
        <v>1</v>
      </c>
      <c r="F229" s="248" t="s">
        <v>266</v>
      </c>
      <c r="G229" s="246"/>
      <c r="H229" s="247" t="s">
        <v>1</v>
      </c>
      <c r="I229" s="249"/>
      <c r="J229" s="246"/>
      <c r="K229" s="246"/>
      <c r="L229" s="250"/>
      <c r="M229" s="251"/>
      <c r="N229" s="252"/>
      <c r="O229" s="252"/>
      <c r="P229" s="252"/>
      <c r="Q229" s="252"/>
      <c r="R229" s="252"/>
      <c r="S229" s="252"/>
      <c r="T229" s="253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4" t="s">
        <v>127</v>
      </c>
      <c r="AU229" s="254" t="s">
        <v>84</v>
      </c>
      <c r="AV229" s="14" t="s">
        <v>82</v>
      </c>
      <c r="AW229" s="14" t="s">
        <v>31</v>
      </c>
      <c r="AX229" s="14" t="s">
        <v>74</v>
      </c>
      <c r="AY229" s="254" t="s">
        <v>117</v>
      </c>
    </row>
    <row r="230" s="13" customFormat="1">
      <c r="A230" s="13"/>
      <c r="B230" s="234"/>
      <c r="C230" s="235"/>
      <c r="D230" s="229" t="s">
        <v>127</v>
      </c>
      <c r="E230" s="236" t="s">
        <v>1</v>
      </c>
      <c r="F230" s="237" t="s">
        <v>267</v>
      </c>
      <c r="G230" s="235"/>
      <c r="H230" s="238">
        <v>100.8</v>
      </c>
      <c r="I230" s="239"/>
      <c r="J230" s="235"/>
      <c r="K230" s="235"/>
      <c r="L230" s="240"/>
      <c r="M230" s="241"/>
      <c r="N230" s="242"/>
      <c r="O230" s="242"/>
      <c r="P230" s="242"/>
      <c r="Q230" s="242"/>
      <c r="R230" s="242"/>
      <c r="S230" s="242"/>
      <c r="T230" s="24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4" t="s">
        <v>127</v>
      </c>
      <c r="AU230" s="244" t="s">
        <v>84</v>
      </c>
      <c r="AV230" s="13" t="s">
        <v>84</v>
      </c>
      <c r="AW230" s="13" t="s">
        <v>31</v>
      </c>
      <c r="AX230" s="13" t="s">
        <v>74</v>
      </c>
      <c r="AY230" s="244" t="s">
        <v>117</v>
      </c>
    </row>
    <row r="231" s="15" customFormat="1">
      <c r="A231" s="15"/>
      <c r="B231" s="255"/>
      <c r="C231" s="256"/>
      <c r="D231" s="229" t="s">
        <v>127</v>
      </c>
      <c r="E231" s="257" t="s">
        <v>1</v>
      </c>
      <c r="F231" s="258" t="s">
        <v>144</v>
      </c>
      <c r="G231" s="256"/>
      <c r="H231" s="259">
        <v>517.23199999999997</v>
      </c>
      <c r="I231" s="260"/>
      <c r="J231" s="256"/>
      <c r="K231" s="256"/>
      <c r="L231" s="261"/>
      <c r="M231" s="262"/>
      <c r="N231" s="263"/>
      <c r="O231" s="263"/>
      <c r="P231" s="263"/>
      <c r="Q231" s="263"/>
      <c r="R231" s="263"/>
      <c r="S231" s="263"/>
      <c r="T231" s="264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65" t="s">
        <v>127</v>
      </c>
      <c r="AU231" s="265" t="s">
        <v>84</v>
      </c>
      <c r="AV231" s="15" t="s">
        <v>123</v>
      </c>
      <c r="AW231" s="15" t="s">
        <v>31</v>
      </c>
      <c r="AX231" s="15" t="s">
        <v>82</v>
      </c>
      <c r="AY231" s="265" t="s">
        <v>117</v>
      </c>
    </row>
    <row r="232" s="2" customFormat="1" ht="16.5" customHeight="1">
      <c r="A232" s="38"/>
      <c r="B232" s="39"/>
      <c r="C232" s="266" t="s">
        <v>268</v>
      </c>
      <c r="D232" s="266" t="s">
        <v>269</v>
      </c>
      <c r="E232" s="267" t="s">
        <v>270</v>
      </c>
      <c r="F232" s="268" t="s">
        <v>271</v>
      </c>
      <c r="G232" s="269" t="s">
        <v>239</v>
      </c>
      <c r="H232" s="270">
        <v>1034.4639999999999</v>
      </c>
      <c r="I232" s="271"/>
      <c r="J232" s="272">
        <f>ROUND(I232*H232,2)</f>
        <v>0</v>
      </c>
      <c r="K232" s="273"/>
      <c r="L232" s="274"/>
      <c r="M232" s="275" t="s">
        <v>1</v>
      </c>
      <c r="N232" s="276" t="s">
        <v>39</v>
      </c>
      <c r="O232" s="91"/>
      <c r="P232" s="225">
        <f>O232*H232</f>
        <v>0</v>
      </c>
      <c r="Q232" s="225">
        <v>0</v>
      </c>
      <c r="R232" s="225">
        <f>Q232*H232</f>
        <v>0</v>
      </c>
      <c r="S232" s="225">
        <v>0</v>
      </c>
      <c r="T232" s="226">
        <f>S232*H232</f>
        <v>0</v>
      </c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R232" s="227" t="s">
        <v>172</v>
      </c>
      <c r="AT232" s="227" t="s">
        <v>269</v>
      </c>
      <c r="AU232" s="227" t="s">
        <v>84</v>
      </c>
      <c r="AY232" s="17" t="s">
        <v>117</v>
      </c>
      <c r="BE232" s="228">
        <f>IF(N232="základní",J232,0)</f>
        <v>0</v>
      </c>
      <c r="BF232" s="228">
        <f>IF(N232="snížená",J232,0)</f>
        <v>0</v>
      </c>
      <c r="BG232" s="228">
        <f>IF(N232="zákl. přenesená",J232,0)</f>
        <v>0</v>
      </c>
      <c r="BH232" s="228">
        <f>IF(N232="sníž. přenesená",J232,0)</f>
        <v>0</v>
      </c>
      <c r="BI232" s="228">
        <f>IF(N232="nulová",J232,0)</f>
        <v>0</v>
      </c>
      <c r="BJ232" s="17" t="s">
        <v>82</v>
      </c>
      <c r="BK232" s="228">
        <f>ROUND(I232*H232,2)</f>
        <v>0</v>
      </c>
      <c r="BL232" s="17" t="s">
        <v>123</v>
      </c>
      <c r="BM232" s="227" t="s">
        <v>272</v>
      </c>
    </row>
    <row r="233" s="2" customFormat="1">
      <c r="A233" s="38"/>
      <c r="B233" s="39"/>
      <c r="C233" s="40"/>
      <c r="D233" s="229" t="s">
        <v>125</v>
      </c>
      <c r="E233" s="40"/>
      <c r="F233" s="230" t="s">
        <v>271</v>
      </c>
      <c r="G233" s="40"/>
      <c r="H233" s="40"/>
      <c r="I233" s="231"/>
      <c r="J233" s="40"/>
      <c r="K233" s="40"/>
      <c r="L233" s="44"/>
      <c r="M233" s="232"/>
      <c r="N233" s="233"/>
      <c r="O233" s="91"/>
      <c r="P233" s="91"/>
      <c r="Q233" s="91"/>
      <c r="R233" s="91"/>
      <c r="S233" s="91"/>
      <c r="T233" s="92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T233" s="17" t="s">
        <v>125</v>
      </c>
      <c r="AU233" s="17" t="s">
        <v>84</v>
      </c>
    </row>
    <row r="234" s="2" customFormat="1" ht="24.15" customHeight="1">
      <c r="A234" s="38"/>
      <c r="B234" s="39"/>
      <c r="C234" s="215" t="s">
        <v>273</v>
      </c>
      <c r="D234" s="215" t="s">
        <v>119</v>
      </c>
      <c r="E234" s="216" t="s">
        <v>274</v>
      </c>
      <c r="F234" s="217" t="s">
        <v>275</v>
      </c>
      <c r="G234" s="218" t="s">
        <v>191</v>
      </c>
      <c r="H234" s="219">
        <v>269.56799999999998</v>
      </c>
      <c r="I234" s="220"/>
      <c r="J234" s="221">
        <f>ROUND(I234*H234,2)</f>
        <v>0</v>
      </c>
      <c r="K234" s="222"/>
      <c r="L234" s="44"/>
      <c r="M234" s="223" t="s">
        <v>1</v>
      </c>
      <c r="N234" s="224" t="s">
        <v>39</v>
      </c>
      <c r="O234" s="91"/>
      <c r="P234" s="225">
        <f>O234*H234</f>
        <v>0</v>
      </c>
      <c r="Q234" s="225">
        <v>0</v>
      </c>
      <c r="R234" s="225">
        <f>Q234*H234</f>
        <v>0</v>
      </c>
      <c r="S234" s="225">
        <v>0</v>
      </c>
      <c r="T234" s="226">
        <f>S234*H234</f>
        <v>0</v>
      </c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R234" s="227" t="s">
        <v>123</v>
      </c>
      <c r="AT234" s="227" t="s">
        <v>119</v>
      </c>
      <c r="AU234" s="227" t="s">
        <v>84</v>
      </c>
      <c r="AY234" s="17" t="s">
        <v>117</v>
      </c>
      <c r="BE234" s="228">
        <f>IF(N234="základní",J234,0)</f>
        <v>0</v>
      </c>
      <c r="BF234" s="228">
        <f>IF(N234="snížená",J234,0)</f>
        <v>0</v>
      </c>
      <c r="BG234" s="228">
        <f>IF(N234="zákl. přenesená",J234,0)</f>
        <v>0</v>
      </c>
      <c r="BH234" s="228">
        <f>IF(N234="sníž. přenesená",J234,0)</f>
        <v>0</v>
      </c>
      <c r="BI234" s="228">
        <f>IF(N234="nulová",J234,0)</f>
        <v>0</v>
      </c>
      <c r="BJ234" s="17" t="s">
        <v>82</v>
      </c>
      <c r="BK234" s="228">
        <f>ROUND(I234*H234,2)</f>
        <v>0</v>
      </c>
      <c r="BL234" s="17" t="s">
        <v>123</v>
      </c>
      <c r="BM234" s="227" t="s">
        <v>276</v>
      </c>
    </row>
    <row r="235" s="2" customFormat="1">
      <c r="A235" s="38"/>
      <c r="B235" s="39"/>
      <c r="C235" s="40"/>
      <c r="D235" s="229" t="s">
        <v>125</v>
      </c>
      <c r="E235" s="40"/>
      <c r="F235" s="230" t="s">
        <v>277</v>
      </c>
      <c r="G235" s="40"/>
      <c r="H235" s="40"/>
      <c r="I235" s="231"/>
      <c r="J235" s="40"/>
      <c r="K235" s="40"/>
      <c r="L235" s="44"/>
      <c r="M235" s="232"/>
      <c r="N235" s="233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125</v>
      </c>
      <c r="AU235" s="17" t="s">
        <v>84</v>
      </c>
    </row>
    <row r="236" s="14" customFormat="1">
      <c r="A236" s="14"/>
      <c r="B236" s="245"/>
      <c r="C236" s="246"/>
      <c r="D236" s="229" t="s">
        <v>127</v>
      </c>
      <c r="E236" s="247" t="s">
        <v>1</v>
      </c>
      <c r="F236" s="248" t="s">
        <v>278</v>
      </c>
      <c r="G236" s="246"/>
      <c r="H236" s="247" t="s">
        <v>1</v>
      </c>
      <c r="I236" s="249"/>
      <c r="J236" s="246"/>
      <c r="K236" s="246"/>
      <c r="L236" s="250"/>
      <c r="M236" s="251"/>
      <c r="N236" s="252"/>
      <c r="O236" s="252"/>
      <c r="P236" s="252"/>
      <c r="Q236" s="252"/>
      <c r="R236" s="252"/>
      <c r="S236" s="252"/>
      <c r="T236" s="253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4" t="s">
        <v>127</v>
      </c>
      <c r="AU236" s="254" t="s">
        <v>84</v>
      </c>
      <c r="AV236" s="14" t="s">
        <v>82</v>
      </c>
      <c r="AW236" s="14" t="s">
        <v>31</v>
      </c>
      <c r="AX236" s="14" t="s">
        <v>74</v>
      </c>
      <c r="AY236" s="254" t="s">
        <v>117</v>
      </c>
    </row>
    <row r="237" s="13" customFormat="1">
      <c r="A237" s="13"/>
      <c r="B237" s="234"/>
      <c r="C237" s="235"/>
      <c r="D237" s="229" t="s">
        <v>127</v>
      </c>
      <c r="E237" s="236" t="s">
        <v>1</v>
      </c>
      <c r="F237" s="237" t="s">
        <v>279</v>
      </c>
      <c r="G237" s="235"/>
      <c r="H237" s="238">
        <v>310.59300000000002</v>
      </c>
      <c r="I237" s="239"/>
      <c r="J237" s="235"/>
      <c r="K237" s="235"/>
      <c r="L237" s="240"/>
      <c r="M237" s="241"/>
      <c r="N237" s="242"/>
      <c r="O237" s="242"/>
      <c r="P237" s="242"/>
      <c r="Q237" s="242"/>
      <c r="R237" s="242"/>
      <c r="S237" s="242"/>
      <c r="T237" s="24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4" t="s">
        <v>127</v>
      </c>
      <c r="AU237" s="244" t="s">
        <v>84</v>
      </c>
      <c r="AV237" s="13" t="s">
        <v>84</v>
      </c>
      <c r="AW237" s="13" t="s">
        <v>31</v>
      </c>
      <c r="AX237" s="13" t="s">
        <v>74</v>
      </c>
      <c r="AY237" s="244" t="s">
        <v>117</v>
      </c>
    </row>
    <row r="238" s="14" customFormat="1">
      <c r="A238" s="14"/>
      <c r="B238" s="245"/>
      <c r="C238" s="246"/>
      <c r="D238" s="229" t="s">
        <v>127</v>
      </c>
      <c r="E238" s="247" t="s">
        <v>1</v>
      </c>
      <c r="F238" s="248" t="s">
        <v>280</v>
      </c>
      <c r="G238" s="246"/>
      <c r="H238" s="247" t="s">
        <v>1</v>
      </c>
      <c r="I238" s="249"/>
      <c r="J238" s="246"/>
      <c r="K238" s="246"/>
      <c r="L238" s="250"/>
      <c r="M238" s="251"/>
      <c r="N238" s="252"/>
      <c r="O238" s="252"/>
      <c r="P238" s="252"/>
      <c r="Q238" s="252"/>
      <c r="R238" s="252"/>
      <c r="S238" s="252"/>
      <c r="T238" s="253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4" t="s">
        <v>127</v>
      </c>
      <c r="AU238" s="254" t="s">
        <v>84</v>
      </c>
      <c r="AV238" s="14" t="s">
        <v>82</v>
      </c>
      <c r="AW238" s="14" t="s">
        <v>31</v>
      </c>
      <c r="AX238" s="14" t="s">
        <v>74</v>
      </c>
      <c r="AY238" s="254" t="s">
        <v>117</v>
      </c>
    </row>
    <row r="239" s="13" customFormat="1">
      <c r="A239" s="13"/>
      <c r="B239" s="234"/>
      <c r="C239" s="235"/>
      <c r="D239" s="229" t="s">
        <v>127</v>
      </c>
      <c r="E239" s="236" t="s">
        <v>1</v>
      </c>
      <c r="F239" s="237" t="s">
        <v>281</v>
      </c>
      <c r="G239" s="235"/>
      <c r="H239" s="238">
        <v>-82.171999999999997</v>
      </c>
      <c r="I239" s="239"/>
      <c r="J239" s="235"/>
      <c r="K239" s="235"/>
      <c r="L239" s="240"/>
      <c r="M239" s="241"/>
      <c r="N239" s="242"/>
      <c r="O239" s="242"/>
      <c r="P239" s="242"/>
      <c r="Q239" s="242"/>
      <c r="R239" s="242"/>
      <c r="S239" s="242"/>
      <c r="T239" s="24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4" t="s">
        <v>127</v>
      </c>
      <c r="AU239" s="244" t="s">
        <v>84</v>
      </c>
      <c r="AV239" s="13" t="s">
        <v>84</v>
      </c>
      <c r="AW239" s="13" t="s">
        <v>31</v>
      </c>
      <c r="AX239" s="13" t="s">
        <v>74</v>
      </c>
      <c r="AY239" s="244" t="s">
        <v>117</v>
      </c>
    </row>
    <row r="240" s="14" customFormat="1">
      <c r="A240" s="14"/>
      <c r="B240" s="245"/>
      <c r="C240" s="246"/>
      <c r="D240" s="229" t="s">
        <v>127</v>
      </c>
      <c r="E240" s="247" t="s">
        <v>1</v>
      </c>
      <c r="F240" s="248" t="s">
        <v>282</v>
      </c>
      <c r="G240" s="246"/>
      <c r="H240" s="247" t="s">
        <v>1</v>
      </c>
      <c r="I240" s="249"/>
      <c r="J240" s="246"/>
      <c r="K240" s="246"/>
      <c r="L240" s="250"/>
      <c r="M240" s="251"/>
      <c r="N240" s="252"/>
      <c r="O240" s="252"/>
      <c r="P240" s="252"/>
      <c r="Q240" s="252"/>
      <c r="R240" s="252"/>
      <c r="S240" s="252"/>
      <c r="T240" s="253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4" t="s">
        <v>127</v>
      </c>
      <c r="AU240" s="254" t="s">
        <v>84</v>
      </c>
      <c r="AV240" s="14" t="s">
        <v>82</v>
      </c>
      <c r="AW240" s="14" t="s">
        <v>31</v>
      </c>
      <c r="AX240" s="14" t="s">
        <v>74</v>
      </c>
      <c r="AY240" s="254" t="s">
        <v>117</v>
      </c>
    </row>
    <row r="241" s="13" customFormat="1">
      <c r="A241" s="13"/>
      <c r="B241" s="234"/>
      <c r="C241" s="235"/>
      <c r="D241" s="229" t="s">
        <v>127</v>
      </c>
      <c r="E241" s="236" t="s">
        <v>1</v>
      </c>
      <c r="F241" s="237" t="s">
        <v>283</v>
      </c>
      <c r="G241" s="235"/>
      <c r="H241" s="238">
        <v>39.009999999999998</v>
      </c>
      <c r="I241" s="239"/>
      <c r="J241" s="235"/>
      <c r="K241" s="235"/>
      <c r="L241" s="240"/>
      <c r="M241" s="241"/>
      <c r="N241" s="242"/>
      <c r="O241" s="242"/>
      <c r="P241" s="242"/>
      <c r="Q241" s="242"/>
      <c r="R241" s="242"/>
      <c r="S241" s="242"/>
      <c r="T241" s="24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44" t="s">
        <v>127</v>
      </c>
      <c r="AU241" s="244" t="s">
        <v>84</v>
      </c>
      <c r="AV241" s="13" t="s">
        <v>84</v>
      </c>
      <c r="AW241" s="13" t="s">
        <v>31</v>
      </c>
      <c r="AX241" s="13" t="s">
        <v>74</v>
      </c>
      <c r="AY241" s="244" t="s">
        <v>117</v>
      </c>
    </row>
    <row r="242" s="14" customFormat="1">
      <c r="A242" s="14"/>
      <c r="B242" s="245"/>
      <c r="C242" s="246"/>
      <c r="D242" s="229" t="s">
        <v>127</v>
      </c>
      <c r="E242" s="247" t="s">
        <v>1</v>
      </c>
      <c r="F242" s="248" t="s">
        <v>284</v>
      </c>
      <c r="G242" s="246"/>
      <c r="H242" s="247" t="s">
        <v>1</v>
      </c>
      <c r="I242" s="249"/>
      <c r="J242" s="246"/>
      <c r="K242" s="246"/>
      <c r="L242" s="250"/>
      <c r="M242" s="251"/>
      <c r="N242" s="252"/>
      <c r="O242" s="252"/>
      <c r="P242" s="252"/>
      <c r="Q242" s="252"/>
      <c r="R242" s="252"/>
      <c r="S242" s="252"/>
      <c r="T242" s="253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4" t="s">
        <v>127</v>
      </c>
      <c r="AU242" s="254" t="s">
        <v>84</v>
      </c>
      <c r="AV242" s="14" t="s">
        <v>82</v>
      </c>
      <c r="AW242" s="14" t="s">
        <v>31</v>
      </c>
      <c r="AX242" s="14" t="s">
        <v>74</v>
      </c>
      <c r="AY242" s="254" t="s">
        <v>117</v>
      </c>
    </row>
    <row r="243" s="13" customFormat="1">
      <c r="A243" s="13"/>
      <c r="B243" s="234"/>
      <c r="C243" s="235"/>
      <c r="D243" s="229" t="s">
        <v>127</v>
      </c>
      <c r="E243" s="236" t="s">
        <v>1</v>
      </c>
      <c r="F243" s="237" t="s">
        <v>285</v>
      </c>
      <c r="G243" s="235"/>
      <c r="H243" s="238">
        <v>4.3339999999999996</v>
      </c>
      <c r="I243" s="239"/>
      <c r="J243" s="235"/>
      <c r="K243" s="235"/>
      <c r="L243" s="240"/>
      <c r="M243" s="241"/>
      <c r="N243" s="242"/>
      <c r="O243" s="242"/>
      <c r="P243" s="242"/>
      <c r="Q243" s="242"/>
      <c r="R243" s="242"/>
      <c r="S243" s="242"/>
      <c r="T243" s="24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4" t="s">
        <v>127</v>
      </c>
      <c r="AU243" s="244" t="s">
        <v>84</v>
      </c>
      <c r="AV243" s="13" t="s">
        <v>84</v>
      </c>
      <c r="AW243" s="13" t="s">
        <v>31</v>
      </c>
      <c r="AX243" s="13" t="s">
        <v>74</v>
      </c>
      <c r="AY243" s="244" t="s">
        <v>117</v>
      </c>
    </row>
    <row r="244" s="14" customFormat="1">
      <c r="A244" s="14"/>
      <c r="B244" s="245"/>
      <c r="C244" s="246"/>
      <c r="D244" s="229" t="s">
        <v>127</v>
      </c>
      <c r="E244" s="247" t="s">
        <v>1</v>
      </c>
      <c r="F244" s="248" t="s">
        <v>280</v>
      </c>
      <c r="G244" s="246"/>
      <c r="H244" s="247" t="s">
        <v>1</v>
      </c>
      <c r="I244" s="249"/>
      <c r="J244" s="246"/>
      <c r="K244" s="246"/>
      <c r="L244" s="250"/>
      <c r="M244" s="251"/>
      <c r="N244" s="252"/>
      <c r="O244" s="252"/>
      <c r="P244" s="252"/>
      <c r="Q244" s="252"/>
      <c r="R244" s="252"/>
      <c r="S244" s="252"/>
      <c r="T244" s="253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4" t="s">
        <v>127</v>
      </c>
      <c r="AU244" s="254" t="s">
        <v>84</v>
      </c>
      <c r="AV244" s="14" t="s">
        <v>82</v>
      </c>
      <c r="AW244" s="14" t="s">
        <v>31</v>
      </c>
      <c r="AX244" s="14" t="s">
        <v>74</v>
      </c>
      <c r="AY244" s="254" t="s">
        <v>117</v>
      </c>
    </row>
    <row r="245" s="13" customFormat="1">
      <c r="A245" s="13"/>
      <c r="B245" s="234"/>
      <c r="C245" s="235"/>
      <c r="D245" s="229" t="s">
        <v>127</v>
      </c>
      <c r="E245" s="236" t="s">
        <v>1</v>
      </c>
      <c r="F245" s="237" t="s">
        <v>286</v>
      </c>
      <c r="G245" s="235"/>
      <c r="H245" s="238">
        <v>-2.1970000000000001</v>
      </c>
      <c r="I245" s="239"/>
      <c r="J245" s="235"/>
      <c r="K245" s="235"/>
      <c r="L245" s="240"/>
      <c r="M245" s="241"/>
      <c r="N245" s="242"/>
      <c r="O245" s="242"/>
      <c r="P245" s="242"/>
      <c r="Q245" s="242"/>
      <c r="R245" s="242"/>
      <c r="S245" s="242"/>
      <c r="T245" s="24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44" t="s">
        <v>127</v>
      </c>
      <c r="AU245" s="244" t="s">
        <v>84</v>
      </c>
      <c r="AV245" s="13" t="s">
        <v>84</v>
      </c>
      <c r="AW245" s="13" t="s">
        <v>31</v>
      </c>
      <c r="AX245" s="13" t="s">
        <v>74</v>
      </c>
      <c r="AY245" s="244" t="s">
        <v>117</v>
      </c>
    </row>
    <row r="246" s="15" customFormat="1">
      <c r="A246" s="15"/>
      <c r="B246" s="255"/>
      <c r="C246" s="256"/>
      <c r="D246" s="229" t="s">
        <v>127</v>
      </c>
      <c r="E246" s="257" t="s">
        <v>1</v>
      </c>
      <c r="F246" s="258" t="s">
        <v>144</v>
      </c>
      <c r="G246" s="256"/>
      <c r="H246" s="259">
        <v>269.56799999999998</v>
      </c>
      <c r="I246" s="260"/>
      <c r="J246" s="256"/>
      <c r="K246" s="256"/>
      <c r="L246" s="261"/>
      <c r="M246" s="262"/>
      <c r="N246" s="263"/>
      <c r="O246" s="263"/>
      <c r="P246" s="263"/>
      <c r="Q246" s="263"/>
      <c r="R246" s="263"/>
      <c r="S246" s="263"/>
      <c r="T246" s="264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T246" s="265" t="s">
        <v>127</v>
      </c>
      <c r="AU246" s="265" t="s">
        <v>84</v>
      </c>
      <c r="AV246" s="15" t="s">
        <v>123</v>
      </c>
      <c r="AW246" s="15" t="s">
        <v>31</v>
      </c>
      <c r="AX246" s="15" t="s">
        <v>82</v>
      </c>
      <c r="AY246" s="265" t="s">
        <v>117</v>
      </c>
    </row>
    <row r="247" s="2" customFormat="1" ht="16.5" customHeight="1">
      <c r="A247" s="38"/>
      <c r="B247" s="39"/>
      <c r="C247" s="266" t="s">
        <v>287</v>
      </c>
      <c r="D247" s="266" t="s">
        <v>269</v>
      </c>
      <c r="E247" s="267" t="s">
        <v>288</v>
      </c>
      <c r="F247" s="268" t="s">
        <v>289</v>
      </c>
      <c r="G247" s="269" t="s">
        <v>239</v>
      </c>
      <c r="H247" s="270">
        <v>539.13599999999997</v>
      </c>
      <c r="I247" s="271"/>
      <c r="J247" s="272">
        <f>ROUND(I247*H247,2)</f>
        <v>0</v>
      </c>
      <c r="K247" s="273"/>
      <c r="L247" s="274"/>
      <c r="M247" s="275" t="s">
        <v>1</v>
      </c>
      <c r="N247" s="276" t="s">
        <v>39</v>
      </c>
      <c r="O247" s="91"/>
      <c r="P247" s="225">
        <f>O247*H247</f>
        <v>0</v>
      </c>
      <c r="Q247" s="225">
        <v>0</v>
      </c>
      <c r="R247" s="225">
        <f>Q247*H247</f>
        <v>0</v>
      </c>
      <c r="S247" s="225">
        <v>0</v>
      </c>
      <c r="T247" s="226">
        <f>S247*H247</f>
        <v>0</v>
      </c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R247" s="227" t="s">
        <v>172</v>
      </c>
      <c r="AT247" s="227" t="s">
        <v>269</v>
      </c>
      <c r="AU247" s="227" t="s">
        <v>84</v>
      </c>
      <c r="AY247" s="17" t="s">
        <v>117</v>
      </c>
      <c r="BE247" s="228">
        <f>IF(N247="základní",J247,0)</f>
        <v>0</v>
      </c>
      <c r="BF247" s="228">
        <f>IF(N247="snížená",J247,0)</f>
        <v>0</v>
      </c>
      <c r="BG247" s="228">
        <f>IF(N247="zákl. přenesená",J247,0)</f>
        <v>0</v>
      </c>
      <c r="BH247" s="228">
        <f>IF(N247="sníž. přenesená",J247,0)</f>
        <v>0</v>
      </c>
      <c r="BI247" s="228">
        <f>IF(N247="nulová",J247,0)</f>
        <v>0</v>
      </c>
      <c r="BJ247" s="17" t="s">
        <v>82</v>
      </c>
      <c r="BK247" s="228">
        <f>ROUND(I247*H247,2)</f>
        <v>0</v>
      </c>
      <c r="BL247" s="17" t="s">
        <v>123</v>
      </c>
      <c r="BM247" s="227" t="s">
        <v>290</v>
      </c>
    </row>
    <row r="248" s="2" customFormat="1">
      <c r="A248" s="38"/>
      <c r="B248" s="39"/>
      <c r="C248" s="40"/>
      <c r="D248" s="229" t="s">
        <v>125</v>
      </c>
      <c r="E248" s="40"/>
      <c r="F248" s="230" t="s">
        <v>289</v>
      </c>
      <c r="G248" s="40"/>
      <c r="H248" s="40"/>
      <c r="I248" s="231"/>
      <c r="J248" s="40"/>
      <c r="K248" s="40"/>
      <c r="L248" s="44"/>
      <c r="M248" s="232"/>
      <c r="N248" s="233"/>
      <c r="O248" s="91"/>
      <c r="P248" s="91"/>
      <c r="Q248" s="91"/>
      <c r="R248" s="91"/>
      <c r="S248" s="91"/>
      <c r="T248" s="92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T248" s="17" t="s">
        <v>125</v>
      </c>
      <c r="AU248" s="17" t="s">
        <v>84</v>
      </c>
    </row>
    <row r="249" s="13" customFormat="1">
      <c r="A249" s="13"/>
      <c r="B249" s="234"/>
      <c r="C249" s="235"/>
      <c r="D249" s="229" t="s">
        <v>127</v>
      </c>
      <c r="E249" s="235"/>
      <c r="F249" s="237" t="s">
        <v>291</v>
      </c>
      <c r="G249" s="235"/>
      <c r="H249" s="238">
        <v>539.13599999999997</v>
      </c>
      <c r="I249" s="239"/>
      <c r="J249" s="235"/>
      <c r="K249" s="235"/>
      <c r="L249" s="240"/>
      <c r="M249" s="241"/>
      <c r="N249" s="242"/>
      <c r="O249" s="242"/>
      <c r="P249" s="242"/>
      <c r="Q249" s="242"/>
      <c r="R249" s="242"/>
      <c r="S249" s="242"/>
      <c r="T249" s="24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4" t="s">
        <v>127</v>
      </c>
      <c r="AU249" s="244" t="s">
        <v>84</v>
      </c>
      <c r="AV249" s="13" t="s">
        <v>84</v>
      </c>
      <c r="AW249" s="13" t="s">
        <v>4</v>
      </c>
      <c r="AX249" s="13" t="s">
        <v>82</v>
      </c>
      <c r="AY249" s="244" t="s">
        <v>117</v>
      </c>
    </row>
    <row r="250" s="2" customFormat="1" ht="33" customHeight="1">
      <c r="A250" s="38"/>
      <c r="B250" s="39"/>
      <c r="C250" s="215" t="s">
        <v>7</v>
      </c>
      <c r="D250" s="215" t="s">
        <v>119</v>
      </c>
      <c r="E250" s="216" t="s">
        <v>292</v>
      </c>
      <c r="F250" s="217" t="s">
        <v>293</v>
      </c>
      <c r="G250" s="218" t="s">
        <v>122</v>
      </c>
      <c r="H250" s="219">
        <v>211.99199999999999</v>
      </c>
      <c r="I250" s="220"/>
      <c r="J250" s="221">
        <f>ROUND(I250*H250,2)</f>
        <v>0</v>
      </c>
      <c r="K250" s="222"/>
      <c r="L250" s="44"/>
      <c r="M250" s="223" t="s">
        <v>1</v>
      </c>
      <c r="N250" s="224" t="s">
        <v>39</v>
      </c>
      <c r="O250" s="91"/>
      <c r="P250" s="225">
        <f>O250*H250</f>
        <v>0</v>
      </c>
      <c r="Q250" s="225">
        <v>0</v>
      </c>
      <c r="R250" s="225">
        <f>Q250*H250</f>
        <v>0</v>
      </c>
      <c r="S250" s="225">
        <v>0</v>
      </c>
      <c r="T250" s="226">
        <f>S250*H250</f>
        <v>0</v>
      </c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R250" s="227" t="s">
        <v>123</v>
      </c>
      <c r="AT250" s="227" t="s">
        <v>119</v>
      </c>
      <c r="AU250" s="227" t="s">
        <v>84</v>
      </c>
      <c r="AY250" s="17" t="s">
        <v>117</v>
      </c>
      <c r="BE250" s="228">
        <f>IF(N250="základní",J250,0)</f>
        <v>0</v>
      </c>
      <c r="BF250" s="228">
        <f>IF(N250="snížená",J250,0)</f>
        <v>0</v>
      </c>
      <c r="BG250" s="228">
        <f>IF(N250="zákl. přenesená",J250,0)</f>
        <v>0</v>
      </c>
      <c r="BH250" s="228">
        <f>IF(N250="sníž. přenesená",J250,0)</f>
        <v>0</v>
      </c>
      <c r="BI250" s="228">
        <f>IF(N250="nulová",J250,0)</f>
        <v>0</v>
      </c>
      <c r="BJ250" s="17" t="s">
        <v>82</v>
      </c>
      <c r="BK250" s="228">
        <f>ROUND(I250*H250,2)</f>
        <v>0</v>
      </c>
      <c r="BL250" s="17" t="s">
        <v>123</v>
      </c>
      <c r="BM250" s="227" t="s">
        <v>294</v>
      </c>
    </row>
    <row r="251" s="2" customFormat="1">
      <c r="A251" s="38"/>
      <c r="B251" s="39"/>
      <c r="C251" s="40"/>
      <c r="D251" s="229" t="s">
        <v>125</v>
      </c>
      <c r="E251" s="40"/>
      <c r="F251" s="230" t="s">
        <v>295</v>
      </c>
      <c r="G251" s="40"/>
      <c r="H251" s="40"/>
      <c r="I251" s="231"/>
      <c r="J251" s="40"/>
      <c r="K251" s="40"/>
      <c r="L251" s="44"/>
      <c r="M251" s="232"/>
      <c r="N251" s="233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125</v>
      </c>
      <c r="AU251" s="17" t="s">
        <v>84</v>
      </c>
    </row>
    <row r="252" s="13" customFormat="1">
      <c r="A252" s="13"/>
      <c r="B252" s="234"/>
      <c r="C252" s="235"/>
      <c r="D252" s="229" t="s">
        <v>127</v>
      </c>
      <c r="E252" s="236" t="s">
        <v>1</v>
      </c>
      <c r="F252" s="237" t="s">
        <v>128</v>
      </c>
      <c r="G252" s="235"/>
      <c r="H252" s="238">
        <v>211.99199999999999</v>
      </c>
      <c r="I252" s="239"/>
      <c r="J252" s="235"/>
      <c r="K252" s="235"/>
      <c r="L252" s="240"/>
      <c r="M252" s="241"/>
      <c r="N252" s="242"/>
      <c r="O252" s="242"/>
      <c r="P252" s="242"/>
      <c r="Q252" s="242"/>
      <c r="R252" s="242"/>
      <c r="S252" s="242"/>
      <c r="T252" s="24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44" t="s">
        <v>127</v>
      </c>
      <c r="AU252" s="244" t="s">
        <v>84</v>
      </c>
      <c r="AV252" s="13" t="s">
        <v>84</v>
      </c>
      <c r="AW252" s="13" t="s">
        <v>31</v>
      </c>
      <c r="AX252" s="13" t="s">
        <v>82</v>
      </c>
      <c r="AY252" s="244" t="s">
        <v>117</v>
      </c>
    </row>
    <row r="253" s="2" customFormat="1" ht="24.15" customHeight="1">
      <c r="A253" s="38"/>
      <c r="B253" s="39"/>
      <c r="C253" s="215" t="s">
        <v>296</v>
      </c>
      <c r="D253" s="215" t="s">
        <v>119</v>
      </c>
      <c r="E253" s="216" t="s">
        <v>297</v>
      </c>
      <c r="F253" s="217" t="s">
        <v>298</v>
      </c>
      <c r="G253" s="218" t="s">
        <v>122</v>
      </c>
      <c r="H253" s="219">
        <v>211.99199999999999</v>
      </c>
      <c r="I253" s="220"/>
      <c r="J253" s="221">
        <f>ROUND(I253*H253,2)</f>
        <v>0</v>
      </c>
      <c r="K253" s="222"/>
      <c r="L253" s="44"/>
      <c r="M253" s="223" t="s">
        <v>1</v>
      </c>
      <c r="N253" s="224" t="s">
        <v>39</v>
      </c>
      <c r="O253" s="91"/>
      <c r="P253" s="225">
        <f>O253*H253</f>
        <v>0</v>
      </c>
      <c r="Q253" s="225">
        <v>0</v>
      </c>
      <c r="R253" s="225">
        <f>Q253*H253</f>
        <v>0</v>
      </c>
      <c r="S253" s="225">
        <v>0</v>
      </c>
      <c r="T253" s="226">
        <f>S253*H253</f>
        <v>0</v>
      </c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R253" s="227" t="s">
        <v>123</v>
      </c>
      <c r="AT253" s="227" t="s">
        <v>119</v>
      </c>
      <c r="AU253" s="227" t="s">
        <v>84</v>
      </c>
      <c r="AY253" s="17" t="s">
        <v>117</v>
      </c>
      <c r="BE253" s="228">
        <f>IF(N253="základní",J253,0)</f>
        <v>0</v>
      </c>
      <c r="BF253" s="228">
        <f>IF(N253="snížená",J253,0)</f>
        <v>0</v>
      </c>
      <c r="BG253" s="228">
        <f>IF(N253="zákl. přenesená",J253,0)</f>
        <v>0</v>
      </c>
      <c r="BH253" s="228">
        <f>IF(N253="sníž. přenesená",J253,0)</f>
        <v>0</v>
      </c>
      <c r="BI253" s="228">
        <f>IF(N253="nulová",J253,0)</f>
        <v>0</v>
      </c>
      <c r="BJ253" s="17" t="s">
        <v>82</v>
      </c>
      <c r="BK253" s="228">
        <f>ROUND(I253*H253,2)</f>
        <v>0</v>
      </c>
      <c r="BL253" s="17" t="s">
        <v>123</v>
      </c>
      <c r="BM253" s="227" t="s">
        <v>299</v>
      </c>
    </row>
    <row r="254" s="2" customFormat="1">
      <c r="A254" s="38"/>
      <c r="B254" s="39"/>
      <c r="C254" s="40"/>
      <c r="D254" s="229" t="s">
        <v>125</v>
      </c>
      <c r="E254" s="40"/>
      <c r="F254" s="230" t="s">
        <v>300</v>
      </c>
      <c r="G254" s="40"/>
      <c r="H254" s="40"/>
      <c r="I254" s="231"/>
      <c r="J254" s="40"/>
      <c r="K254" s="40"/>
      <c r="L254" s="44"/>
      <c r="M254" s="232"/>
      <c r="N254" s="233"/>
      <c r="O254" s="91"/>
      <c r="P254" s="91"/>
      <c r="Q254" s="91"/>
      <c r="R254" s="91"/>
      <c r="S254" s="91"/>
      <c r="T254" s="92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T254" s="17" t="s">
        <v>125</v>
      </c>
      <c r="AU254" s="17" t="s">
        <v>84</v>
      </c>
    </row>
    <row r="255" s="13" customFormat="1">
      <c r="A255" s="13"/>
      <c r="B255" s="234"/>
      <c r="C255" s="235"/>
      <c r="D255" s="229" t="s">
        <v>127</v>
      </c>
      <c r="E255" s="236" t="s">
        <v>1</v>
      </c>
      <c r="F255" s="237" t="s">
        <v>128</v>
      </c>
      <c r="G255" s="235"/>
      <c r="H255" s="238">
        <v>211.99199999999999</v>
      </c>
      <c r="I255" s="239"/>
      <c r="J255" s="235"/>
      <c r="K255" s="235"/>
      <c r="L255" s="240"/>
      <c r="M255" s="241"/>
      <c r="N255" s="242"/>
      <c r="O255" s="242"/>
      <c r="P255" s="242"/>
      <c r="Q255" s="242"/>
      <c r="R255" s="242"/>
      <c r="S255" s="242"/>
      <c r="T255" s="24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44" t="s">
        <v>127</v>
      </c>
      <c r="AU255" s="244" t="s">
        <v>84</v>
      </c>
      <c r="AV255" s="13" t="s">
        <v>84</v>
      </c>
      <c r="AW255" s="13" t="s">
        <v>31</v>
      </c>
      <c r="AX255" s="13" t="s">
        <v>82</v>
      </c>
      <c r="AY255" s="244" t="s">
        <v>117</v>
      </c>
    </row>
    <row r="256" s="2" customFormat="1" ht="16.5" customHeight="1">
      <c r="A256" s="38"/>
      <c r="B256" s="39"/>
      <c r="C256" s="266" t="s">
        <v>301</v>
      </c>
      <c r="D256" s="266" t="s">
        <v>269</v>
      </c>
      <c r="E256" s="267" t="s">
        <v>302</v>
      </c>
      <c r="F256" s="268" t="s">
        <v>303</v>
      </c>
      <c r="G256" s="269" t="s">
        <v>304</v>
      </c>
      <c r="H256" s="270">
        <v>4.2400000000000002</v>
      </c>
      <c r="I256" s="271"/>
      <c r="J256" s="272">
        <f>ROUND(I256*H256,2)</f>
        <v>0</v>
      </c>
      <c r="K256" s="273"/>
      <c r="L256" s="274"/>
      <c r="M256" s="275" t="s">
        <v>1</v>
      </c>
      <c r="N256" s="276" t="s">
        <v>39</v>
      </c>
      <c r="O256" s="91"/>
      <c r="P256" s="225">
        <f>O256*H256</f>
        <v>0</v>
      </c>
      <c r="Q256" s="225">
        <v>0.001</v>
      </c>
      <c r="R256" s="225">
        <f>Q256*H256</f>
        <v>0.0042400000000000007</v>
      </c>
      <c r="S256" s="225">
        <v>0</v>
      </c>
      <c r="T256" s="226">
        <f>S256*H256</f>
        <v>0</v>
      </c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R256" s="227" t="s">
        <v>172</v>
      </c>
      <c r="AT256" s="227" t="s">
        <v>269</v>
      </c>
      <c r="AU256" s="227" t="s">
        <v>84</v>
      </c>
      <c r="AY256" s="17" t="s">
        <v>117</v>
      </c>
      <c r="BE256" s="228">
        <f>IF(N256="základní",J256,0)</f>
        <v>0</v>
      </c>
      <c r="BF256" s="228">
        <f>IF(N256="snížená",J256,0)</f>
        <v>0</v>
      </c>
      <c r="BG256" s="228">
        <f>IF(N256="zákl. přenesená",J256,0)</f>
        <v>0</v>
      </c>
      <c r="BH256" s="228">
        <f>IF(N256="sníž. přenesená",J256,0)</f>
        <v>0</v>
      </c>
      <c r="BI256" s="228">
        <f>IF(N256="nulová",J256,0)</f>
        <v>0</v>
      </c>
      <c r="BJ256" s="17" t="s">
        <v>82</v>
      </c>
      <c r="BK256" s="228">
        <f>ROUND(I256*H256,2)</f>
        <v>0</v>
      </c>
      <c r="BL256" s="17" t="s">
        <v>123</v>
      </c>
      <c r="BM256" s="227" t="s">
        <v>305</v>
      </c>
    </row>
    <row r="257" s="2" customFormat="1">
      <c r="A257" s="38"/>
      <c r="B257" s="39"/>
      <c r="C257" s="40"/>
      <c r="D257" s="229" t="s">
        <v>125</v>
      </c>
      <c r="E257" s="40"/>
      <c r="F257" s="230" t="s">
        <v>303</v>
      </c>
      <c r="G257" s="40"/>
      <c r="H257" s="40"/>
      <c r="I257" s="231"/>
      <c r="J257" s="40"/>
      <c r="K257" s="40"/>
      <c r="L257" s="44"/>
      <c r="M257" s="232"/>
      <c r="N257" s="233"/>
      <c r="O257" s="91"/>
      <c r="P257" s="91"/>
      <c r="Q257" s="91"/>
      <c r="R257" s="91"/>
      <c r="S257" s="91"/>
      <c r="T257" s="92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T257" s="17" t="s">
        <v>125</v>
      </c>
      <c r="AU257" s="17" t="s">
        <v>84</v>
      </c>
    </row>
    <row r="258" s="13" customFormat="1">
      <c r="A258" s="13"/>
      <c r="B258" s="234"/>
      <c r="C258" s="235"/>
      <c r="D258" s="229" t="s">
        <v>127</v>
      </c>
      <c r="E258" s="235"/>
      <c r="F258" s="237" t="s">
        <v>306</v>
      </c>
      <c r="G258" s="235"/>
      <c r="H258" s="238">
        <v>4.2400000000000002</v>
      </c>
      <c r="I258" s="239"/>
      <c r="J258" s="235"/>
      <c r="K258" s="235"/>
      <c r="L258" s="240"/>
      <c r="M258" s="241"/>
      <c r="N258" s="242"/>
      <c r="O258" s="242"/>
      <c r="P258" s="242"/>
      <c r="Q258" s="242"/>
      <c r="R258" s="242"/>
      <c r="S258" s="242"/>
      <c r="T258" s="24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4" t="s">
        <v>127</v>
      </c>
      <c r="AU258" s="244" t="s">
        <v>84</v>
      </c>
      <c r="AV258" s="13" t="s">
        <v>84</v>
      </c>
      <c r="AW258" s="13" t="s">
        <v>4</v>
      </c>
      <c r="AX258" s="13" t="s">
        <v>82</v>
      </c>
      <c r="AY258" s="244" t="s">
        <v>117</v>
      </c>
    </row>
    <row r="259" s="2" customFormat="1" ht="24.15" customHeight="1">
      <c r="A259" s="38"/>
      <c r="B259" s="39"/>
      <c r="C259" s="215" t="s">
        <v>307</v>
      </c>
      <c r="D259" s="215" t="s">
        <v>119</v>
      </c>
      <c r="E259" s="216" t="s">
        <v>308</v>
      </c>
      <c r="F259" s="217" t="s">
        <v>309</v>
      </c>
      <c r="G259" s="218" t="s">
        <v>122</v>
      </c>
      <c r="H259" s="219">
        <v>497.99200000000002</v>
      </c>
      <c r="I259" s="220"/>
      <c r="J259" s="221">
        <f>ROUND(I259*H259,2)</f>
        <v>0</v>
      </c>
      <c r="K259" s="222"/>
      <c r="L259" s="44"/>
      <c r="M259" s="223" t="s">
        <v>1</v>
      </c>
      <c r="N259" s="224" t="s">
        <v>39</v>
      </c>
      <c r="O259" s="91"/>
      <c r="P259" s="225">
        <f>O259*H259</f>
        <v>0</v>
      </c>
      <c r="Q259" s="225">
        <v>0</v>
      </c>
      <c r="R259" s="225">
        <f>Q259*H259</f>
        <v>0</v>
      </c>
      <c r="S259" s="225">
        <v>0</v>
      </c>
      <c r="T259" s="226">
        <f>S259*H259</f>
        <v>0</v>
      </c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R259" s="227" t="s">
        <v>123</v>
      </c>
      <c r="AT259" s="227" t="s">
        <v>119</v>
      </c>
      <c r="AU259" s="227" t="s">
        <v>84</v>
      </c>
      <c r="AY259" s="17" t="s">
        <v>117</v>
      </c>
      <c r="BE259" s="228">
        <f>IF(N259="základní",J259,0)</f>
        <v>0</v>
      </c>
      <c r="BF259" s="228">
        <f>IF(N259="snížená",J259,0)</f>
        <v>0</v>
      </c>
      <c r="BG259" s="228">
        <f>IF(N259="zákl. přenesená",J259,0)</f>
        <v>0</v>
      </c>
      <c r="BH259" s="228">
        <f>IF(N259="sníž. přenesená",J259,0)</f>
        <v>0</v>
      </c>
      <c r="BI259" s="228">
        <f>IF(N259="nulová",J259,0)</f>
        <v>0</v>
      </c>
      <c r="BJ259" s="17" t="s">
        <v>82</v>
      </c>
      <c r="BK259" s="228">
        <f>ROUND(I259*H259,2)</f>
        <v>0</v>
      </c>
      <c r="BL259" s="17" t="s">
        <v>123</v>
      </c>
      <c r="BM259" s="227" t="s">
        <v>310</v>
      </c>
    </row>
    <row r="260" s="2" customFormat="1">
      <c r="A260" s="38"/>
      <c r="B260" s="39"/>
      <c r="C260" s="40"/>
      <c r="D260" s="229" t="s">
        <v>125</v>
      </c>
      <c r="E260" s="40"/>
      <c r="F260" s="230" t="s">
        <v>311</v>
      </c>
      <c r="G260" s="40"/>
      <c r="H260" s="40"/>
      <c r="I260" s="231"/>
      <c r="J260" s="40"/>
      <c r="K260" s="40"/>
      <c r="L260" s="44"/>
      <c r="M260" s="232"/>
      <c r="N260" s="233"/>
      <c r="O260" s="91"/>
      <c r="P260" s="91"/>
      <c r="Q260" s="91"/>
      <c r="R260" s="91"/>
      <c r="S260" s="91"/>
      <c r="T260" s="92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T260" s="17" t="s">
        <v>125</v>
      </c>
      <c r="AU260" s="17" t="s">
        <v>84</v>
      </c>
    </row>
    <row r="261" s="14" customFormat="1">
      <c r="A261" s="14"/>
      <c r="B261" s="245"/>
      <c r="C261" s="246"/>
      <c r="D261" s="229" t="s">
        <v>127</v>
      </c>
      <c r="E261" s="247" t="s">
        <v>1</v>
      </c>
      <c r="F261" s="248" t="s">
        <v>312</v>
      </c>
      <c r="G261" s="246"/>
      <c r="H261" s="247" t="s">
        <v>1</v>
      </c>
      <c r="I261" s="249"/>
      <c r="J261" s="246"/>
      <c r="K261" s="246"/>
      <c r="L261" s="250"/>
      <c r="M261" s="251"/>
      <c r="N261" s="252"/>
      <c r="O261" s="252"/>
      <c r="P261" s="252"/>
      <c r="Q261" s="252"/>
      <c r="R261" s="252"/>
      <c r="S261" s="252"/>
      <c r="T261" s="253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4" t="s">
        <v>127</v>
      </c>
      <c r="AU261" s="254" t="s">
        <v>84</v>
      </c>
      <c r="AV261" s="14" t="s">
        <v>82</v>
      </c>
      <c r="AW261" s="14" t="s">
        <v>31</v>
      </c>
      <c r="AX261" s="14" t="s">
        <v>74</v>
      </c>
      <c r="AY261" s="254" t="s">
        <v>117</v>
      </c>
    </row>
    <row r="262" s="13" customFormat="1">
      <c r="A262" s="13"/>
      <c r="B262" s="234"/>
      <c r="C262" s="235"/>
      <c r="D262" s="229" t="s">
        <v>127</v>
      </c>
      <c r="E262" s="236" t="s">
        <v>1</v>
      </c>
      <c r="F262" s="237" t="s">
        <v>313</v>
      </c>
      <c r="G262" s="235"/>
      <c r="H262" s="238">
        <v>497.99200000000002</v>
      </c>
      <c r="I262" s="239"/>
      <c r="J262" s="235"/>
      <c r="K262" s="235"/>
      <c r="L262" s="240"/>
      <c r="M262" s="241"/>
      <c r="N262" s="242"/>
      <c r="O262" s="242"/>
      <c r="P262" s="242"/>
      <c r="Q262" s="242"/>
      <c r="R262" s="242"/>
      <c r="S262" s="242"/>
      <c r="T262" s="24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4" t="s">
        <v>127</v>
      </c>
      <c r="AU262" s="244" t="s">
        <v>84</v>
      </c>
      <c r="AV262" s="13" t="s">
        <v>84</v>
      </c>
      <c r="AW262" s="13" t="s">
        <v>31</v>
      </c>
      <c r="AX262" s="13" t="s">
        <v>82</v>
      </c>
      <c r="AY262" s="244" t="s">
        <v>117</v>
      </c>
    </row>
    <row r="263" s="12" customFormat="1" ht="22.8" customHeight="1">
      <c r="A263" s="12"/>
      <c r="B263" s="199"/>
      <c r="C263" s="200"/>
      <c r="D263" s="201" t="s">
        <v>73</v>
      </c>
      <c r="E263" s="213" t="s">
        <v>135</v>
      </c>
      <c r="F263" s="213" t="s">
        <v>314</v>
      </c>
      <c r="G263" s="200"/>
      <c r="H263" s="200"/>
      <c r="I263" s="203"/>
      <c r="J263" s="214">
        <f>BK263</f>
        <v>0</v>
      </c>
      <c r="K263" s="200"/>
      <c r="L263" s="205"/>
      <c r="M263" s="206"/>
      <c r="N263" s="207"/>
      <c r="O263" s="207"/>
      <c r="P263" s="208">
        <f>SUM(P264:P270)</f>
        <v>0</v>
      </c>
      <c r="Q263" s="207"/>
      <c r="R263" s="208">
        <f>SUM(R264:R270)</f>
        <v>0</v>
      </c>
      <c r="S263" s="207"/>
      <c r="T263" s="209">
        <f>SUM(T264:T270)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10" t="s">
        <v>82</v>
      </c>
      <c r="AT263" s="211" t="s">
        <v>73</v>
      </c>
      <c r="AU263" s="211" t="s">
        <v>82</v>
      </c>
      <c r="AY263" s="210" t="s">
        <v>117</v>
      </c>
      <c r="BK263" s="212">
        <f>SUM(BK264:BK270)</f>
        <v>0</v>
      </c>
    </row>
    <row r="264" s="2" customFormat="1" ht="21.75" customHeight="1">
      <c r="A264" s="38"/>
      <c r="B264" s="39"/>
      <c r="C264" s="215" t="s">
        <v>315</v>
      </c>
      <c r="D264" s="215" t="s">
        <v>119</v>
      </c>
      <c r="E264" s="216" t="s">
        <v>316</v>
      </c>
      <c r="F264" s="217" t="s">
        <v>317</v>
      </c>
      <c r="G264" s="218" t="s">
        <v>160</v>
      </c>
      <c r="H264" s="219">
        <v>286.38</v>
      </c>
      <c r="I264" s="220"/>
      <c r="J264" s="221">
        <f>ROUND(I264*H264,2)</f>
        <v>0</v>
      </c>
      <c r="K264" s="222"/>
      <c r="L264" s="44"/>
      <c r="M264" s="223" t="s">
        <v>1</v>
      </c>
      <c r="N264" s="224" t="s">
        <v>39</v>
      </c>
      <c r="O264" s="91"/>
      <c r="P264" s="225">
        <f>O264*H264</f>
        <v>0</v>
      </c>
      <c r="Q264" s="225">
        <v>0</v>
      </c>
      <c r="R264" s="225">
        <f>Q264*H264</f>
        <v>0</v>
      </c>
      <c r="S264" s="225">
        <v>0</v>
      </c>
      <c r="T264" s="226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27" t="s">
        <v>123</v>
      </c>
      <c r="AT264" s="227" t="s">
        <v>119</v>
      </c>
      <c r="AU264" s="227" t="s">
        <v>84</v>
      </c>
      <c r="AY264" s="17" t="s">
        <v>117</v>
      </c>
      <c r="BE264" s="228">
        <f>IF(N264="základní",J264,0)</f>
        <v>0</v>
      </c>
      <c r="BF264" s="228">
        <f>IF(N264="snížená",J264,0)</f>
        <v>0</v>
      </c>
      <c r="BG264" s="228">
        <f>IF(N264="zákl. přenesená",J264,0)</f>
        <v>0</v>
      </c>
      <c r="BH264" s="228">
        <f>IF(N264="sníž. přenesená",J264,0)</f>
        <v>0</v>
      </c>
      <c r="BI264" s="228">
        <f>IF(N264="nulová",J264,0)</f>
        <v>0</v>
      </c>
      <c r="BJ264" s="17" t="s">
        <v>82</v>
      </c>
      <c r="BK264" s="228">
        <f>ROUND(I264*H264,2)</f>
        <v>0</v>
      </c>
      <c r="BL264" s="17" t="s">
        <v>123</v>
      </c>
      <c r="BM264" s="227" t="s">
        <v>318</v>
      </c>
    </row>
    <row r="265" s="2" customFormat="1">
      <c r="A265" s="38"/>
      <c r="B265" s="39"/>
      <c r="C265" s="40"/>
      <c r="D265" s="229" t="s">
        <v>125</v>
      </c>
      <c r="E265" s="40"/>
      <c r="F265" s="230" t="s">
        <v>319</v>
      </c>
      <c r="G265" s="40"/>
      <c r="H265" s="40"/>
      <c r="I265" s="231"/>
      <c r="J265" s="40"/>
      <c r="K265" s="40"/>
      <c r="L265" s="44"/>
      <c r="M265" s="232"/>
      <c r="N265" s="233"/>
      <c r="O265" s="91"/>
      <c r="P265" s="91"/>
      <c r="Q265" s="91"/>
      <c r="R265" s="91"/>
      <c r="S265" s="91"/>
      <c r="T265" s="9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125</v>
      </c>
      <c r="AU265" s="17" t="s">
        <v>84</v>
      </c>
    </row>
    <row r="266" s="14" customFormat="1">
      <c r="A266" s="14"/>
      <c r="B266" s="245"/>
      <c r="C266" s="246"/>
      <c r="D266" s="229" t="s">
        <v>127</v>
      </c>
      <c r="E266" s="247" t="s">
        <v>1</v>
      </c>
      <c r="F266" s="248" t="s">
        <v>320</v>
      </c>
      <c r="G266" s="246"/>
      <c r="H266" s="247" t="s">
        <v>1</v>
      </c>
      <c r="I266" s="249"/>
      <c r="J266" s="246"/>
      <c r="K266" s="246"/>
      <c r="L266" s="250"/>
      <c r="M266" s="251"/>
      <c r="N266" s="252"/>
      <c r="O266" s="252"/>
      <c r="P266" s="252"/>
      <c r="Q266" s="252"/>
      <c r="R266" s="252"/>
      <c r="S266" s="252"/>
      <c r="T266" s="253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4" t="s">
        <v>127</v>
      </c>
      <c r="AU266" s="254" t="s">
        <v>84</v>
      </c>
      <c r="AV266" s="14" t="s">
        <v>82</v>
      </c>
      <c r="AW266" s="14" t="s">
        <v>31</v>
      </c>
      <c r="AX266" s="14" t="s">
        <v>74</v>
      </c>
      <c r="AY266" s="254" t="s">
        <v>117</v>
      </c>
    </row>
    <row r="267" s="13" customFormat="1">
      <c r="A267" s="13"/>
      <c r="B267" s="234"/>
      <c r="C267" s="235"/>
      <c r="D267" s="229" t="s">
        <v>127</v>
      </c>
      <c r="E267" s="236" t="s">
        <v>1</v>
      </c>
      <c r="F267" s="237" t="s">
        <v>321</v>
      </c>
      <c r="G267" s="235"/>
      <c r="H267" s="238">
        <v>226.38</v>
      </c>
      <c r="I267" s="239"/>
      <c r="J267" s="235"/>
      <c r="K267" s="235"/>
      <c r="L267" s="240"/>
      <c r="M267" s="241"/>
      <c r="N267" s="242"/>
      <c r="O267" s="242"/>
      <c r="P267" s="242"/>
      <c r="Q267" s="242"/>
      <c r="R267" s="242"/>
      <c r="S267" s="242"/>
      <c r="T267" s="24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4" t="s">
        <v>127</v>
      </c>
      <c r="AU267" s="244" t="s">
        <v>84</v>
      </c>
      <c r="AV267" s="13" t="s">
        <v>84</v>
      </c>
      <c r="AW267" s="13" t="s">
        <v>31</v>
      </c>
      <c r="AX267" s="13" t="s">
        <v>74</v>
      </c>
      <c r="AY267" s="244" t="s">
        <v>117</v>
      </c>
    </row>
    <row r="268" s="14" customFormat="1">
      <c r="A268" s="14"/>
      <c r="B268" s="245"/>
      <c r="C268" s="246"/>
      <c r="D268" s="229" t="s">
        <v>127</v>
      </c>
      <c r="E268" s="247" t="s">
        <v>1</v>
      </c>
      <c r="F268" s="248" t="s">
        <v>322</v>
      </c>
      <c r="G268" s="246"/>
      <c r="H268" s="247" t="s">
        <v>1</v>
      </c>
      <c r="I268" s="249"/>
      <c r="J268" s="246"/>
      <c r="K268" s="246"/>
      <c r="L268" s="250"/>
      <c r="M268" s="251"/>
      <c r="N268" s="252"/>
      <c r="O268" s="252"/>
      <c r="P268" s="252"/>
      <c r="Q268" s="252"/>
      <c r="R268" s="252"/>
      <c r="S268" s="252"/>
      <c r="T268" s="253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4" t="s">
        <v>127</v>
      </c>
      <c r="AU268" s="254" t="s">
        <v>84</v>
      </c>
      <c r="AV268" s="14" t="s">
        <v>82</v>
      </c>
      <c r="AW268" s="14" t="s">
        <v>31</v>
      </c>
      <c r="AX268" s="14" t="s">
        <v>74</v>
      </c>
      <c r="AY268" s="254" t="s">
        <v>117</v>
      </c>
    </row>
    <row r="269" s="13" customFormat="1">
      <c r="A269" s="13"/>
      <c r="B269" s="234"/>
      <c r="C269" s="235"/>
      <c r="D269" s="229" t="s">
        <v>127</v>
      </c>
      <c r="E269" s="236" t="s">
        <v>1</v>
      </c>
      <c r="F269" s="237" t="s">
        <v>323</v>
      </c>
      <c r="G269" s="235"/>
      <c r="H269" s="238">
        <v>60</v>
      </c>
      <c r="I269" s="239"/>
      <c r="J269" s="235"/>
      <c r="K269" s="235"/>
      <c r="L269" s="240"/>
      <c r="M269" s="241"/>
      <c r="N269" s="242"/>
      <c r="O269" s="242"/>
      <c r="P269" s="242"/>
      <c r="Q269" s="242"/>
      <c r="R269" s="242"/>
      <c r="S269" s="242"/>
      <c r="T269" s="24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T269" s="244" t="s">
        <v>127</v>
      </c>
      <c r="AU269" s="244" t="s">
        <v>84</v>
      </c>
      <c r="AV269" s="13" t="s">
        <v>84</v>
      </c>
      <c r="AW269" s="13" t="s">
        <v>31</v>
      </c>
      <c r="AX269" s="13" t="s">
        <v>74</v>
      </c>
      <c r="AY269" s="244" t="s">
        <v>117</v>
      </c>
    </row>
    <row r="270" s="15" customFormat="1">
      <c r="A270" s="15"/>
      <c r="B270" s="255"/>
      <c r="C270" s="256"/>
      <c r="D270" s="229" t="s">
        <v>127</v>
      </c>
      <c r="E270" s="257" t="s">
        <v>1</v>
      </c>
      <c r="F270" s="258" t="s">
        <v>144</v>
      </c>
      <c r="G270" s="256"/>
      <c r="H270" s="259">
        <v>286.38</v>
      </c>
      <c r="I270" s="260"/>
      <c r="J270" s="256"/>
      <c r="K270" s="256"/>
      <c r="L270" s="261"/>
      <c r="M270" s="262"/>
      <c r="N270" s="263"/>
      <c r="O270" s="263"/>
      <c r="P270" s="263"/>
      <c r="Q270" s="263"/>
      <c r="R270" s="263"/>
      <c r="S270" s="263"/>
      <c r="T270" s="264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65" t="s">
        <v>127</v>
      </c>
      <c r="AU270" s="265" t="s">
        <v>84</v>
      </c>
      <c r="AV270" s="15" t="s">
        <v>123</v>
      </c>
      <c r="AW270" s="15" t="s">
        <v>31</v>
      </c>
      <c r="AX270" s="15" t="s">
        <v>82</v>
      </c>
      <c r="AY270" s="265" t="s">
        <v>117</v>
      </c>
    </row>
    <row r="271" s="12" customFormat="1" ht="22.8" customHeight="1">
      <c r="A271" s="12"/>
      <c r="B271" s="199"/>
      <c r="C271" s="200"/>
      <c r="D271" s="201" t="s">
        <v>73</v>
      </c>
      <c r="E271" s="213" t="s">
        <v>123</v>
      </c>
      <c r="F271" s="213" t="s">
        <v>324</v>
      </c>
      <c r="G271" s="200"/>
      <c r="H271" s="200"/>
      <c r="I271" s="203"/>
      <c r="J271" s="214">
        <f>BK271</f>
        <v>0</v>
      </c>
      <c r="K271" s="200"/>
      <c r="L271" s="205"/>
      <c r="M271" s="206"/>
      <c r="N271" s="207"/>
      <c r="O271" s="207"/>
      <c r="P271" s="208">
        <f>SUM(P272:P297)</f>
        <v>0</v>
      </c>
      <c r="Q271" s="207"/>
      <c r="R271" s="208">
        <f>SUM(R272:R297)</f>
        <v>1.9193040000000001</v>
      </c>
      <c r="S271" s="207"/>
      <c r="T271" s="209">
        <f>SUM(T272:T297)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210" t="s">
        <v>82</v>
      </c>
      <c r="AT271" s="211" t="s">
        <v>73</v>
      </c>
      <c r="AU271" s="211" t="s">
        <v>82</v>
      </c>
      <c r="AY271" s="210" t="s">
        <v>117</v>
      </c>
      <c r="BK271" s="212">
        <f>SUM(BK272:BK297)</f>
        <v>0</v>
      </c>
    </row>
    <row r="272" s="2" customFormat="1" ht="16.5" customHeight="1">
      <c r="A272" s="38"/>
      <c r="B272" s="39"/>
      <c r="C272" s="215" t="s">
        <v>325</v>
      </c>
      <c r="D272" s="215" t="s">
        <v>119</v>
      </c>
      <c r="E272" s="216" t="s">
        <v>326</v>
      </c>
      <c r="F272" s="217" t="s">
        <v>327</v>
      </c>
      <c r="G272" s="218" t="s">
        <v>191</v>
      </c>
      <c r="H272" s="219">
        <v>3.2400000000000002</v>
      </c>
      <c r="I272" s="220"/>
      <c r="J272" s="221">
        <f>ROUND(I272*H272,2)</f>
        <v>0</v>
      </c>
      <c r="K272" s="222"/>
      <c r="L272" s="44"/>
      <c r="M272" s="223" t="s">
        <v>1</v>
      </c>
      <c r="N272" s="224" t="s">
        <v>39</v>
      </c>
      <c r="O272" s="91"/>
      <c r="P272" s="225">
        <f>O272*H272</f>
        <v>0</v>
      </c>
      <c r="Q272" s="225">
        <v>0</v>
      </c>
      <c r="R272" s="225">
        <f>Q272*H272</f>
        <v>0</v>
      </c>
      <c r="S272" s="225">
        <v>0</v>
      </c>
      <c r="T272" s="226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27" t="s">
        <v>123</v>
      </c>
      <c r="AT272" s="227" t="s">
        <v>119</v>
      </c>
      <c r="AU272" s="227" t="s">
        <v>84</v>
      </c>
      <c r="AY272" s="17" t="s">
        <v>117</v>
      </c>
      <c r="BE272" s="228">
        <f>IF(N272="základní",J272,0)</f>
        <v>0</v>
      </c>
      <c r="BF272" s="228">
        <f>IF(N272="snížená",J272,0)</f>
        <v>0</v>
      </c>
      <c r="BG272" s="228">
        <f>IF(N272="zákl. přenesená",J272,0)</f>
        <v>0</v>
      </c>
      <c r="BH272" s="228">
        <f>IF(N272="sníž. přenesená",J272,0)</f>
        <v>0</v>
      </c>
      <c r="BI272" s="228">
        <f>IF(N272="nulová",J272,0)</f>
        <v>0</v>
      </c>
      <c r="BJ272" s="17" t="s">
        <v>82</v>
      </c>
      <c r="BK272" s="228">
        <f>ROUND(I272*H272,2)</f>
        <v>0</v>
      </c>
      <c r="BL272" s="17" t="s">
        <v>123</v>
      </c>
      <c r="BM272" s="227" t="s">
        <v>328</v>
      </c>
    </row>
    <row r="273" s="2" customFormat="1">
      <c r="A273" s="38"/>
      <c r="B273" s="39"/>
      <c r="C273" s="40"/>
      <c r="D273" s="229" t="s">
        <v>125</v>
      </c>
      <c r="E273" s="40"/>
      <c r="F273" s="230" t="s">
        <v>329</v>
      </c>
      <c r="G273" s="40"/>
      <c r="H273" s="40"/>
      <c r="I273" s="231"/>
      <c r="J273" s="40"/>
      <c r="K273" s="40"/>
      <c r="L273" s="44"/>
      <c r="M273" s="232"/>
      <c r="N273" s="233"/>
      <c r="O273" s="91"/>
      <c r="P273" s="91"/>
      <c r="Q273" s="91"/>
      <c r="R273" s="91"/>
      <c r="S273" s="91"/>
      <c r="T273" s="92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125</v>
      </c>
      <c r="AU273" s="17" t="s">
        <v>84</v>
      </c>
    </row>
    <row r="274" s="14" customFormat="1">
      <c r="A274" s="14"/>
      <c r="B274" s="245"/>
      <c r="C274" s="246"/>
      <c r="D274" s="229" t="s">
        <v>127</v>
      </c>
      <c r="E274" s="247" t="s">
        <v>1</v>
      </c>
      <c r="F274" s="248" t="s">
        <v>330</v>
      </c>
      <c r="G274" s="246"/>
      <c r="H274" s="247" t="s">
        <v>1</v>
      </c>
      <c r="I274" s="249"/>
      <c r="J274" s="246"/>
      <c r="K274" s="246"/>
      <c r="L274" s="250"/>
      <c r="M274" s="251"/>
      <c r="N274" s="252"/>
      <c r="O274" s="252"/>
      <c r="P274" s="252"/>
      <c r="Q274" s="252"/>
      <c r="R274" s="252"/>
      <c r="S274" s="252"/>
      <c r="T274" s="253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4" t="s">
        <v>127</v>
      </c>
      <c r="AU274" s="254" t="s">
        <v>84</v>
      </c>
      <c r="AV274" s="14" t="s">
        <v>82</v>
      </c>
      <c r="AW274" s="14" t="s">
        <v>31</v>
      </c>
      <c r="AX274" s="14" t="s">
        <v>74</v>
      </c>
      <c r="AY274" s="254" t="s">
        <v>117</v>
      </c>
    </row>
    <row r="275" s="14" customFormat="1">
      <c r="A275" s="14"/>
      <c r="B275" s="245"/>
      <c r="C275" s="246"/>
      <c r="D275" s="229" t="s">
        <v>127</v>
      </c>
      <c r="E275" s="247" t="s">
        <v>1</v>
      </c>
      <c r="F275" s="248" t="s">
        <v>331</v>
      </c>
      <c r="G275" s="246"/>
      <c r="H275" s="247" t="s">
        <v>1</v>
      </c>
      <c r="I275" s="249"/>
      <c r="J275" s="246"/>
      <c r="K275" s="246"/>
      <c r="L275" s="250"/>
      <c r="M275" s="251"/>
      <c r="N275" s="252"/>
      <c r="O275" s="252"/>
      <c r="P275" s="252"/>
      <c r="Q275" s="252"/>
      <c r="R275" s="252"/>
      <c r="S275" s="252"/>
      <c r="T275" s="253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4" t="s">
        <v>127</v>
      </c>
      <c r="AU275" s="254" t="s">
        <v>84</v>
      </c>
      <c r="AV275" s="14" t="s">
        <v>82</v>
      </c>
      <c r="AW275" s="14" t="s">
        <v>31</v>
      </c>
      <c r="AX275" s="14" t="s">
        <v>74</v>
      </c>
      <c r="AY275" s="254" t="s">
        <v>117</v>
      </c>
    </row>
    <row r="276" s="13" customFormat="1">
      <c r="A276" s="13"/>
      <c r="B276" s="234"/>
      <c r="C276" s="235"/>
      <c r="D276" s="229" t="s">
        <v>127</v>
      </c>
      <c r="E276" s="236" t="s">
        <v>1</v>
      </c>
      <c r="F276" s="237" t="s">
        <v>332</v>
      </c>
      <c r="G276" s="235"/>
      <c r="H276" s="238">
        <v>3.2400000000000002</v>
      </c>
      <c r="I276" s="239"/>
      <c r="J276" s="235"/>
      <c r="K276" s="235"/>
      <c r="L276" s="240"/>
      <c r="M276" s="241"/>
      <c r="N276" s="242"/>
      <c r="O276" s="242"/>
      <c r="P276" s="242"/>
      <c r="Q276" s="242"/>
      <c r="R276" s="242"/>
      <c r="S276" s="242"/>
      <c r="T276" s="24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4" t="s">
        <v>127</v>
      </c>
      <c r="AU276" s="244" t="s">
        <v>84</v>
      </c>
      <c r="AV276" s="13" t="s">
        <v>84</v>
      </c>
      <c r="AW276" s="13" t="s">
        <v>31</v>
      </c>
      <c r="AX276" s="13" t="s">
        <v>82</v>
      </c>
      <c r="AY276" s="244" t="s">
        <v>117</v>
      </c>
    </row>
    <row r="277" s="2" customFormat="1" ht="16.5" customHeight="1">
      <c r="A277" s="38"/>
      <c r="B277" s="39"/>
      <c r="C277" s="215" t="s">
        <v>333</v>
      </c>
      <c r="D277" s="215" t="s">
        <v>119</v>
      </c>
      <c r="E277" s="216" t="s">
        <v>334</v>
      </c>
      <c r="F277" s="217" t="s">
        <v>335</v>
      </c>
      <c r="G277" s="218" t="s">
        <v>191</v>
      </c>
      <c r="H277" s="219">
        <v>40.093000000000004</v>
      </c>
      <c r="I277" s="220"/>
      <c r="J277" s="221">
        <f>ROUND(I277*H277,2)</f>
        <v>0</v>
      </c>
      <c r="K277" s="222"/>
      <c r="L277" s="44"/>
      <c r="M277" s="223" t="s">
        <v>1</v>
      </c>
      <c r="N277" s="224" t="s">
        <v>39</v>
      </c>
      <c r="O277" s="91"/>
      <c r="P277" s="225">
        <f>O277*H277</f>
        <v>0</v>
      </c>
      <c r="Q277" s="225">
        <v>0</v>
      </c>
      <c r="R277" s="225">
        <f>Q277*H277</f>
        <v>0</v>
      </c>
      <c r="S277" s="225">
        <v>0</v>
      </c>
      <c r="T277" s="226">
        <f>S277*H277</f>
        <v>0</v>
      </c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R277" s="227" t="s">
        <v>123</v>
      </c>
      <c r="AT277" s="227" t="s">
        <v>119</v>
      </c>
      <c r="AU277" s="227" t="s">
        <v>84</v>
      </c>
      <c r="AY277" s="17" t="s">
        <v>117</v>
      </c>
      <c r="BE277" s="228">
        <f>IF(N277="základní",J277,0)</f>
        <v>0</v>
      </c>
      <c r="BF277" s="228">
        <f>IF(N277="snížená",J277,0)</f>
        <v>0</v>
      </c>
      <c r="BG277" s="228">
        <f>IF(N277="zákl. přenesená",J277,0)</f>
        <v>0</v>
      </c>
      <c r="BH277" s="228">
        <f>IF(N277="sníž. přenesená",J277,0)</f>
        <v>0</v>
      </c>
      <c r="BI277" s="228">
        <f>IF(N277="nulová",J277,0)</f>
        <v>0</v>
      </c>
      <c r="BJ277" s="17" t="s">
        <v>82</v>
      </c>
      <c r="BK277" s="228">
        <f>ROUND(I277*H277,2)</f>
        <v>0</v>
      </c>
      <c r="BL277" s="17" t="s">
        <v>123</v>
      </c>
      <c r="BM277" s="227" t="s">
        <v>336</v>
      </c>
    </row>
    <row r="278" s="2" customFormat="1">
      <c r="A278" s="38"/>
      <c r="B278" s="39"/>
      <c r="C278" s="40"/>
      <c r="D278" s="229" t="s">
        <v>125</v>
      </c>
      <c r="E278" s="40"/>
      <c r="F278" s="230" t="s">
        <v>337</v>
      </c>
      <c r="G278" s="40"/>
      <c r="H278" s="40"/>
      <c r="I278" s="231"/>
      <c r="J278" s="40"/>
      <c r="K278" s="40"/>
      <c r="L278" s="44"/>
      <c r="M278" s="232"/>
      <c r="N278" s="233"/>
      <c r="O278" s="91"/>
      <c r="P278" s="91"/>
      <c r="Q278" s="91"/>
      <c r="R278" s="91"/>
      <c r="S278" s="91"/>
      <c r="T278" s="92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125</v>
      </c>
      <c r="AU278" s="17" t="s">
        <v>84</v>
      </c>
    </row>
    <row r="279" s="14" customFormat="1">
      <c r="A279" s="14"/>
      <c r="B279" s="245"/>
      <c r="C279" s="246"/>
      <c r="D279" s="229" t="s">
        <v>127</v>
      </c>
      <c r="E279" s="247" t="s">
        <v>1</v>
      </c>
      <c r="F279" s="248" t="s">
        <v>338</v>
      </c>
      <c r="G279" s="246"/>
      <c r="H279" s="247" t="s">
        <v>1</v>
      </c>
      <c r="I279" s="249"/>
      <c r="J279" s="246"/>
      <c r="K279" s="246"/>
      <c r="L279" s="250"/>
      <c r="M279" s="251"/>
      <c r="N279" s="252"/>
      <c r="O279" s="252"/>
      <c r="P279" s="252"/>
      <c r="Q279" s="252"/>
      <c r="R279" s="252"/>
      <c r="S279" s="252"/>
      <c r="T279" s="253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4" t="s">
        <v>127</v>
      </c>
      <c r="AU279" s="254" t="s">
        <v>84</v>
      </c>
      <c r="AV279" s="14" t="s">
        <v>82</v>
      </c>
      <c r="AW279" s="14" t="s">
        <v>31</v>
      </c>
      <c r="AX279" s="14" t="s">
        <v>74</v>
      </c>
      <c r="AY279" s="254" t="s">
        <v>117</v>
      </c>
    </row>
    <row r="280" s="14" customFormat="1">
      <c r="A280" s="14"/>
      <c r="B280" s="245"/>
      <c r="C280" s="246"/>
      <c r="D280" s="229" t="s">
        <v>127</v>
      </c>
      <c r="E280" s="247" t="s">
        <v>1</v>
      </c>
      <c r="F280" s="248" t="s">
        <v>339</v>
      </c>
      <c r="G280" s="246"/>
      <c r="H280" s="247" t="s">
        <v>1</v>
      </c>
      <c r="I280" s="249"/>
      <c r="J280" s="246"/>
      <c r="K280" s="246"/>
      <c r="L280" s="250"/>
      <c r="M280" s="251"/>
      <c r="N280" s="252"/>
      <c r="O280" s="252"/>
      <c r="P280" s="252"/>
      <c r="Q280" s="252"/>
      <c r="R280" s="252"/>
      <c r="S280" s="252"/>
      <c r="T280" s="253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4" t="s">
        <v>127</v>
      </c>
      <c r="AU280" s="254" t="s">
        <v>84</v>
      </c>
      <c r="AV280" s="14" t="s">
        <v>82</v>
      </c>
      <c r="AW280" s="14" t="s">
        <v>31</v>
      </c>
      <c r="AX280" s="14" t="s">
        <v>74</v>
      </c>
      <c r="AY280" s="254" t="s">
        <v>117</v>
      </c>
    </row>
    <row r="281" s="13" customFormat="1">
      <c r="A281" s="13"/>
      <c r="B281" s="234"/>
      <c r="C281" s="235"/>
      <c r="D281" s="229" t="s">
        <v>127</v>
      </c>
      <c r="E281" s="236" t="s">
        <v>1</v>
      </c>
      <c r="F281" s="237" t="s">
        <v>340</v>
      </c>
      <c r="G281" s="235"/>
      <c r="H281" s="238">
        <v>31.693000000000001</v>
      </c>
      <c r="I281" s="239"/>
      <c r="J281" s="235"/>
      <c r="K281" s="235"/>
      <c r="L281" s="240"/>
      <c r="M281" s="241"/>
      <c r="N281" s="242"/>
      <c r="O281" s="242"/>
      <c r="P281" s="242"/>
      <c r="Q281" s="242"/>
      <c r="R281" s="242"/>
      <c r="S281" s="242"/>
      <c r="T281" s="24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44" t="s">
        <v>127</v>
      </c>
      <c r="AU281" s="244" t="s">
        <v>84</v>
      </c>
      <c r="AV281" s="13" t="s">
        <v>84</v>
      </c>
      <c r="AW281" s="13" t="s">
        <v>31</v>
      </c>
      <c r="AX281" s="13" t="s">
        <v>74</v>
      </c>
      <c r="AY281" s="244" t="s">
        <v>117</v>
      </c>
    </row>
    <row r="282" s="13" customFormat="1">
      <c r="A282" s="13"/>
      <c r="B282" s="234"/>
      <c r="C282" s="235"/>
      <c r="D282" s="229" t="s">
        <v>127</v>
      </c>
      <c r="E282" s="236" t="s">
        <v>1</v>
      </c>
      <c r="F282" s="237" t="s">
        <v>341</v>
      </c>
      <c r="G282" s="235"/>
      <c r="H282" s="238">
        <v>8.4000000000000004</v>
      </c>
      <c r="I282" s="239"/>
      <c r="J282" s="235"/>
      <c r="K282" s="235"/>
      <c r="L282" s="240"/>
      <c r="M282" s="241"/>
      <c r="N282" s="242"/>
      <c r="O282" s="242"/>
      <c r="P282" s="242"/>
      <c r="Q282" s="242"/>
      <c r="R282" s="242"/>
      <c r="S282" s="242"/>
      <c r="T282" s="24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44" t="s">
        <v>127</v>
      </c>
      <c r="AU282" s="244" t="s">
        <v>84</v>
      </c>
      <c r="AV282" s="13" t="s">
        <v>84</v>
      </c>
      <c r="AW282" s="13" t="s">
        <v>31</v>
      </c>
      <c r="AX282" s="13" t="s">
        <v>74</v>
      </c>
      <c r="AY282" s="244" t="s">
        <v>117</v>
      </c>
    </row>
    <row r="283" s="15" customFormat="1">
      <c r="A283" s="15"/>
      <c r="B283" s="255"/>
      <c r="C283" s="256"/>
      <c r="D283" s="229" t="s">
        <v>127</v>
      </c>
      <c r="E283" s="257" t="s">
        <v>1</v>
      </c>
      <c r="F283" s="258" t="s">
        <v>144</v>
      </c>
      <c r="G283" s="256"/>
      <c r="H283" s="259">
        <v>40.093000000000004</v>
      </c>
      <c r="I283" s="260"/>
      <c r="J283" s="256"/>
      <c r="K283" s="256"/>
      <c r="L283" s="261"/>
      <c r="M283" s="262"/>
      <c r="N283" s="263"/>
      <c r="O283" s="263"/>
      <c r="P283" s="263"/>
      <c r="Q283" s="263"/>
      <c r="R283" s="263"/>
      <c r="S283" s="263"/>
      <c r="T283" s="264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65" t="s">
        <v>127</v>
      </c>
      <c r="AU283" s="265" t="s">
        <v>84</v>
      </c>
      <c r="AV283" s="15" t="s">
        <v>123</v>
      </c>
      <c r="AW283" s="15" t="s">
        <v>31</v>
      </c>
      <c r="AX283" s="15" t="s">
        <v>82</v>
      </c>
      <c r="AY283" s="265" t="s">
        <v>117</v>
      </c>
    </row>
    <row r="284" s="2" customFormat="1" ht="24.15" customHeight="1">
      <c r="A284" s="38"/>
      <c r="B284" s="39"/>
      <c r="C284" s="215" t="s">
        <v>342</v>
      </c>
      <c r="D284" s="215" t="s">
        <v>119</v>
      </c>
      <c r="E284" s="216" t="s">
        <v>343</v>
      </c>
      <c r="F284" s="217" t="s">
        <v>344</v>
      </c>
      <c r="G284" s="218" t="s">
        <v>345</v>
      </c>
      <c r="H284" s="219">
        <v>10</v>
      </c>
      <c r="I284" s="220"/>
      <c r="J284" s="221">
        <f>ROUND(I284*H284,2)</f>
        <v>0</v>
      </c>
      <c r="K284" s="222"/>
      <c r="L284" s="44"/>
      <c r="M284" s="223" t="s">
        <v>1</v>
      </c>
      <c r="N284" s="224" t="s">
        <v>39</v>
      </c>
      <c r="O284" s="91"/>
      <c r="P284" s="225">
        <f>O284*H284</f>
        <v>0</v>
      </c>
      <c r="Q284" s="225">
        <v>0.087419999999999998</v>
      </c>
      <c r="R284" s="225">
        <f>Q284*H284</f>
        <v>0.87419999999999998</v>
      </c>
      <c r="S284" s="225">
        <v>0</v>
      </c>
      <c r="T284" s="226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27" t="s">
        <v>123</v>
      </c>
      <c r="AT284" s="227" t="s">
        <v>119</v>
      </c>
      <c r="AU284" s="227" t="s">
        <v>84</v>
      </c>
      <c r="AY284" s="17" t="s">
        <v>117</v>
      </c>
      <c r="BE284" s="228">
        <f>IF(N284="základní",J284,0)</f>
        <v>0</v>
      </c>
      <c r="BF284" s="228">
        <f>IF(N284="snížená",J284,0)</f>
        <v>0</v>
      </c>
      <c r="BG284" s="228">
        <f>IF(N284="zákl. přenesená",J284,0)</f>
        <v>0</v>
      </c>
      <c r="BH284" s="228">
        <f>IF(N284="sníž. přenesená",J284,0)</f>
        <v>0</v>
      </c>
      <c r="BI284" s="228">
        <f>IF(N284="nulová",J284,0)</f>
        <v>0</v>
      </c>
      <c r="BJ284" s="17" t="s">
        <v>82</v>
      </c>
      <c r="BK284" s="228">
        <f>ROUND(I284*H284,2)</f>
        <v>0</v>
      </c>
      <c r="BL284" s="17" t="s">
        <v>123</v>
      </c>
      <c r="BM284" s="227" t="s">
        <v>346</v>
      </c>
    </row>
    <row r="285" s="2" customFormat="1">
      <c r="A285" s="38"/>
      <c r="B285" s="39"/>
      <c r="C285" s="40"/>
      <c r="D285" s="229" t="s">
        <v>125</v>
      </c>
      <c r="E285" s="40"/>
      <c r="F285" s="230" t="s">
        <v>347</v>
      </c>
      <c r="G285" s="40"/>
      <c r="H285" s="40"/>
      <c r="I285" s="231"/>
      <c r="J285" s="40"/>
      <c r="K285" s="40"/>
      <c r="L285" s="44"/>
      <c r="M285" s="232"/>
      <c r="N285" s="233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125</v>
      </c>
      <c r="AU285" s="17" t="s">
        <v>84</v>
      </c>
    </row>
    <row r="286" s="13" customFormat="1">
      <c r="A286" s="13"/>
      <c r="B286" s="234"/>
      <c r="C286" s="235"/>
      <c r="D286" s="229" t="s">
        <v>127</v>
      </c>
      <c r="E286" s="236" t="s">
        <v>1</v>
      </c>
      <c r="F286" s="237" t="s">
        <v>348</v>
      </c>
      <c r="G286" s="235"/>
      <c r="H286" s="238">
        <v>10</v>
      </c>
      <c r="I286" s="239"/>
      <c r="J286" s="235"/>
      <c r="K286" s="235"/>
      <c r="L286" s="240"/>
      <c r="M286" s="241"/>
      <c r="N286" s="242"/>
      <c r="O286" s="242"/>
      <c r="P286" s="242"/>
      <c r="Q286" s="242"/>
      <c r="R286" s="242"/>
      <c r="S286" s="242"/>
      <c r="T286" s="24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44" t="s">
        <v>127</v>
      </c>
      <c r="AU286" s="244" t="s">
        <v>84</v>
      </c>
      <c r="AV286" s="13" t="s">
        <v>84</v>
      </c>
      <c r="AW286" s="13" t="s">
        <v>31</v>
      </c>
      <c r="AX286" s="13" t="s">
        <v>82</v>
      </c>
      <c r="AY286" s="244" t="s">
        <v>117</v>
      </c>
    </row>
    <row r="287" s="2" customFormat="1" ht="24.15" customHeight="1">
      <c r="A287" s="38"/>
      <c r="B287" s="39"/>
      <c r="C287" s="266" t="s">
        <v>349</v>
      </c>
      <c r="D287" s="266" t="s">
        <v>269</v>
      </c>
      <c r="E287" s="267" t="s">
        <v>350</v>
      </c>
      <c r="F287" s="268" t="s">
        <v>351</v>
      </c>
      <c r="G287" s="269" t="s">
        <v>345</v>
      </c>
      <c r="H287" s="270">
        <v>10</v>
      </c>
      <c r="I287" s="271"/>
      <c r="J287" s="272">
        <f>ROUND(I287*H287,2)</f>
        <v>0</v>
      </c>
      <c r="K287" s="273"/>
      <c r="L287" s="274"/>
      <c r="M287" s="275" t="s">
        <v>1</v>
      </c>
      <c r="N287" s="276" t="s">
        <v>39</v>
      </c>
      <c r="O287" s="91"/>
      <c r="P287" s="225">
        <f>O287*H287</f>
        <v>0</v>
      </c>
      <c r="Q287" s="225">
        <v>0.096000000000000002</v>
      </c>
      <c r="R287" s="225">
        <f>Q287*H287</f>
        <v>0.95999999999999996</v>
      </c>
      <c r="S287" s="225">
        <v>0</v>
      </c>
      <c r="T287" s="226">
        <f>S287*H287</f>
        <v>0</v>
      </c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R287" s="227" t="s">
        <v>172</v>
      </c>
      <c r="AT287" s="227" t="s">
        <v>269</v>
      </c>
      <c r="AU287" s="227" t="s">
        <v>84</v>
      </c>
      <c r="AY287" s="17" t="s">
        <v>117</v>
      </c>
      <c r="BE287" s="228">
        <f>IF(N287="základní",J287,0)</f>
        <v>0</v>
      </c>
      <c r="BF287" s="228">
        <f>IF(N287="snížená",J287,0)</f>
        <v>0</v>
      </c>
      <c r="BG287" s="228">
        <f>IF(N287="zákl. přenesená",J287,0)</f>
        <v>0</v>
      </c>
      <c r="BH287" s="228">
        <f>IF(N287="sníž. přenesená",J287,0)</f>
        <v>0</v>
      </c>
      <c r="BI287" s="228">
        <f>IF(N287="nulová",J287,0)</f>
        <v>0</v>
      </c>
      <c r="BJ287" s="17" t="s">
        <v>82</v>
      </c>
      <c r="BK287" s="228">
        <f>ROUND(I287*H287,2)</f>
        <v>0</v>
      </c>
      <c r="BL287" s="17" t="s">
        <v>123</v>
      </c>
      <c r="BM287" s="227" t="s">
        <v>352</v>
      </c>
    </row>
    <row r="288" s="2" customFormat="1">
      <c r="A288" s="38"/>
      <c r="B288" s="39"/>
      <c r="C288" s="40"/>
      <c r="D288" s="229" t="s">
        <v>125</v>
      </c>
      <c r="E288" s="40"/>
      <c r="F288" s="230" t="s">
        <v>351</v>
      </c>
      <c r="G288" s="40"/>
      <c r="H288" s="40"/>
      <c r="I288" s="231"/>
      <c r="J288" s="40"/>
      <c r="K288" s="40"/>
      <c r="L288" s="44"/>
      <c r="M288" s="232"/>
      <c r="N288" s="233"/>
      <c r="O288" s="91"/>
      <c r="P288" s="91"/>
      <c r="Q288" s="91"/>
      <c r="R288" s="91"/>
      <c r="S288" s="91"/>
      <c r="T288" s="92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T288" s="17" t="s">
        <v>125</v>
      </c>
      <c r="AU288" s="17" t="s">
        <v>84</v>
      </c>
    </row>
    <row r="289" s="2" customFormat="1" ht="33" customHeight="1">
      <c r="A289" s="38"/>
      <c r="B289" s="39"/>
      <c r="C289" s="215" t="s">
        <v>353</v>
      </c>
      <c r="D289" s="215" t="s">
        <v>119</v>
      </c>
      <c r="E289" s="216" t="s">
        <v>354</v>
      </c>
      <c r="F289" s="217" t="s">
        <v>355</v>
      </c>
      <c r="G289" s="218" t="s">
        <v>191</v>
      </c>
      <c r="H289" s="219">
        <v>4.8600000000000003</v>
      </c>
      <c r="I289" s="220"/>
      <c r="J289" s="221">
        <f>ROUND(I289*H289,2)</f>
        <v>0</v>
      </c>
      <c r="K289" s="222"/>
      <c r="L289" s="44"/>
      <c r="M289" s="223" t="s">
        <v>1</v>
      </c>
      <c r="N289" s="224" t="s">
        <v>39</v>
      </c>
      <c r="O289" s="91"/>
      <c r="P289" s="225">
        <f>O289*H289</f>
        <v>0</v>
      </c>
      <c r="Q289" s="225">
        <v>0</v>
      </c>
      <c r="R289" s="225">
        <f>Q289*H289</f>
        <v>0</v>
      </c>
      <c r="S289" s="225">
        <v>0</v>
      </c>
      <c r="T289" s="226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27" t="s">
        <v>123</v>
      </c>
      <c r="AT289" s="227" t="s">
        <v>119</v>
      </c>
      <c r="AU289" s="227" t="s">
        <v>84</v>
      </c>
      <c r="AY289" s="17" t="s">
        <v>117</v>
      </c>
      <c r="BE289" s="228">
        <f>IF(N289="základní",J289,0)</f>
        <v>0</v>
      </c>
      <c r="BF289" s="228">
        <f>IF(N289="snížená",J289,0)</f>
        <v>0</v>
      </c>
      <c r="BG289" s="228">
        <f>IF(N289="zákl. přenesená",J289,0)</f>
        <v>0</v>
      </c>
      <c r="BH289" s="228">
        <f>IF(N289="sníž. přenesená",J289,0)</f>
        <v>0</v>
      </c>
      <c r="BI289" s="228">
        <f>IF(N289="nulová",J289,0)</f>
        <v>0</v>
      </c>
      <c r="BJ289" s="17" t="s">
        <v>82</v>
      </c>
      <c r="BK289" s="228">
        <f>ROUND(I289*H289,2)</f>
        <v>0</v>
      </c>
      <c r="BL289" s="17" t="s">
        <v>123</v>
      </c>
      <c r="BM289" s="227" t="s">
        <v>356</v>
      </c>
    </row>
    <row r="290" s="2" customFormat="1">
      <c r="A290" s="38"/>
      <c r="B290" s="39"/>
      <c r="C290" s="40"/>
      <c r="D290" s="229" t="s">
        <v>125</v>
      </c>
      <c r="E290" s="40"/>
      <c r="F290" s="230" t="s">
        <v>357</v>
      </c>
      <c r="G290" s="40"/>
      <c r="H290" s="40"/>
      <c r="I290" s="231"/>
      <c r="J290" s="40"/>
      <c r="K290" s="40"/>
      <c r="L290" s="44"/>
      <c r="M290" s="232"/>
      <c r="N290" s="233"/>
      <c r="O290" s="91"/>
      <c r="P290" s="91"/>
      <c r="Q290" s="91"/>
      <c r="R290" s="91"/>
      <c r="S290" s="91"/>
      <c r="T290" s="9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125</v>
      </c>
      <c r="AU290" s="17" t="s">
        <v>84</v>
      </c>
    </row>
    <row r="291" s="14" customFormat="1">
      <c r="A291" s="14"/>
      <c r="B291" s="245"/>
      <c r="C291" s="246"/>
      <c r="D291" s="229" t="s">
        <v>127</v>
      </c>
      <c r="E291" s="247" t="s">
        <v>1</v>
      </c>
      <c r="F291" s="248" t="s">
        <v>358</v>
      </c>
      <c r="G291" s="246"/>
      <c r="H291" s="247" t="s">
        <v>1</v>
      </c>
      <c r="I291" s="249"/>
      <c r="J291" s="246"/>
      <c r="K291" s="246"/>
      <c r="L291" s="250"/>
      <c r="M291" s="251"/>
      <c r="N291" s="252"/>
      <c r="O291" s="252"/>
      <c r="P291" s="252"/>
      <c r="Q291" s="252"/>
      <c r="R291" s="252"/>
      <c r="S291" s="252"/>
      <c r="T291" s="253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4" t="s">
        <v>127</v>
      </c>
      <c r="AU291" s="254" t="s">
        <v>84</v>
      </c>
      <c r="AV291" s="14" t="s">
        <v>82</v>
      </c>
      <c r="AW291" s="14" t="s">
        <v>31</v>
      </c>
      <c r="AX291" s="14" t="s">
        <v>74</v>
      </c>
      <c r="AY291" s="254" t="s">
        <v>117</v>
      </c>
    </row>
    <row r="292" s="13" customFormat="1">
      <c r="A292" s="13"/>
      <c r="B292" s="234"/>
      <c r="C292" s="235"/>
      <c r="D292" s="229" t="s">
        <v>127</v>
      </c>
      <c r="E292" s="236" t="s">
        <v>1</v>
      </c>
      <c r="F292" s="237" t="s">
        <v>359</v>
      </c>
      <c r="G292" s="235"/>
      <c r="H292" s="238">
        <v>4.8600000000000003</v>
      </c>
      <c r="I292" s="239"/>
      <c r="J292" s="235"/>
      <c r="K292" s="235"/>
      <c r="L292" s="240"/>
      <c r="M292" s="241"/>
      <c r="N292" s="242"/>
      <c r="O292" s="242"/>
      <c r="P292" s="242"/>
      <c r="Q292" s="242"/>
      <c r="R292" s="242"/>
      <c r="S292" s="242"/>
      <c r="T292" s="24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4" t="s">
        <v>127</v>
      </c>
      <c r="AU292" s="244" t="s">
        <v>84</v>
      </c>
      <c r="AV292" s="13" t="s">
        <v>84</v>
      </c>
      <c r="AW292" s="13" t="s">
        <v>31</v>
      </c>
      <c r="AX292" s="13" t="s">
        <v>82</v>
      </c>
      <c r="AY292" s="244" t="s">
        <v>117</v>
      </c>
    </row>
    <row r="293" s="2" customFormat="1" ht="33" customHeight="1">
      <c r="A293" s="38"/>
      <c r="B293" s="39"/>
      <c r="C293" s="215" t="s">
        <v>360</v>
      </c>
      <c r="D293" s="215" t="s">
        <v>119</v>
      </c>
      <c r="E293" s="216" t="s">
        <v>361</v>
      </c>
      <c r="F293" s="217" t="s">
        <v>362</v>
      </c>
      <c r="G293" s="218" t="s">
        <v>122</v>
      </c>
      <c r="H293" s="219">
        <v>10.800000000000001</v>
      </c>
      <c r="I293" s="220"/>
      <c r="J293" s="221">
        <f>ROUND(I293*H293,2)</f>
        <v>0</v>
      </c>
      <c r="K293" s="222"/>
      <c r="L293" s="44"/>
      <c r="M293" s="223" t="s">
        <v>1</v>
      </c>
      <c r="N293" s="224" t="s">
        <v>39</v>
      </c>
      <c r="O293" s="91"/>
      <c r="P293" s="225">
        <f>O293*H293</f>
        <v>0</v>
      </c>
      <c r="Q293" s="225">
        <v>0.0078799999999999999</v>
      </c>
      <c r="R293" s="225">
        <f>Q293*H293</f>
        <v>0.085103999999999999</v>
      </c>
      <c r="S293" s="225">
        <v>0</v>
      </c>
      <c r="T293" s="226">
        <f>S293*H293</f>
        <v>0</v>
      </c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R293" s="227" t="s">
        <v>123</v>
      </c>
      <c r="AT293" s="227" t="s">
        <v>119</v>
      </c>
      <c r="AU293" s="227" t="s">
        <v>84</v>
      </c>
      <c r="AY293" s="17" t="s">
        <v>117</v>
      </c>
      <c r="BE293" s="228">
        <f>IF(N293="základní",J293,0)</f>
        <v>0</v>
      </c>
      <c r="BF293" s="228">
        <f>IF(N293="snížená",J293,0)</f>
        <v>0</v>
      </c>
      <c r="BG293" s="228">
        <f>IF(N293="zákl. přenesená",J293,0)</f>
        <v>0</v>
      </c>
      <c r="BH293" s="228">
        <f>IF(N293="sníž. přenesená",J293,0)</f>
        <v>0</v>
      </c>
      <c r="BI293" s="228">
        <f>IF(N293="nulová",J293,0)</f>
        <v>0</v>
      </c>
      <c r="BJ293" s="17" t="s">
        <v>82</v>
      </c>
      <c r="BK293" s="228">
        <f>ROUND(I293*H293,2)</f>
        <v>0</v>
      </c>
      <c r="BL293" s="17" t="s">
        <v>123</v>
      </c>
      <c r="BM293" s="227" t="s">
        <v>363</v>
      </c>
    </row>
    <row r="294" s="2" customFormat="1">
      <c r="A294" s="38"/>
      <c r="B294" s="39"/>
      <c r="C294" s="40"/>
      <c r="D294" s="229" t="s">
        <v>125</v>
      </c>
      <c r="E294" s="40"/>
      <c r="F294" s="230" t="s">
        <v>364</v>
      </c>
      <c r="G294" s="40"/>
      <c r="H294" s="40"/>
      <c r="I294" s="231"/>
      <c r="J294" s="40"/>
      <c r="K294" s="40"/>
      <c r="L294" s="44"/>
      <c r="M294" s="232"/>
      <c r="N294" s="233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125</v>
      </c>
      <c r="AU294" s="17" t="s">
        <v>84</v>
      </c>
    </row>
    <row r="295" s="13" customFormat="1">
      <c r="A295" s="13"/>
      <c r="B295" s="234"/>
      <c r="C295" s="235"/>
      <c r="D295" s="229" t="s">
        <v>127</v>
      </c>
      <c r="E295" s="236" t="s">
        <v>1</v>
      </c>
      <c r="F295" s="237" t="s">
        <v>365</v>
      </c>
      <c r="G295" s="235"/>
      <c r="H295" s="238">
        <v>10.800000000000001</v>
      </c>
      <c r="I295" s="239"/>
      <c r="J295" s="235"/>
      <c r="K295" s="235"/>
      <c r="L295" s="240"/>
      <c r="M295" s="241"/>
      <c r="N295" s="242"/>
      <c r="O295" s="242"/>
      <c r="P295" s="242"/>
      <c r="Q295" s="242"/>
      <c r="R295" s="242"/>
      <c r="S295" s="242"/>
      <c r="T295" s="24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4" t="s">
        <v>127</v>
      </c>
      <c r="AU295" s="244" t="s">
        <v>84</v>
      </c>
      <c r="AV295" s="13" t="s">
        <v>84</v>
      </c>
      <c r="AW295" s="13" t="s">
        <v>31</v>
      </c>
      <c r="AX295" s="13" t="s">
        <v>82</v>
      </c>
      <c r="AY295" s="244" t="s">
        <v>117</v>
      </c>
    </row>
    <row r="296" s="2" customFormat="1" ht="37.8" customHeight="1">
      <c r="A296" s="38"/>
      <c r="B296" s="39"/>
      <c r="C296" s="215" t="s">
        <v>366</v>
      </c>
      <c r="D296" s="215" t="s">
        <v>119</v>
      </c>
      <c r="E296" s="216" t="s">
        <v>367</v>
      </c>
      <c r="F296" s="217" t="s">
        <v>368</v>
      </c>
      <c r="G296" s="218" t="s">
        <v>122</v>
      </c>
      <c r="H296" s="219">
        <v>10.800000000000001</v>
      </c>
      <c r="I296" s="220"/>
      <c r="J296" s="221">
        <f>ROUND(I296*H296,2)</f>
        <v>0</v>
      </c>
      <c r="K296" s="222"/>
      <c r="L296" s="44"/>
      <c r="M296" s="223" t="s">
        <v>1</v>
      </c>
      <c r="N296" s="224" t="s">
        <v>39</v>
      </c>
      <c r="O296" s="91"/>
      <c r="P296" s="225">
        <f>O296*H296</f>
        <v>0</v>
      </c>
      <c r="Q296" s="225">
        <v>0</v>
      </c>
      <c r="R296" s="225">
        <f>Q296*H296</f>
        <v>0</v>
      </c>
      <c r="S296" s="225">
        <v>0</v>
      </c>
      <c r="T296" s="226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27" t="s">
        <v>123</v>
      </c>
      <c r="AT296" s="227" t="s">
        <v>119</v>
      </c>
      <c r="AU296" s="227" t="s">
        <v>84</v>
      </c>
      <c r="AY296" s="17" t="s">
        <v>117</v>
      </c>
      <c r="BE296" s="228">
        <f>IF(N296="základní",J296,0)</f>
        <v>0</v>
      </c>
      <c r="BF296" s="228">
        <f>IF(N296="snížená",J296,0)</f>
        <v>0</v>
      </c>
      <c r="BG296" s="228">
        <f>IF(N296="zákl. přenesená",J296,0)</f>
        <v>0</v>
      </c>
      <c r="BH296" s="228">
        <f>IF(N296="sníž. přenesená",J296,0)</f>
        <v>0</v>
      </c>
      <c r="BI296" s="228">
        <f>IF(N296="nulová",J296,0)</f>
        <v>0</v>
      </c>
      <c r="BJ296" s="17" t="s">
        <v>82</v>
      </c>
      <c r="BK296" s="228">
        <f>ROUND(I296*H296,2)</f>
        <v>0</v>
      </c>
      <c r="BL296" s="17" t="s">
        <v>123</v>
      </c>
      <c r="BM296" s="227" t="s">
        <v>369</v>
      </c>
    </row>
    <row r="297" s="2" customFormat="1">
      <c r="A297" s="38"/>
      <c r="B297" s="39"/>
      <c r="C297" s="40"/>
      <c r="D297" s="229" t="s">
        <v>125</v>
      </c>
      <c r="E297" s="40"/>
      <c r="F297" s="230" t="s">
        <v>370</v>
      </c>
      <c r="G297" s="40"/>
      <c r="H297" s="40"/>
      <c r="I297" s="231"/>
      <c r="J297" s="40"/>
      <c r="K297" s="40"/>
      <c r="L297" s="44"/>
      <c r="M297" s="232"/>
      <c r="N297" s="233"/>
      <c r="O297" s="91"/>
      <c r="P297" s="91"/>
      <c r="Q297" s="91"/>
      <c r="R297" s="91"/>
      <c r="S297" s="91"/>
      <c r="T297" s="92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125</v>
      </c>
      <c r="AU297" s="17" t="s">
        <v>84</v>
      </c>
    </row>
    <row r="298" s="12" customFormat="1" ht="22.8" customHeight="1">
      <c r="A298" s="12"/>
      <c r="B298" s="199"/>
      <c r="C298" s="200"/>
      <c r="D298" s="201" t="s">
        <v>73</v>
      </c>
      <c r="E298" s="213" t="s">
        <v>151</v>
      </c>
      <c r="F298" s="213" t="s">
        <v>371</v>
      </c>
      <c r="G298" s="200"/>
      <c r="H298" s="200"/>
      <c r="I298" s="203"/>
      <c r="J298" s="214">
        <f>BK298</f>
        <v>0</v>
      </c>
      <c r="K298" s="200"/>
      <c r="L298" s="205"/>
      <c r="M298" s="206"/>
      <c r="N298" s="207"/>
      <c r="O298" s="207"/>
      <c r="P298" s="208">
        <f>SUM(P299:P331)</f>
        <v>0</v>
      </c>
      <c r="Q298" s="207"/>
      <c r="R298" s="208">
        <f>SUM(R299:R331)</f>
        <v>19.432116000000001</v>
      </c>
      <c r="S298" s="207"/>
      <c r="T298" s="209">
        <f>SUM(T299:T331)</f>
        <v>0</v>
      </c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R298" s="210" t="s">
        <v>82</v>
      </c>
      <c r="AT298" s="211" t="s">
        <v>73</v>
      </c>
      <c r="AU298" s="211" t="s">
        <v>82</v>
      </c>
      <c r="AY298" s="210" t="s">
        <v>117</v>
      </c>
      <c r="BK298" s="212">
        <f>SUM(BK299:BK331)</f>
        <v>0</v>
      </c>
    </row>
    <row r="299" s="2" customFormat="1" ht="24.15" customHeight="1">
      <c r="A299" s="38"/>
      <c r="B299" s="39"/>
      <c r="C299" s="215" t="s">
        <v>372</v>
      </c>
      <c r="D299" s="215" t="s">
        <v>119</v>
      </c>
      <c r="E299" s="216" t="s">
        <v>373</v>
      </c>
      <c r="F299" s="217" t="s">
        <v>374</v>
      </c>
      <c r="G299" s="218" t="s">
        <v>122</v>
      </c>
      <c r="H299" s="219">
        <v>239.80000000000001</v>
      </c>
      <c r="I299" s="220"/>
      <c r="J299" s="221">
        <f>ROUND(I299*H299,2)</f>
        <v>0</v>
      </c>
      <c r="K299" s="222"/>
      <c r="L299" s="44"/>
      <c r="M299" s="223" t="s">
        <v>1</v>
      </c>
      <c r="N299" s="224" t="s">
        <v>39</v>
      </c>
      <c r="O299" s="91"/>
      <c r="P299" s="225">
        <f>O299*H299</f>
        <v>0</v>
      </c>
      <c r="Q299" s="225">
        <v>0</v>
      </c>
      <c r="R299" s="225">
        <f>Q299*H299</f>
        <v>0</v>
      </c>
      <c r="S299" s="225">
        <v>0</v>
      </c>
      <c r="T299" s="226">
        <f>S299*H299</f>
        <v>0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27" t="s">
        <v>123</v>
      </c>
      <c r="AT299" s="227" t="s">
        <v>119</v>
      </c>
      <c r="AU299" s="227" t="s">
        <v>84</v>
      </c>
      <c r="AY299" s="17" t="s">
        <v>117</v>
      </c>
      <c r="BE299" s="228">
        <f>IF(N299="základní",J299,0)</f>
        <v>0</v>
      </c>
      <c r="BF299" s="228">
        <f>IF(N299="snížená",J299,0)</f>
        <v>0</v>
      </c>
      <c r="BG299" s="228">
        <f>IF(N299="zákl. přenesená",J299,0)</f>
        <v>0</v>
      </c>
      <c r="BH299" s="228">
        <f>IF(N299="sníž. přenesená",J299,0)</f>
        <v>0</v>
      </c>
      <c r="BI299" s="228">
        <f>IF(N299="nulová",J299,0)</f>
        <v>0</v>
      </c>
      <c r="BJ299" s="17" t="s">
        <v>82</v>
      </c>
      <c r="BK299" s="228">
        <f>ROUND(I299*H299,2)</f>
        <v>0</v>
      </c>
      <c r="BL299" s="17" t="s">
        <v>123</v>
      </c>
      <c r="BM299" s="227" t="s">
        <v>375</v>
      </c>
    </row>
    <row r="300" s="2" customFormat="1">
      <c r="A300" s="38"/>
      <c r="B300" s="39"/>
      <c r="C300" s="40"/>
      <c r="D300" s="229" t="s">
        <v>125</v>
      </c>
      <c r="E300" s="40"/>
      <c r="F300" s="230" t="s">
        <v>376</v>
      </c>
      <c r="G300" s="40"/>
      <c r="H300" s="40"/>
      <c r="I300" s="231"/>
      <c r="J300" s="40"/>
      <c r="K300" s="40"/>
      <c r="L300" s="44"/>
      <c r="M300" s="232"/>
      <c r="N300" s="233"/>
      <c r="O300" s="91"/>
      <c r="P300" s="91"/>
      <c r="Q300" s="91"/>
      <c r="R300" s="91"/>
      <c r="S300" s="91"/>
      <c r="T300" s="92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125</v>
      </c>
      <c r="AU300" s="17" t="s">
        <v>84</v>
      </c>
    </row>
    <row r="301" s="14" customFormat="1">
      <c r="A301" s="14"/>
      <c r="B301" s="245"/>
      <c r="C301" s="246"/>
      <c r="D301" s="229" t="s">
        <v>127</v>
      </c>
      <c r="E301" s="247" t="s">
        <v>1</v>
      </c>
      <c r="F301" s="248" t="s">
        <v>377</v>
      </c>
      <c r="G301" s="246"/>
      <c r="H301" s="247" t="s">
        <v>1</v>
      </c>
      <c r="I301" s="249"/>
      <c r="J301" s="246"/>
      <c r="K301" s="246"/>
      <c r="L301" s="250"/>
      <c r="M301" s="251"/>
      <c r="N301" s="252"/>
      <c r="O301" s="252"/>
      <c r="P301" s="252"/>
      <c r="Q301" s="252"/>
      <c r="R301" s="252"/>
      <c r="S301" s="252"/>
      <c r="T301" s="253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4" t="s">
        <v>127</v>
      </c>
      <c r="AU301" s="254" t="s">
        <v>84</v>
      </c>
      <c r="AV301" s="14" t="s">
        <v>82</v>
      </c>
      <c r="AW301" s="14" t="s">
        <v>31</v>
      </c>
      <c r="AX301" s="14" t="s">
        <v>74</v>
      </c>
      <c r="AY301" s="254" t="s">
        <v>117</v>
      </c>
    </row>
    <row r="302" s="13" customFormat="1">
      <c r="A302" s="13"/>
      <c r="B302" s="234"/>
      <c r="C302" s="235"/>
      <c r="D302" s="229" t="s">
        <v>127</v>
      </c>
      <c r="E302" s="236" t="s">
        <v>1</v>
      </c>
      <c r="F302" s="237" t="s">
        <v>378</v>
      </c>
      <c r="G302" s="235"/>
      <c r="H302" s="238">
        <v>217.80000000000001</v>
      </c>
      <c r="I302" s="239"/>
      <c r="J302" s="235"/>
      <c r="K302" s="235"/>
      <c r="L302" s="240"/>
      <c r="M302" s="241"/>
      <c r="N302" s="242"/>
      <c r="O302" s="242"/>
      <c r="P302" s="242"/>
      <c r="Q302" s="242"/>
      <c r="R302" s="242"/>
      <c r="S302" s="242"/>
      <c r="T302" s="24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4" t="s">
        <v>127</v>
      </c>
      <c r="AU302" s="244" t="s">
        <v>84</v>
      </c>
      <c r="AV302" s="13" t="s">
        <v>84</v>
      </c>
      <c r="AW302" s="13" t="s">
        <v>31</v>
      </c>
      <c r="AX302" s="13" t="s">
        <v>74</v>
      </c>
      <c r="AY302" s="244" t="s">
        <v>117</v>
      </c>
    </row>
    <row r="303" s="14" customFormat="1">
      <c r="A303" s="14"/>
      <c r="B303" s="245"/>
      <c r="C303" s="246"/>
      <c r="D303" s="229" t="s">
        <v>127</v>
      </c>
      <c r="E303" s="247" t="s">
        <v>1</v>
      </c>
      <c r="F303" s="248" t="s">
        <v>379</v>
      </c>
      <c r="G303" s="246"/>
      <c r="H303" s="247" t="s">
        <v>1</v>
      </c>
      <c r="I303" s="249"/>
      <c r="J303" s="246"/>
      <c r="K303" s="246"/>
      <c r="L303" s="250"/>
      <c r="M303" s="251"/>
      <c r="N303" s="252"/>
      <c r="O303" s="252"/>
      <c r="P303" s="252"/>
      <c r="Q303" s="252"/>
      <c r="R303" s="252"/>
      <c r="S303" s="252"/>
      <c r="T303" s="253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4" t="s">
        <v>127</v>
      </c>
      <c r="AU303" s="254" t="s">
        <v>84</v>
      </c>
      <c r="AV303" s="14" t="s">
        <v>82</v>
      </c>
      <c r="AW303" s="14" t="s">
        <v>31</v>
      </c>
      <c r="AX303" s="14" t="s">
        <v>74</v>
      </c>
      <c r="AY303" s="254" t="s">
        <v>117</v>
      </c>
    </row>
    <row r="304" s="13" customFormat="1">
      <c r="A304" s="13"/>
      <c r="B304" s="234"/>
      <c r="C304" s="235"/>
      <c r="D304" s="229" t="s">
        <v>127</v>
      </c>
      <c r="E304" s="236" t="s">
        <v>1</v>
      </c>
      <c r="F304" s="237" t="s">
        <v>380</v>
      </c>
      <c r="G304" s="235"/>
      <c r="H304" s="238">
        <v>22</v>
      </c>
      <c r="I304" s="239"/>
      <c r="J304" s="235"/>
      <c r="K304" s="235"/>
      <c r="L304" s="240"/>
      <c r="M304" s="241"/>
      <c r="N304" s="242"/>
      <c r="O304" s="242"/>
      <c r="P304" s="242"/>
      <c r="Q304" s="242"/>
      <c r="R304" s="242"/>
      <c r="S304" s="242"/>
      <c r="T304" s="24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4" t="s">
        <v>127</v>
      </c>
      <c r="AU304" s="244" t="s">
        <v>84</v>
      </c>
      <c r="AV304" s="13" t="s">
        <v>84</v>
      </c>
      <c r="AW304" s="13" t="s">
        <v>31</v>
      </c>
      <c r="AX304" s="13" t="s">
        <v>74</v>
      </c>
      <c r="AY304" s="244" t="s">
        <v>117</v>
      </c>
    </row>
    <row r="305" s="15" customFormat="1">
      <c r="A305" s="15"/>
      <c r="B305" s="255"/>
      <c r="C305" s="256"/>
      <c r="D305" s="229" t="s">
        <v>127</v>
      </c>
      <c r="E305" s="257" t="s">
        <v>1</v>
      </c>
      <c r="F305" s="258" t="s">
        <v>144</v>
      </c>
      <c r="G305" s="256"/>
      <c r="H305" s="259">
        <v>239.80000000000001</v>
      </c>
      <c r="I305" s="260"/>
      <c r="J305" s="256"/>
      <c r="K305" s="256"/>
      <c r="L305" s="261"/>
      <c r="M305" s="262"/>
      <c r="N305" s="263"/>
      <c r="O305" s="263"/>
      <c r="P305" s="263"/>
      <c r="Q305" s="263"/>
      <c r="R305" s="263"/>
      <c r="S305" s="263"/>
      <c r="T305" s="264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T305" s="265" t="s">
        <v>127</v>
      </c>
      <c r="AU305" s="265" t="s">
        <v>84</v>
      </c>
      <c r="AV305" s="15" t="s">
        <v>123</v>
      </c>
      <c r="AW305" s="15" t="s">
        <v>31</v>
      </c>
      <c r="AX305" s="15" t="s">
        <v>82</v>
      </c>
      <c r="AY305" s="265" t="s">
        <v>117</v>
      </c>
    </row>
    <row r="306" s="2" customFormat="1" ht="24.15" customHeight="1">
      <c r="A306" s="38"/>
      <c r="B306" s="39"/>
      <c r="C306" s="215" t="s">
        <v>381</v>
      </c>
      <c r="D306" s="215" t="s">
        <v>119</v>
      </c>
      <c r="E306" s="216" t="s">
        <v>382</v>
      </c>
      <c r="F306" s="217" t="s">
        <v>383</v>
      </c>
      <c r="G306" s="218" t="s">
        <v>122</v>
      </c>
      <c r="H306" s="219">
        <v>239.80000000000001</v>
      </c>
      <c r="I306" s="220"/>
      <c r="J306" s="221">
        <f>ROUND(I306*H306,2)</f>
        <v>0</v>
      </c>
      <c r="K306" s="222"/>
      <c r="L306" s="44"/>
      <c r="M306" s="223" t="s">
        <v>1</v>
      </c>
      <c r="N306" s="224" t="s">
        <v>39</v>
      </c>
      <c r="O306" s="91"/>
      <c r="P306" s="225">
        <f>O306*H306</f>
        <v>0</v>
      </c>
      <c r="Q306" s="225">
        <v>0</v>
      </c>
      <c r="R306" s="225">
        <f>Q306*H306</f>
        <v>0</v>
      </c>
      <c r="S306" s="225">
        <v>0</v>
      </c>
      <c r="T306" s="226">
        <f>S306*H306</f>
        <v>0</v>
      </c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R306" s="227" t="s">
        <v>123</v>
      </c>
      <c r="AT306" s="227" t="s">
        <v>119</v>
      </c>
      <c r="AU306" s="227" t="s">
        <v>84</v>
      </c>
      <c r="AY306" s="17" t="s">
        <v>117</v>
      </c>
      <c r="BE306" s="228">
        <f>IF(N306="základní",J306,0)</f>
        <v>0</v>
      </c>
      <c r="BF306" s="228">
        <f>IF(N306="snížená",J306,0)</f>
        <v>0</v>
      </c>
      <c r="BG306" s="228">
        <f>IF(N306="zákl. přenesená",J306,0)</f>
        <v>0</v>
      </c>
      <c r="BH306" s="228">
        <f>IF(N306="sníž. přenesená",J306,0)</f>
        <v>0</v>
      </c>
      <c r="BI306" s="228">
        <f>IF(N306="nulová",J306,0)</f>
        <v>0</v>
      </c>
      <c r="BJ306" s="17" t="s">
        <v>82</v>
      </c>
      <c r="BK306" s="228">
        <f>ROUND(I306*H306,2)</f>
        <v>0</v>
      </c>
      <c r="BL306" s="17" t="s">
        <v>123</v>
      </c>
      <c r="BM306" s="227" t="s">
        <v>384</v>
      </c>
    </row>
    <row r="307" s="2" customFormat="1">
      <c r="A307" s="38"/>
      <c r="B307" s="39"/>
      <c r="C307" s="40"/>
      <c r="D307" s="229" t="s">
        <v>125</v>
      </c>
      <c r="E307" s="40"/>
      <c r="F307" s="230" t="s">
        <v>385</v>
      </c>
      <c r="G307" s="40"/>
      <c r="H307" s="40"/>
      <c r="I307" s="231"/>
      <c r="J307" s="40"/>
      <c r="K307" s="40"/>
      <c r="L307" s="44"/>
      <c r="M307" s="232"/>
      <c r="N307" s="233"/>
      <c r="O307" s="91"/>
      <c r="P307" s="91"/>
      <c r="Q307" s="91"/>
      <c r="R307" s="91"/>
      <c r="S307" s="91"/>
      <c r="T307" s="92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T307" s="17" t="s">
        <v>125</v>
      </c>
      <c r="AU307" s="17" t="s">
        <v>84</v>
      </c>
    </row>
    <row r="308" s="14" customFormat="1">
      <c r="A308" s="14"/>
      <c r="B308" s="245"/>
      <c r="C308" s="246"/>
      <c r="D308" s="229" t="s">
        <v>127</v>
      </c>
      <c r="E308" s="247" t="s">
        <v>1</v>
      </c>
      <c r="F308" s="248" t="s">
        <v>386</v>
      </c>
      <c r="G308" s="246"/>
      <c r="H308" s="247" t="s">
        <v>1</v>
      </c>
      <c r="I308" s="249"/>
      <c r="J308" s="246"/>
      <c r="K308" s="246"/>
      <c r="L308" s="250"/>
      <c r="M308" s="251"/>
      <c r="N308" s="252"/>
      <c r="O308" s="252"/>
      <c r="P308" s="252"/>
      <c r="Q308" s="252"/>
      <c r="R308" s="252"/>
      <c r="S308" s="252"/>
      <c r="T308" s="253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54" t="s">
        <v>127</v>
      </c>
      <c r="AU308" s="254" t="s">
        <v>84</v>
      </c>
      <c r="AV308" s="14" t="s">
        <v>82</v>
      </c>
      <c r="AW308" s="14" t="s">
        <v>31</v>
      </c>
      <c r="AX308" s="14" t="s">
        <v>74</v>
      </c>
      <c r="AY308" s="254" t="s">
        <v>117</v>
      </c>
    </row>
    <row r="309" s="13" customFormat="1">
      <c r="A309" s="13"/>
      <c r="B309" s="234"/>
      <c r="C309" s="235"/>
      <c r="D309" s="229" t="s">
        <v>127</v>
      </c>
      <c r="E309" s="236" t="s">
        <v>1</v>
      </c>
      <c r="F309" s="237" t="s">
        <v>378</v>
      </c>
      <c r="G309" s="235"/>
      <c r="H309" s="238">
        <v>217.80000000000001</v>
      </c>
      <c r="I309" s="239"/>
      <c r="J309" s="235"/>
      <c r="K309" s="235"/>
      <c r="L309" s="240"/>
      <c r="M309" s="241"/>
      <c r="N309" s="242"/>
      <c r="O309" s="242"/>
      <c r="P309" s="242"/>
      <c r="Q309" s="242"/>
      <c r="R309" s="242"/>
      <c r="S309" s="242"/>
      <c r="T309" s="24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44" t="s">
        <v>127</v>
      </c>
      <c r="AU309" s="244" t="s">
        <v>84</v>
      </c>
      <c r="AV309" s="13" t="s">
        <v>84</v>
      </c>
      <c r="AW309" s="13" t="s">
        <v>31</v>
      </c>
      <c r="AX309" s="13" t="s">
        <v>74</v>
      </c>
      <c r="AY309" s="244" t="s">
        <v>117</v>
      </c>
    </row>
    <row r="310" s="14" customFormat="1">
      <c r="A310" s="14"/>
      <c r="B310" s="245"/>
      <c r="C310" s="246"/>
      <c r="D310" s="229" t="s">
        <v>127</v>
      </c>
      <c r="E310" s="247" t="s">
        <v>1</v>
      </c>
      <c r="F310" s="248" t="s">
        <v>379</v>
      </c>
      <c r="G310" s="246"/>
      <c r="H310" s="247" t="s">
        <v>1</v>
      </c>
      <c r="I310" s="249"/>
      <c r="J310" s="246"/>
      <c r="K310" s="246"/>
      <c r="L310" s="250"/>
      <c r="M310" s="251"/>
      <c r="N310" s="252"/>
      <c r="O310" s="252"/>
      <c r="P310" s="252"/>
      <c r="Q310" s="252"/>
      <c r="R310" s="252"/>
      <c r="S310" s="252"/>
      <c r="T310" s="253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4" t="s">
        <v>127</v>
      </c>
      <c r="AU310" s="254" t="s">
        <v>84</v>
      </c>
      <c r="AV310" s="14" t="s">
        <v>82</v>
      </c>
      <c r="AW310" s="14" t="s">
        <v>31</v>
      </c>
      <c r="AX310" s="14" t="s">
        <v>74</v>
      </c>
      <c r="AY310" s="254" t="s">
        <v>117</v>
      </c>
    </row>
    <row r="311" s="13" customFormat="1">
      <c r="A311" s="13"/>
      <c r="B311" s="234"/>
      <c r="C311" s="235"/>
      <c r="D311" s="229" t="s">
        <v>127</v>
      </c>
      <c r="E311" s="236" t="s">
        <v>1</v>
      </c>
      <c r="F311" s="237" t="s">
        <v>380</v>
      </c>
      <c r="G311" s="235"/>
      <c r="H311" s="238">
        <v>22</v>
      </c>
      <c r="I311" s="239"/>
      <c r="J311" s="235"/>
      <c r="K311" s="235"/>
      <c r="L311" s="240"/>
      <c r="M311" s="241"/>
      <c r="N311" s="242"/>
      <c r="O311" s="242"/>
      <c r="P311" s="242"/>
      <c r="Q311" s="242"/>
      <c r="R311" s="242"/>
      <c r="S311" s="242"/>
      <c r="T311" s="24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44" t="s">
        <v>127</v>
      </c>
      <c r="AU311" s="244" t="s">
        <v>84</v>
      </c>
      <c r="AV311" s="13" t="s">
        <v>84</v>
      </c>
      <c r="AW311" s="13" t="s">
        <v>31</v>
      </c>
      <c r="AX311" s="13" t="s">
        <v>74</v>
      </c>
      <c r="AY311" s="244" t="s">
        <v>117</v>
      </c>
    </row>
    <row r="312" s="15" customFormat="1">
      <c r="A312" s="15"/>
      <c r="B312" s="255"/>
      <c r="C312" s="256"/>
      <c r="D312" s="229" t="s">
        <v>127</v>
      </c>
      <c r="E312" s="257" t="s">
        <v>1</v>
      </c>
      <c r="F312" s="258" t="s">
        <v>144</v>
      </c>
      <c r="G312" s="256"/>
      <c r="H312" s="259">
        <v>239.80000000000001</v>
      </c>
      <c r="I312" s="260"/>
      <c r="J312" s="256"/>
      <c r="K312" s="256"/>
      <c r="L312" s="261"/>
      <c r="M312" s="262"/>
      <c r="N312" s="263"/>
      <c r="O312" s="263"/>
      <c r="P312" s="263"/>
      <c r="Q312" s="263"/>
      <c r="R312" s="263"/>
      <c r="S312" s="263"/>
      <c r="T312" s="264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T312" s="265" t="s">
        <v>127</v>
      </c>
      <c r="AU312" s="265" t="s">
        <v>84</v>
      </c>
      <c r="AV312" s="15" t="s">
        <v>123</v>
      </c>
      <c r="AW312" s="15" t="s">
        <v>31</v>
      </c>
      <c r="AX312" s="15" t="s">
        <v>82</v>
      </c>
      <c r="AY312" s="265" t="s">
        <v>117</v>
      </c>
    </row>
    <row r="313" s="2" customFormat="1" ht="33" customHeight="1">
      <c r="A313" s="38"/>
      <c r="B313" s="39"/>
      <c r="C313" s="215" t="s">
        <v>387</v>
      </c>
      <c r="D313" s="215" t="s">
        <v>119</v>
      </c>
      <c r="E313" s="216" t="s">
        <v>388</v>
      </c>
      <c r="F313" s="217" t="s">
        <v>389</v>
      </c>
      <c r="G313" s="218" t="s">
        <v>122</v>
      </c>
      <c r="H313" s="219">
        <v>22</v>
      </c>
      <c r="I313" s="220"/>
      <c r="J313" s="221">
        <f>ROUND(I313*H313,2)</f>
        <v>0</v>
      </c>
      <c r="K313" s="222"/>
      <c r="L313" s="44"/>
      <c r="M313" s="223" t="s">
        <v>1</v>
      </c>
      <c r="N313" s="224" t="s">
        <v>39</v>
      </c>
      <c r="O313" s="91"/>
      <c r="P313" s="225">
        <f>O313*H313</f>
        <v>0</v>
      </c>
      <c r="Q313" s="225">
        <v>0</v>
      </c>
      <c r="R313" s="225">
        <f>Q313*H313</f>
        <v>0</v>
      </c>
      <c r="S313" s="225">
        <v>0</v>
      </c>
      <c r="T313" s="226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27" t="s">
        <v>123</v>
      </c>
      <c r="AT313" s="227" t="s">
        <v>119</v>
      </c>
      <c r="AU313" s="227" t="s">
        <v>84</v>
      </c>
      <c r="AY313" s="17" t="s">
        <v>117</v>
      </c>
      <c r="BE313" s="228">
        <f>IF(N313="základní",J313,0)</f>
        <v>0</v>
      </c>
      <c r="BF313" s="228">
        <f>IF(N313="snížená",J313,0)</f>
        <v>0</v>
      </c>
      <c r="BG313" s="228">
        <f>IF(N313="zákl. přenesená",J313,0)</f>
        <v>0</v>
      </c>
      <c r="BH313" s="228">
        <f>IF(N313="sníž. přenesená",J313,0)</f>
        <v>0</v>
      </c>
      <c r="BI313" s="228">
        <f>IF(N313="nulová",J313,0)</f>
        <v>0</v>
      </c>
      <c r="BJ313" s="17" t="s">
        <v>82</v>
      </c>
      <c r="BK313" s="228">
        <f>ROUND(I313*H313,2)</f>
        <v>0</v>
      </c>
      <c r="BL313" s="17" t="s">
        <v>123</v>
      </c>
      <c r="BM313" s="227" t="s">
        <v>390</v>
      </c>
    </row>
    <row r="314" s="2" customFormat="1">
      <c r="A314" s="38"/>
      <c r="B314" s="39"/>
      <c r="C314" s="40"/>
      <c r="D314" s="229" t="s">
        <v>125</v>
      </c>
      <c r="E314" s="40"/>
      <c r="F314" s="230" t="s">
        <v>391</v>
      </c>
      <c r="G314" s="40"/>
      <c r="H314" s="40"/>
      <c r="I314" s="231"/>
      <c r="J314" s="40"/>
      <c r="K314" s="40"/>
      <c r="L314" s="44"/>
      <c r="M314" s="232"/>
      <c r="N314" s="233"/>
      <c r="O314" s="91"/>
      <c r="P314" s="91"/>
      <c r="Q314" s="91"/>
      <c r="R314" s="91"/>
      <c r="S314" s="91"/>
      <c r="T314" s="92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125</v>
      </c>
      <c r="AU314" s="17" t="s">
        <v>84</v>
      </c>
    </row>
    <row r="315" s="13" customFormat="1">
      <c r="A315" s="13"/>
      <c r="B315" s="234"/>
      <c r="C315" s="235"/>
      <c r="D315" s="229" t="s">
        <v>127</v>
      </c>
      <c r="E315" s="236" t="s">
        <v>1</v>
      </c>
      <c r="F315" s="237" t="s">
        <v>156</v>
      </c>
      <c r="G315" s="235"/>
      <c r="H315" s="238">
        <v>22</v>
      </c>
      <c r="I315" s="239"/>
      <c r="J315" s="235"/>
      <c r="K315" s="235"/>
      <c r="L315" s="240"/>
      <c r="M315" s="241"/>
      <c r="N315" s="242"/>
      <c r="O315" s="242"/>
      <c r="P315" s="242"/>
      <c r="Q315" s="242"/>
      <c r="R315" s="242"/>
      <c r="S315" s="242"/>
      <c r="T315" s="24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4" t="s">
        <v>127</v>
      </c>
      <c r="AU315" s="244" t="s">
        <v>84</v>
      </c>
      <c r="AV315" s="13" t="s">
        <v>84</v>
      </c>
      <c r="AW315" s="13" t="s">
        <v>31</v>
      </c>
      <c r="AX315" s="13" t="s">
        <v>82</v>
      </c>
      <c r="AY315" s="244" t="s">
        <v>117</v>
      </c>
    </row>
    <row r="316" s="2" customFormat="1" ht="24.15" customHeight="1">
      <c r="A316" s="38"/>
      <c r="B316" s="39"/>
      <c r="C316" s="215" t="s">
        <v>392</v>
      </c>
      <c r="D316" s="215" t="s">
        <v>119</v>
      </c>
      <c r="E316" s="216" t="s">
        <v>393</v>
      </c>
      <c r="F316" s="217" t="s">
        <v>394</v>
      </c>
      <c r="G316" s="218" t="s">
        <v>122</v>
      </c>
      <c r="H316" s="219">
        <v>46.200000000000003</v>
      </c>
      <c r="I316" s="220"/>
      <c r="J316" s="221">
        <f>ROUND(I316*H316,2)</f>
        <v>0</v>
      </c>
      <c r="K316" s="222"/>
      <c r="L316" s="44"/>
      <c r="M316" s="223" t="s">
        <v>1</v>
      </c>
      <c r="N316" s="224" t="s">
        <v>39</v>
      </c>
      <c r="O316" s="91"/>
      <c r="P316" s="225">
        <f>O316*H316</f>
        <v>0</v>
      </c>
      <c r="Q316" s="225">
        <v>0</v>
      </c>
      <c r="R316" s="225">
        <f>Q316*H316</f>
        <v>0</v>
      </c>
      <c r="S316" s="225">
        <v>0</v>
      </c>
      <c r="T316" s="226">
        <f>S316*H316</f>
        <v>0</v>
      </c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R316" s="227" t="s">
        <v>123</v>
      </c>
      <c r="AT316" s="227" t="s">
        <v>119</v>
      </c>
      <c r="AU316" s="227" t="s">
        <v>84</v>
      </c>
      <c r="AY316" s="17" t="s">
        <v>117</v>
      </c>
      <c r="BE316" s="228">
        <f>IF(N316="základní",J316,0)</f>
        <v>0</v>
      </c>
      <c r="BF316" s="228">
        <f>IF(N316="snížená",J316,0)</f>
        <v>0</v>
      </c>
      <c r="BG316" s="228">
        <f>IF(N316="zákl. přenesená",J316,0)</f>
        <v>0</v>
      </c>
      <c r="BH316" s="228">
        <f>IF(N316="sníž. přenesená",J316,0)</f>
        <v>0</v>
      </c>
      <c r="BI316" s="228">
        <f>IF(N316="nulová",J316,0)</f>
        <v>0</v>
      </c>
      <c r="BJ316" s="17" t="s">
        <v>82</v>
      </c>
      <c r="BK316" s="228">
        <f>ROUND(I316*H316,2)</f>
        <v>0</v>
      </c>
      <c r="BL316" s="17" t="s">
        <v>123</v>
      </c>
      <c r="BM316" s="227" t="s">
        <v>395</v>
      </c>
    </row>
    <row r="317" s="2" customFormat="1">
      <c r="A317" s="38"/>
      <c r="B317" s="39"/>
      <c r="C317" s="40"/>
      <c r="D317" s="229" t="s">
        <v>125</v>
      </c>
      <c r="E317" s="40"/>
      <c r="F317" s="230" t="s">
        <v>396</v>
      </c>
      <c r="G317" s="40"/>
      <c r="H317" s="40"/>
      <c r="I317" s="231"/>
      <c r="J317" s="40"/>
      <c r="K317" s="40"/>
      <c r="L317" s="44"/>
      <c r="M317" s="232"/>
      <c r="N317" s="233"/>
      <c r="O317" s="91"/>
      <c r="P317" s="91"/>
      <c r="Q317" s="91"/>
      <c r="R317" s="91"/>
      <c r="S317" s="91"/>
      <c r="T317" s="92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125</v>
      </c>
      <c r="AU317" s="17" t="s">
        <v>84</v>
      </c>
    </row>
    <row r="318" s="14" customFormat="1">
      <c r="A318" s="14"/>
      <c r="B318" s="245"/>
      <c r="C318" s="246"/>
      <c r="D318" s="229" t="s">
        <v>127</v>
      </c>
      <c r="E318" s="247" t="s">
        <v>1</v>
      </c>
      <c r="F318" s="248" t="s">
        <v>397</v>
      </c>
      <c r="G318" s="246"/>
      <c r="H318" s="247" t="s">
        <v>1</v>
      </c>
      <c r="I318" s="249"/>
      <c r="J318" s="246"/>
      <c r="K318" s="246"/>
      <c r="L318" s="250"/>
      <c r="M318" s="251"/>
      <c r="N318" s="252"/>
      <c r="O318" s="252"/>
      <c r="P318" s="252"/>
      <c r="Q318" s="252"/>
      <c r="R318" s="252"/>
      <c r="S318" s="252"/>
      <c r="T318" s="253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54" t="s">
        <v>127</v>
      </c>
      <c r="AU318" s="254" t="s">
        <v>84</v>
      </c>
      <c r="AV318" s="14" t="s">
        <v>82</v>
      </c>
      <c r="AW318" s="14" t="s">
        <v>31</v>
      </c>
      <c r="AX318" s="14" t="s">
        <v>74</v>
      </c>
      <c r="AY318" s="254" t="s">
        <v>117</v>
      </c>
    </row>
    <row r="319" s="13" customFormat="1">
      <c r="A319" s="13"/>
      <c r="B319" s="234"/>
      <c r="C319" s="235"/>
      <c r="D319" s="229" t="s">
        <v>127</v>
      </c>
      <c r="E319" s="236" t="s">
        <v>1</v>
      </c>
      <c r="F319" s="237" t="s">
        <v>150</v>
      </c>
      <c r="G319" s="235"/>
      <c r="H319" s="238">
        <v>46.200000000000003</v>
      </c>
      <c r="I319" s="239"/>
      <c r="J319" s="235"/>
      <c r="K319" s="235"/>
      <c r="L319" s="240"/>
      <c r="M319" s="241"/>
      <c r="N319" s="242"/>
      <c r="O319" s="242"/>
      <c r="P319" s="242"/>
      <c r="Q319" s="242"/>
      <c r="R319" s="242"/>
      <c r="S319" s="242"/>
      <c r="T319" s="24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4" t="s">
        <v>127</v>
      </c>
      <c r="AU319" s="244" t="s">
        <v>84</v>
      </c>
      <c r="AV319" s="13" t="s">
        <v>84</v>
      </c>
      <c r="AW319" s="13" t="s">
        <v>31</v>
      </c>
      <c r="AX319" s="13" t="s">
        <v>82</v>
      </c>
      <c r="AY319" s="244" t="s">
        <v>117</v>
      </c>
    </row>
    <row r="320" s="2" customFormat="1" ht="24.15" customHeight="1">
      <c r="A320" s="38"/>
      <c r="B320" s="39"/>
      <c r="C320" s="215" t="s">
        <v>398</v>
      </c>
      <c r="D320" s="215" t="s">
        <v>119</v>
      </c>
      <c r="E320" s="216" t="s">
        <v>399</v>
      </c>
      <c r="F320" s="217" t="s">
        <v>400</v>
      </c>
      <c r="G320" s="218" t="s">
        <v>122</v>
      </c>
      <c r="H320" s="219">
        <v>22</v>
      </c>
      <c r="I320" s="220"/>
      <c r="J320" s="221">
        <f>ROUND(I320*H320,2)</f>
        <v>0</v>
      </c>
      <c r="K320" s="222"/>
      <c r="L320" s="44"/>
      <c r="M320" s="223" t="s">
        <v>1</v>
      </c>
      <c r="N320" s="224" t="s">
        <v>39</v>
      </c>
      <c r="O320" s="91"/>
      <c r="P320" s="225">
        <f>O320*H320</f>
        <v>0</v>
      </c>
      <c r="Q320" s="225">
        <v>0</v>
      </c>
      <c r="R320" s="225">
        <f>Q320*H320</f>
        <v>0</v>
      </c>
      <c r="S320" s="225">
        <v>0</v>
      </c>
      <c r="T320" s="226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27" t="s">
        <v>123</v>
      </c>
      <c r="AT320" s="227" t="s">
        <v>119</v>
      </c>
      <c r="AU320" s="227" t="s">
        <v>84</v>
      </c>
      <c r="AY320" s="17" t="s">
        <v>117</v>
      </c>
      <c r="BE320" s="228">
        <f>IF(N320="základní",J320,0)</f>
        <v>0</v>
      </c>
      <c r="BF320" s="228">
        <f>IF(N320="snížená",J320,0)</f>
        <v>0</v>
      </c>
      <c r="BG320" s="228">
        <f>IF(N320="zákl. přenesená",J320,0)</f>
        <v>0</v>
      </c>
      <c r="BH320" s="228">
        <f>IF(N320="sníž. přenesená",J320,0)</f>
        <v>0</v>
      </c>
      <c r="BI320" s="228">
        <f>IF(N320="nulová",J320,0)</f>
        <v>0</v>
      </c>
      <c r="BJ320" s="17" t="s">
        <v>82</v>
      </c>
      <c r="BK320" s="228">
        <f>ROUND(I320*H320,2)</f>
        <v>0</v>
      </c>
      <c r="BL320" s="17" t="s">
        <v>123</v>
      </c>
      <c r="BM320" s="227" t="s">
        <v>401</v>
      </c>
    </row>
    <row r="321" s="2" customFormat="1">
      <c r="A321" s="38"/>
      <c r="B321" s="39"/>
      <c r="C321" s="40"/>
      <c r="D321" s="229" t="s">
        <v>125</v>
      </c>
      <c r="E321" s="40"/>
      <c r="F321" s="230" t="s">
        <v>402</v>
      </c>
      <c r="G321" s="40"/>
      <c r="H321" s="40"/>
      <c r="I321" s="231"/>
      <c r="J321" s="40"/>
      <c r="K321" s="40"/>
      <c r="L321" s="44"/>
      <c r="M321" s="232"/>
      <c r="N321" s="233"/>
      <c r="O321" s="91"/>
      <c r="P321" s="91"/>
      <c r="Q321" s="91"/>
      <c r="R321" s="91"/>
      <c r="S321" s="91"/>
      <c r="T321" s="92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125</v>
      </c>
      <c r="AU321" s="17" t="s">
        <v>84</v>
      </c>
    </row>
    <row r="322" s="2" customFormat="1" ht="21.75" customHeight="1">
      <c r="A322" s="38"/>
      <c r="B322" s="39"/>
      <c r="C322" s="215" t="s">
        <v>403</v>
      </c>
      <c r="D322" s="215" t="s">
        <v>119</v>
      </c>
      <c r="E322" s="216" t="s">
        <v>404</v>
      </c>
      <c r="F322" s="217" t="s">
        <v>405</v>
      </c>
      <c r="G322" s="218" t="s">
        <v>122</v>
      </c>
      <c r="H322" s="219">
        <v>22</v>
      </c>
      <c r="I322" s="220"/>
      <c r="J322" s="221">
        <f>ROUND(I322*H322,2)</f>
        <v>0</v>
      </c>
      <c r="K322" s="222"/>
      <c r="L322" s="44"/>
      <c r="M322" s="223" t="s">
        <v>1</v>
      </c>
      <c r="N322" s="224" t="s">
        <v>39</v>
      </c>
      <c r="O322" s="91"/>
      <c r="P322" s="225">
        <f>O322*H322</f>
        <v>0</v>
      </c>
      <c r="Q322" s="225">
        <v>0</v>
      </c>
      <c r="R322" s="225">
        <f>Q322*H322</f>
        <v>0</v>
      </c>
      <c r="S322" s="225">
        <v>0</v>
      </c>
      <c r="T322" s="226">
        <f>S322*H322</f>
        <v>0</v>
      </c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R322" s="227" t="s">
        <v>123</v>
      </c>
      <c r="AT322" s="227" t="s">
        <v>119</v>
      </c>
      <c r="AU322" s="227" t="s">
        <v>84</v>
      </c>
      <c r="AY322" s="17" t="s">
        <v>117</v>
      </c>
      <c r="BE322" s="228">
        <f>IF(N322="základní",J322,0)</f>
        <v>0</v>
      </c>
      <c r="BF322" s="228">
        <f>IF(N322="snížená",J322,0)</f>
        <v>0</v>
      </c>
      <c r="BG322" s="228">
        <f>IF(N322="zákl. přenesená",J322,0)</f>
        <v>0</v>
      </c>
      <c r="BH322" s="228">
        <f>IF(N322="sníž. přenesená",J322,0)</f>
        <v>0</v>
      </c>
      <c r="BI322" s="228">
        <f>IF(N322="nulová",J322,0)</f>
        <v>0</v>
      </c>
      <c r="BJ322" s="17" t="s">
        <v>82</v>
      </c>
      <c r="BK322" s="228">
        <f>ROUND(I322*H322,2)</f>
        <v>0</v>
      </c>
      <c r="BL322" s="17" t="s">
        <v>123</v>
      </c>
      <c r="BM322" s="227" t="s">
        <v>406</v>
      </c>
    </row>
    <row r="323" s="2" customFormat="1">
      <c r="A323" s="38"/>
      <c r="B323" s="39"/>
      <c r="C323" s="40"/>
      <c r="D323" s="229" t="s">
        <v>125</v>
      </c>
      <c r="E323" s="40"/>
      <c r="F323" s="230" t="s">
        <v>407</v>
      </c>
      <c r="G323" s="40"/>
      <c r="H323" s="40"/>
      <c r="I323" s="231"/>
      <c r="J323" s="40"/>
      <c r="K323" s="40"/>
      <c r="L323" s="44"/>
      <c r="M323" s="232"/>
      <c r="N323" s="233"/>
      <c r="O323" s="91"/>
      <c r="P323" s="91"/>
      <c r="Q323" s="91"/>
      <c r="R323" s="91"/>
      <c r="S323" s="91"/>
      <c r="T323" s="92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T323" s="17" t="s">
        <v>125</v>
      </c>
      <c r="AU323" s="17" t="s">
        <v>84</v>
      </c>
    </row>
    <row r="324" s="2" customFormat="1" ht="33" customHeight="1">
      <c r="A324" s="38"/>
      <c r="B324" s="39"/>
      <c r="C324" s="215" t="s">
        <v>408</v>
      </c>
      <c r="D324" s="215" t="s">
        <v>119</v>
      </c>
      <c r="E324" s="216" t="s">
        <v>409</v>
      </c>
      <c r="F324" s="217" t="s">
        <v>410</v>
      </c>
      <c r="G324" s="218" t="s">
        <v>122</v>
      </c>
      <c r="H324" s="219">
        <v>22</v>
      </c>
      <c r="I324" s="220"/>
      <c r="J324" s="221">
        <f>ROUND(I324*H324,2)</f>
        <v>0</v>
      </c>
      <c r="K324" s="222"/>
      <c r="L324" s="44"/>
      <c r="M324" s="223" t="s">
        <v>1</v>
      </c>
      <c r="N324" s="224" t="s">
        <v>39</v>
      </c>
      <c r="O324" s="91"/>
      <c r="P324" s="225">
        <f>O324*H324</f>
        <v>0</v>
      </c>
      <c r="Q324" s="225">
        <v>0</v>
      </c>
      <c r="R324" s="225">
        <f>Q324*H324</f>
        <v>0</v>
      </c>
      <c r="S324" s="225">
        <v>0</v>
      </c>
      <c r="T324" s="226">
        <f>S324*H324</f>
        <v>0</v>
      </c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R324" s="227" t="s">
        <v>123</v>
      </c>
      <c r="AT324" s="227" t="s">
        <v>119</v>
      </c>
      <c r="AU324" s="227" t="s">
        <v>84</v>
      </c>
      <c r="AY324" s="17" t="s">
        <v>117</v>
      </c>
      <c r="BE324" s="228">
        <f>IF(N324="základní",J324,0)</f>
        <v>0</v>
      </c>
      <c r="BF324" s="228">
        <f>IF(N324="snížená",J324,0)</f>
        <v>0</v>
      </c>
      <c r="BG324" s="228">
        <f>IF(N324="zákl. přenesená",J324,0)</f>
        <v>0</v>
      </c>
      <c r="BH324" s="228">
        <f>IF(N324="sníž. přenesená",J324,0)</f>
        <v>0</v>
      </c>
      <c r="BI324" s="228">
        <f>IF(N324="nulová",J324,0)</f>
        <v>0</v>
      </c>
      <c r="BJ324" s="17" t="s">
        <v>82</v>
      </c>
      <c r="BK324" s="228">
        <f>ROUND(I324*H324,2)</f>
        <v>0</v>
      </c>
      <c r="BL324" s="17" t="s">
        <v>123</v>
      </c>
      <c r="BM324" s="227" t="s">
        <v>411</v>
      </c>
    </row>
    <row r="325" s="2" customFormat="1">
      <c r="A325" s="38"/>
      <c r="B325" s="39"/>
      <c r="C325" s="40"/>
      <c r="D325" s="229" t="s">
        <v>125</v>
      </c>
      <c r="E325" s="40"/>
      <c r="F325" s="230" t="s">
        <v>412</v>
      </c>
      <c r="G325" s="40"/>
      <c r="H325" s="40"/>
      <c r="I325" s="231"/>
      <c r="J325" s="40"/>
      <c r="K325" s="40"/>
      <c r="L325" s="44"/>
      <c r="M325" s="232"/>
      <c r="N325" s="233"/>
      <c r="O325" s="91"/>
      <c r="P325" s="91"/>
      <c r="Q325" s="91"/>
      <c r="R325" s="91"/>
      <c r="S325" s="91"/>
      <c r="T325" s="92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T325" s="17" t="s">
        <v>125</v>
      </c>
      <c r="AU325" s="17" t="s">
        <v>84</v>
      </c>
    </row>
    <row r="326" s="13" customFormat="1">
      <c r="A326" s="13"/>
      <c r="B326" s="234"/>
      <c r="C326" s="235"/>
      <c r="D326" s="229" t="s">
        <v>127</v>
      </c>
      <c r="E326" s="236" t="s">
        <v>1</v>
      </c>
      <c r="F326" s="237" t="s">
        <v>156</v>
      </c>
      <c r="G326" s="235"/>
      <c r="H326" s="238">
        <v>22</v>
      </c>
      <c r="I326" s="239"/>
      <c r="J326" s="235"/>
      <c r="K326" s="235"/>
      <c r="L326" s="240"/>
      <c r="M326" s="241"/>
      <c r="N326" s="242"/>
      <c r="O326" s="242"/>
      <c r="P326" s="242"/>
      <c r="Q326" s="242"/>
      <c r="R326" s="242"/>
      <c r="S326" s="242"/>
      <c r="T326" s="24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44" t="s">
        <v>127</v>
      </c>
      <c r="AU326" s="244" t="s">
        <v>84</v>
      </c>
      <c r="AV326" s="13" t="s">
        <v>84</v>
      </c>
      <c r="AW326" s="13" t="s">
        <v>31</v>
      </c>
      <c r="AX326" s="13" t="s">
        <v>82</v>
      </c>
      <c r="AY326" s="244" t="s">
        <v>117</v>
      </c>
    </row>
    <row r="327" s="2" customFormat="1" ht="33" customHeight="1">
      <c r="A327" s="38"/>
      <c r="B327" s="39"/>
      <c r="C327" s="215" t="s">
        <v>413</v>
      </c>
      <c r="D327" s="215" t="s">
        <v>119</v>
      </c>
      <c r="E327" s="216" t="s">
        <v>414</v>
      </c>
      <c r="F327" s="217" t="s">
        <v>415</v>
      </c>
      <c r="G327" s="218" t="s">
        <v>122</v>
      </c>
      <c r="H327" s="219">
        <v>217.80000000000001</v>
      </c>
      <c r="I327" s="220"/>
      <c r="J327" s="221">
        <f>ROUND(I327*H327,2)</f>
        <v>0</v>
      </c>
      <c r="K327" s="222"/>
      <c r="L327" s="44"/>
      <c r="M327" s="223" t="s">
        <v>1</v>
      </c>
      <c r="N327" s="224" t="s">
        <v>39</v>
      </c>
      <c r="O327" s="91"/>
      <c r="P327" s="225">
        <f>O327*H327</f>
        <v>0</v>
      </c>
      <c r="Q327" s="225">
        <v>0.089219999999999994</v>
      </c>
      <c r="R327" s="225">
        <f>Q327*H327</f>
        <v>19.432116000000001</v>
      </c>
      <c r="S327" s="225">
        <v>0</v>
      </c>
      <c r="T327" s="226">
        <f>S327*H327</f>
        <v>0</v>
      </c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R327" s="227" t="s">
        <v>123</v>
      </c>
      <c r="AT327" s="227" t="s">
        <v>119</v>
      </c>
      <c r="AU327" s="227" t="s">
        <v>84</v>
      </c>
      <c r="AY327" s="17" t="s">
        <v>117</v>
      </c>
      <c r="BE327" s="228">
        <f>IF(N327="základní",J327,0)</f>
        <v>0</v>
      </c>
      <c r="BF327" s="228">
        <f>IF(N327="snížená",J327,0)</f>
        <v>0</v>
      </c>
      <c r="BG327" s="228">
        <f>IF(N327="zákl. přenesená",J327,0)</f>
        <v>0</v>
      </c>
      <c r="BH327" s="228">
        <f>IF(N327="sníž. přenesená",J327,0)</f>
        <v>0</v>
      </c>
      <c r="BI327" s="228">
        <f>IF(N327="nulová",J327,0)</f>
        <v>0</v>
      </c>
      <c r="BJ327" s="17" t="s">
        <v>82</v>
      </c>
      <c r="BK327" s="228">
        <f>ROUND(I327*H327,2)</f>
        <v>0</v>
      </c>
      <c r="BL327" s="17" t="s">
        <v>123</v>
      </c>
      <c r="BM327" s="227" t="s">
        <v>416</v>
      </c>
    </row>
    <row r="328" s="2" customFormat="1">
      <c r="A328" s="38"/>
      <c r="B328" s="39"/>
      <c r="C328" s="40"/>
      <c r="D328" s="229" t="s">
        <v>125</v>
      </c>
      <c r="E328" s="40"/>
      <c r="F328" s="230" t="s">
        <v>417</v>
      </c>
      <c r="G328" s="40"/>
      <c r="H328" s="40"/>
      <c r="I328" s="231"/>
      <c r="J328" s="40"/>
      <c r="K328" s="40"/>
      <c r="L328" s="44"/>
      <c r="M328" s="232"/>
      <c r="N328" s="233"/>
      <c r="O328" s="91"/>
      <c r="P328" s="91"/>
      <c r="Q328" s="91"/>
      <c r="R328" s="91"/>
      <c r="S328" s="91"/>
      <c r="T328" s="92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T328" s="17" t="s">
        <v>125</v>
      </c>
      <c r="AU328" s="17" t="s">
        <v>84</v>
      </c>
    </row>
    <row r="329" s="14" customFormat="1">
      <c r="A329" s="14"/>
      <c r="B329" s="245"/>
      <c r="C329" s="246"/>
      <c r="D329" s="229" t="s">
        <v>127</v>
      </c>
      <c r="E329" s="247" t="s">
        <v>1</v>
      </c>
      <c r="F329" s="248" t="s">
        <v>418</v>
      </c>
      <c r="G329" s="246"/>
      <c r="H329" s="247" t="s">
        <v>1</v>
      </c>
      <c r="I329" s="249"/>
      <c r="J329" s="246"/>
      <c r="K329" s="246"/>
      <c r="L329" s="250"/>
      <c r="M329" s="251"/>
      <c r="N329" s="252"/>
      <c r="O329" s="252"/>
      <c r="P329" s="252"/>
      <c r="Q329" s="252"/>
      <c r="R329" s="252"/>
      <c r="S329" s="252"/>
      <c r="T329" s="253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54" t="s">
        <v>127</v>
      </c>
      <c r="AU329" s="254" t="s">
        <v>84</v>
      </c>
      <c r="AV329" s="14" t="s">
        <v>82</v>
      </c>
      <c r="AW329" s="14" t="s">
        <v>31</v>
      </c>
      <c r="AX329" s="14" t="s">
        <v>74</v>
      </c>
      <c r="AY329" s="254" t="s">
        <v>117</v>
      </c>
    </row>
    <row r="330" s="14" customFormat="1">
      <c r="A330" s="14"/>
      <c r="B330" s="245"/>
      <c r="C330" s="246"/>
      <c r="D330" s="229" t="s">
        <v>127</v>
      </c>
      <c r="E330" s="247" t="s">
        <v>1</v>
      </c>
      <c r="F330" s="248" t="s">
        <v>419</v>
      </c>
      <c r="G330" s="246"/>
      <c r="H330" s="247" t="s">
        <v>1</v>
      </c>
      <c r="I330" s="249"/>
      <c r="J330" s="246"/>
      <c r="K330" s="246"/>
      <c r="L330" s="250"/>
      <c r="M330" s="251"/>
      <c r="N330" s="252"/>
      <c r="O330" s="252"/>
      <c r="P330" s="252"/>
      <c r="Q330" s="252"/>
      <c r="R330" s="252"/>
      <c r="S330" s="252"/>
      <c r="T330" s="253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4" t="s">
        <v>127</v>
      </c>
      <c r="AU330" s="254" t="s">
        <v>84</v>
      </c>
      <c r="AV330" s="14" t="s">
        <v>82</v>
      </c>
      <c r="AW330" s="14" t="s">
        <v>31</v>
      </c>
      <c r="AX330" s="14" t="s">
        <v>74</v>
      </c>
      <c r="AY330" s="254" t="s">
        <v>117</v>
      </c>
    </row>
    <row r="331" s="13" customFormat="1">
      <c r="A331" s="13"/>
      <c r="B331" s="234"/>
      <c r="C331" s="235"/>
      <c r="D331" s="229" t="s">
        <v>127</v>
      </c>
      <c r="E331" s="236" t="s">
        <v>1</v>
      </c>
      <c r="F331" s="237" t="s">
        <v>378</v>
      </c>
      <c r="G331" s="235"/>
      <c r="H331" s="238">
        <v>217.80000000000001</v>
      </c>
      <c r="I331" s="239"/>
      <c r="J331" s="235"/>
      <c r="K331" s="235"/>
      <c r="L331" s="240"/>
      <c r="M331" s="241"/>
      <c r="N331" s="242"/>
      <c r="O331" s="242"/>
      <c r="P331" s="242"/>
      <c r="Q331" s="242"/>
      <c r="R331" s="242"/>
      <c r="S331" s="242"/>
      <c r="T331" s="24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44" t="s">
        <v>127</v>
      </c>
      <c r="AU331" s="244" t="s">
        <v>84</v>
      </c>
      <c r="AV331" s="13" t="s">
        <v>84</v>
      </c>
      <c r="AW331" s="13" t="s">
        <v>31</v>
      </c>
      <c r="AX331" s="13" t="s">
        <v>82</v>
      </c>
      <c r="AY331" s="244" t="s">
        <v>117</v>
      </c>
    </row>
    <row r="332" s="12" customFormat="1" ht="22.8" customHeight="1">
      <c r="A332" s="12"/>
      <c r="B332" s="199"/>
      <c r="C332" s="200"/>
      <c r="D332" s="201" t="s">
        <v>73</v>
      </c>
      <c r="E332" s="213" t="s">
        <v>172</v>
      </c>
      <c r="F332" s="213" t="s">
        <v>420</v>
      </c>
      <c r="G332" s="200"/>
      <c r="H332" s="200"/>
      <c r="I332" s="203"/>
      <c r="J332" s="214">
        <f>BK332</f>
        <v>0</v>
      </c>
      <c r="K332" s="200"/>
      <c r="L332" s="205"/>
      <c r="M332" s="206"/>
      <c r="N332" s="207"/>
      <c r="O332" s="207"/>
      <c r="P332" s="208">
        <f>SUM(P333:P407)</f>
        <v>0</v>
      </c>
      <c r="Q332" s="207"/>
      <c r="R332" s="208">
        <f>SUM(R333:R407)</f>
        <v>50.764923400000001</v>
      </c>
      <c r="S332" s="207"/>
      <c r="T332" s="209">
        <f>SUM(T333:T407)</f>
        <v>195.87888000000001</v>
      </c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R332" s="210" t="s">
        <v>82</v>
      </c>
      <c r="AT332" s="211" t="s">
        <v>73</v>
      </c>
      <c r="AU332" s="211" t="s">
        <v>82</v>
      </c>
      <c r="AY332" s="210" t="s">
        <v>117</v>
      </c>
      <c r="BK332" s="212">
        <f>SUM(BK333:BK407)</f>
        <v>0</v>
      </c>
    </row>
    <row r="333" s="2" customFormat="1" ht="21.75" customHeight="1">
      <c r="A333" s="38"/>
      <c r="B333" s="39"/>
      <c r="C333" s="215" t="s">
        <v>421</v>
      </c>
      <c r="D333" s="215" t="s">
        <v>119</v>
      </c>
      <c r="E333" s="216" t="s">
        <v>422</v>
      </c>
      <c r="F333" s="217" t="s">
        <v>423</v>
      </c>
      <c r="G333" s="218" t="s">
        <v>160</v>
      </c>
      <c r="H333" s="219">
        <v>226.38</v>
      </c>
      <c r="I333" s="220"/>
      <c r="J333" s="221">
        <f>ROUND(I333*H333,2)</f>
        <v>0</v>
      </c>
      <c r="K333" s="222"/>
      <c r="L333" s="44"/>
      <c r="M333" s="223" t="s">
        <v>1</v>
      </c>
      <c r="N333" s="224" t="s">
        <v>39</v>
      </c>
      <c r="O333" s="91"/>
      <c r="P333" s="225">
        <f>O333*H333</f>
        <v>0</v>
      </c>
      <c r="Q333" s="225">
        <v>0</v>
      </c>
      <c r="R333" s="225">
        <f>Q333*H333</f>
        <v>0</v>
      </c>
      <c r="S333" s="225">
        <v>0.83999999999999997</v>
      </c>
      <c r="T333" s="226">
        <f>S333*H333</f>
        <v>190.1592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27" t="s">
        <v>123</v>
      </c>
      <c r="AT333" s="227" t="s">
        <v>119</v>
      </c>
      <c r="AU333" s="227" t="s">
        <v>84</v>
      </c>
      <c r="AY333" s="17" t="s">
        <v>117</v>
      </c>
      <c r="BE333" s="228">
        <f>IF(N333="základní",J333,0)</f>
        <v>0</v>
      </c>
      <c r="BF333" s="228">
        <f>IF(N333="snížená",J333,0)</f>
        <v>0</v>
      </c>
      <c r="BG333" s="228">
        <f>IF(N333="zákl. přenesená",J333,0)</f>
        <v>0</v>
      </c>
      <c r="BH333" s="228">
        <f>IF(N333="sníž. přenesená",J333,0)</f>
        <v>0</v>
      </c>
      <c r="BI333" s="228">
        <f>IF(N333="nulová",J333,0)</f>
        <v>0</v>
      </c>
      <c r="BJ333" s="17" t="s">
        <v>82</v>
      </c>
      <c r="BK333" s="228">
        <f>ROUND(I333*H333,2)</f>
        <v>0</v>
      </c>
      <c r="BL333" s="17" t="s">
        <v>123</v>
      </c>
      <c r="BM333" s="227" t="s">
        <v>424</v>
      </c>
    </row>
    <row r="334" s="2" customFormat="1">
      <c r="A334" s="38"/>
      <c r="B334" s="39"/>
      <c r="C334" s="40"/>
      <c r="D334" s="229" t="s">
        <v>125</v>
      </c>
      <c r="E334" s="40"/>
      <c r="F334" s="230" t="s">
        <v>425</v>
      </c>
      <c r="G334" s="40"/>
      <c r="H334" s="40"/>
      <c r="I334" s="231"/>
      <c r="J334" s="40"/>
      <c r="K334" s="40"/>
      <c r="L334" s="44"/>
      <c r="M334" s="232"/>
      <c r="N334" s="233"/>
      <c r="O334" s="91"/>
      <c r="P334" s="91"/>
      <c r="Q334" s="91"/>
      <c r="R334" s="91"/>
      <c r="S334" s="91"/>
      <c r="T334" s="92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125</v>
      </c>
      <c r="AU334" s="17" t="s">
        <v>84</v>
      </c>
    </row>
    <row r="335" s="14" customFormat="1">
      <c r="A335" s="14"/>
      <c r="B335" s="245"/>
      <c r="C335" s="246"/>
      <c r="D335" s="229" t="s">
        <v>127</v>
      </c>
      <c r="E335" s="247" t="s">
        <v>1</v>
      </c>
      <c r="F335" s="248" t="s">
        <v>426</v>
      </c>
      <c r="G335" s="246"/>
      <c r="H335" s="247" t="s">
        <v>1</v>
      </c>
      <c r="I335" s="249"/>
      <c r="J335" s="246"/>
      <c r="K335" s="246"/>
      <c r="L335" s="250"/>
      <c r="M335" s="251"/>
      <c r="N335" s="252"/>
      <c r="O335" s="252"/>
      <c r="P335" s="252"/>
      <c r="Q335" s="252"/>
      <c r="R335" s="252"/>
      <c r="S335" s="252"/>
      <c r="T335" s="253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4" t="s">
        <v>127</v>
      </c>
      <c r="AU335" s="254" t="s">
        <v>84</v>
      </c>
      <c r="AV335" s="14" t="s">
        <v>82</v>
      </c>
      <c r="AW335" s="14" t="s">
        <v>31</v>
      </c>
      <c r="AX335" s="14" t="s">
        <v>74</v>
      </c>
      <c r="AY335" s="254" t="s">
        <v>117</v>
      </c>
    </row>
    <row r="336" s="13" customFormat="1">
      <c r="A336" s="13"/>
      <c r="B336" s="234"/>
      <c r="C336" s="235"/>
      <c r="D336" s="229" t="s">
        <v>127</v>
      </c>
      <c r="E336" s="236" t="s">
        <v>1</v>
      </c>
      <c r="F336" s="237" t="s">
        <v>321</v>
      </c>
      <c r="G336" s="235"/>
      <c r="H336" s="238">
        <v>226.38</v>
      </c>
      <c r="I336" s="239"/>
      <c r="J336" s="235"/>
      <c r="K336" s="235"/>
      <c r="L336" s="240"/>
      <c r="M336" s="241"/>
      <c r="N336" s="242"/>
      <c r="O336" s="242"/>
      <c r="P336" s="242"/>
      <c r="Q336" s="242"/>
      <c r="R336" s="242"/>
      <c r="S336" s="242"/>
      <c r="T336" s="24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44" t="s">
        <v>127</v>
      </c>
      <c r="AU336" s="244" t="s">
        <v>84</v>
      </c>
      <c r="AV336" s="13" t="s">
        <v>84</v>
      </c>
      <c r="AW336" s="13" t="s">
        <v>31</v>
      </c>
      <c r="AX336" s="13" t="s">
        <v>82</v>
      </c>
      <c r="AY336" s="244" t="s">
        <v>117</v>
      </c>
    </row>
    <row r="337" s="2" customFormat="1" ht="24.15" customHeight="1">
      <c r="A337" s="38"/>
      <c r="B337" s="39"/>
      <c r="C337" s="215" t="s">
        <v>427</v>
      </c>
      <c r="D337" s="215" t="s">
        <v>119</v>
      </c>
      <c r="E337" s="216" t="s">
        <v>428</v>
      </c>
      <c r="F337" s="217" t="s">
        <v>429</v>
      </c>
      <c r="G337" s="218" t="s">
        <v>160</v>
      </c>
      <c r="H337" s="219">
        <v>60</v>
      </c>
      <c r="I337" s="220"/>
      <c r="J337" s="221">
        <f>ROUND(I337*H337,2)</f>
        <v>0</v>
      </c>
      <c r="K337" s="222"/>
      <c r="L337" s="44"/>
      <c r="M337" s="223" t="s">
        <v>1</v>
      </c>
      <c r="N337" s="224" t="s">
        <v>39</v>
      </c>
      <c r="O337" s="91"/>
      <c r="P337" s="225">
        <f>O337*H337</f>
        <v>0</v>
      </c>
      <c r="Q337" s="225">
        <v>1.0000000000000001E-05</v>
      </c>
      <c r="R337" s="225">
        <f>Q337*H337</f>
        <v>0.00060000000000000006</v>
      </c>
      <c r="S337" s="225">
        <v>0</v>
      </c>
      <c r="T337" s="226">
        <f>S337*H337</f>
        <v>0</v>
      </c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R337" s="227" t="s">
        <v>123</v>
      </c>
      <c r="AT337" s="227" t="s">
        <v>119</v>
      </c>
      <c r="AU337" s="227" t="s">
        <v>84</v>
      </c>
      <c r="AY337" s="17" t="s">
        <v>117</v>
      </c>
      <c r="BE337" s="228">
        <f>IF(N337="základní",J337,0)</f>
        <v>0</v>
      </c>
      <c r="BF337" s="228">
        <f>IF(N337="snížená",J337,0)</f>
        <v>0</v>
      </c>
      <c r="BG337" s="228">
        <f>IF(N337="zákl. přenesená",J337,0)</f>
        <v>0</v>
      </c>
      <c r="BH337" s="228">
        <f>IF(N337="sníž. přenesená",J337,0)</f>
        <v>0</v>
      </c>
      <c r="BI337" s="228">
        <f>IF(N337="nulová",J337,0)</f>
        <v>0</v>
      </c>
      <c r="BJ337" s="17" t="s">
        <v>82</v>
      </c>
      <c r="BK337" s="228">
        <f>ROUND(I337*H337,2)</f>
        <v>0</v>
      </c>
      <c r="BL337" s="17" t="s">
        <v>123</v>
      </c>
      <c r="BM337" s="227" t="s">
        <v>430</v>
      </c>
    </row>
    <row r="338" s="2" customFormat="1">
      <c r="A338" s="38"/>
      <c r="B338" s="39"/>
      <c r="C338" s="40"/>
      <c r="D338" s="229" t="s">
        <v>125</v>
      </c>
      <c r="E338" s="40"/>
      <c r="F338" s="230" t="s">
        <v>431</v>
      </c>
      <c r="G338" s="40"/>
      <c r="H338" s="40"/>
      <c r="I338" s="231"/>
      <c r="J338" s="40"/>
      <c r="K338" s="40"/>
      <c r="L338" s="44"/>
      <c r="M338" s="232"/>
      <c r="N338" s="233"/>
      <c r="O338" s="91"/>
      <c r="P338" s="91"/>
      <c r="Q338" s="91"/>
      <c r="R338" s="91"/>
      <c r="S338" s="91"/>
      <c r="T338" s="92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T338" s="17" t="s">
        <v>125</v>
      </c>
      <c r="AU338" s="17" t="s">
        <v>84</v>
      </c>
    </row>
    <row r="339" s="14" customFormat="1">
      <c r="A339" s="14"/>
      <c r="B339" s="245"/>
      <c r="C339" s="246"/>
      <c r="D339" s="229" t="s">
        <v>127</v>
      </c>
      <c r="E339" s="247" t="s">
        <v>1</v>
      </c>
      <c r="F339" s="248" t="s">
        <v>432</v>
      </c>
      <c r="G339" s="246"/>
      <c r="H339" s="247" t="s">
        <v>1</v>
      </c>
      <c r="I339" s="249"/>
      <c r="J339" s="246"/>
      <c r="K339" s="246"/>
      <c r="L339" s="250"/>
      <c r="M339" s="251"/>
      <c r="N339" s="252"/>
      <c r="O339" s="252"/>
      <c r="P339" s="252"/>
      <c r="Q339" s="252"/>
      <c r="R339" s="252"/>
      <c r="S339" s="252"/>
      <c r="T339" s="253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4" t="s">
        <v>127</v>
      </c>
      <c r="AU339" s="254" t="s">
        <v>84</v>
      </c>
      <c r="AV339" s="14" t="s">
        <v>82</v>
      </c>
      <c r="AW339" s="14" t="s">
        <v>31</v>
      </c>
      <c r="AX339" s="14" t="s">
        <v>74</v>
      </c>
      <c r="AY339" s="254" t="s">
        <v>117</v>
      </c>
    </row>
    <row r="340" s="13" customFormat="1">
      <c r="A340" s="13"/>
      <c r="B340" s="234"/>
      <c r="C340" s="235"/>
      <c r="D340" s="229" t="s">
        <v>127</v>
      </c>
      <c r="E340" s="236" t="s">
        <v>1</v>
      </c>
      <c r="F340" s="237" t="s">
        <v>433</v>
      </c>
      <c r="G340" s="235"/>
      <c r="H340" s="238">
        <v>54</v>
      </c>
      <c r="I340" s="239"/>
      <c r="J340" s="235"/>
      <c r="K340" s="235"/>
      <c r="L340" s="240"/>
      <c r="M340" s="241"/>
      <c r="N340" s="242"/>
      <c r="O340" s="242"/>
      <c r="P340" s="242"/>
      <c r="Q340" s="242"/>
      <c r="R340" s="242"/>
      <c r="S340" s="242"/>
      <c r="T340" s="24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44" t="s">
        <v>127</v>
      </c>
      <c r="AU340" s="244" t="s">
        <v>84</v>
      </c>
      <c r="AV340" s="13" t="s">
        <v>84</v>
      </c>
      <c r="AW340" s="13" t="s">
        <v>31</v>
      </c>
      <c r="AX340" s="13" t="s">
        <v>74</v>
      </c>
      <c r="AY340" s="244" t="s">
        <v>117</v>
      </c>
    </row>
    <row r="341" s="14" customFormat="1">
      <c r="A341" s="14"/>
      <c r="B341" s="245"/>
      <c r="C341" s="246"/>
      <c r="D341" s="229" t="s">
        <v>127</v>
      </c>
      <c r="E341" s="247" t="s">
        <v>1</v>
      </c>
      <c r="F341" s="248" t="s">
        <v>205</v>
      </c>
      <c r="G341" s="246"/>
      <c r="H341" s="247" t="s">
        <v>1</v>
      </c>
      <c r="I341" s="249"/>
      <c r="J341" s="246"/>
      <c r="K341" s="246"/>
      <c r="L341" s="250"/>
      <c r="M341" s="251"/>
      <c r="N341" s="252"/>
      <c r="O341" s="252"/>
      <c r="P341" s="252"/>
      <c r="Q341" s="252"/>
      <c r="R341" s="252"/>
      <c r="S341" s="252"/>
      <c r="T341" s="253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54" t="s">
        <v>127</v>
      </c>
      <c r="AU341" s="254" t="s">
        <v>84</v>
      </c>
      <c r="AV341" s="14" t="s">
        <v>82</v>
      </c>
      <c r="AW341" s="14" t="s">
        <v>31</v>
      </c>
      <c r="AX341" s="14" t="s">
        <v>74</v>
      </c>
      <c r="AY341" s="254" t="s">
        <v>117</v>
      </c>
    </row>
    <row r="342" s="13" customFormat="1">
      <c r="A342" s="13"/>
      <c r="B342" s="234"/>
      <c r="C342" s="235"/>
      <c r="D342" s="229" t="s">
        <v>127</v>
      </c>
      <c r="E342" s="236" t="s">
        <v>1</v>
      </c>
      <c r="F342" s="237" t="s">
        <v>434</v>
      </c>
      <c r="G342" s="235"/>
      <c r="H342" s="238">
        <v>6</v>
      </c>
      <c r="I342" s="239"/>
      <c r="J342" s="235"/>
      <c r="K342" s="235"/>
      <c r="L342" s="240"/>
      <c r="M342" s="241"/>
      <c r="N342" s="242"/>
      <c r="O342" s="242"/>
      <c r="P342" s="242"/>
      <c r="Q342" s="242"/>
      <c r="R342" s="242"/>
      <c r="S342" s="242"/>
      <c r="T342" s="24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4" t="s">
        <v>127</v>
      </c>
      <c r="AU342" s="244" t="s">
        <v>84</v>
      </c>
      <c r="AV342" s="13" t="s">
        <v>84</v>
      </c>
      <c r="AW342" s="13" t="s">
        <v>31</v>
      </c>
      <c r="AX342" s="13" t="s">
        <v>74</v>
      </c>
      <c r="AY342" s="244" t="s">
        <v>117</v>
      </c>
    </row>
    <row r="343" s="15" customFormat="1">
      <c r="A343" s="15"/>
      <c r="B343" s="255"/>
      <c r="C343" s="256"/>
      <c r="D343" s="229" t="s">
        <v>127</v>
      </c>
      <c r="E343" s="257" t="s">
        <v>1</v>
      </c>
      <c r="F343" s="258" t="s">
        <v>144</v>
      </c>
      <c r="G343" s="256"/>
      <c r="H343" s="259">
        <v>60</v>
      </c>
      <c r="I343" s="260"/>
      <c r="J343" s="256"/>
      <c r="K343" s="256"/>
      <c r="L343" s="261"/>
      <c r="M343" s="262"/>
      <c r="N343" s="263"/>
      <c r="O343" s="263"/>
      <c r="P343" s="263"/>
      <c r="Q343" s="263"/>
      <c r="R343" s="263"/>
      <c r="S343" s="263"/>
      <c r="T343" s="264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T343" s="265" t="s">
        <v>127</v>
      </c>
      <c r="AU343" s="265" t="s">
        <v>84</v>
      </c>
      <c r="AV343" s="15" t="s">
        <v>123</v>
      </c>
      <c r="AW343" s="15" t="s">
        <v>31</v>
      </c>
      <c r="AX343" s="15" t="s">
        <v>82</v>
      </c>
      <c r="AY343" s="265" t="s">
        <v>117</v>
      </c>
    </row>
    <row r="344" s="2" customFormat="1" ht="24.15" customHeight="1">
      <c r="A344" s="38"/>
      <c r="B344" s="39"/>
      <c r="C344" s="266" t="s">
        <v>435</v>
      </c>
      <c r="D344" s="266" t="s">
        <v>269</v>
      </c>
      <c r="E344" s="267" t="s">
        <v>436</v>
      </c>
      <c r="F344" s="268" t="s">
        <v>437</v>
      </c>
      <c r="G344" s="269" t="s">
        <v>160</v>
      </c>
      <c r="H344" s="270">
        <v>60.899999999999999</v>
      </c>
      <c r="I344" s="271"/>
      <c r="J344" s="272">
        <f>ROUND(I344*H344,2)</f>
        <v>0</v>
      </c>
      <c r="K344" s="273"/>
      <c r="L344" s="274"/>
      <c r="M344" s="275" t="s">
        <v>1</v>
      </c>
      <c r="N344" s="276" t="s">
        <v>39</v>
      </c>
      <c r="O344" s="91"/>
      <c r="P344" s="225">
        <f>O344*H344</f>
        <v>0</v>
      </c>
      <c r="Q344" s="225">
        <v>0.0051000000000000004</v>
      </c>
      <c r="R344" s="225">
        <f>Q344*H344</f>
        <v>0.31059000000000003</v>
      </c>
      <c r="S344" s="225">
        <v>0</v>
      </c>
      <c r="T344" s="226">
        <f>S344*H344</f>
        <v>0</v>
      </c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R344" s="227" t="s">
        <v>172</v>
      </c>
      <c r="AT344" s="227" t="s">
        <v>269</v>
      </c>
      <c r="AU344" s="227" t="s">
        <v>84</v>
      </c>
      <c r="AY344" s="17" t="s">
        <v>117</v>
      </c>
      <c r="BE344" s="228">
        <f>IF(N344="základní",J344,0)</f>
        <v>0</v>
      </c>
      <c r="BF344" s="228">
        <f>IF(N344="snížená",J344,0)</f>
        <v>0</v>
      </c>
      <c r="BG344" s="228">
        <f>IF(N344="zákl. přenesená",J344,0)</f>
        <v>0</v>
      </c>
      <c r="BH344" s="228">
        <f>IF(N344="sníž. přenesená",J344,0)</f>
        <v>0</v>
      </c>
      <c r="BI344" s="228">
        <f>IF(N344="nulová",J344,0)</f>
        <v>0</v>
      </c>
      <c r="BJ344" s="17" t="s">
        <v>82</v>
      </c>
      <c r="BK344" s="228">
        <f>ROUND(I344*H344,2)</f>
        <v>0</v>
      </c>
      <c r="BL344" s="17" t="s">
        <v>123</v>
      </c>
      <c r="BM344" s="227" t="s">
        <v>438</v>
      </c>
    </row>
    <row r="345" s="2" customFormat="1">
      <c r="A345" s="38"/>
      <c r="B345" s="39"/>
      <c r="C345" s="40"/>
      <c r="D345" s="229" t="s">
        <v>125</v>
      </c>
      <c r="E345" s="40"/>
      <c r="F345" s="230" t="s">
        <v>437</v>
      </c>
      <c r="G345" s="40"/>
      <c r="H345" s="40"/>
      <c r="I345" s="231"/>
      <c r="J345" s="40"/>
      <c r="K345" s="40"/>
      <c r="L345" s="44"/>
      <c r="M345" s="232"/>
      <c r="N345" s="233"/>
      <c r="O345" s="91"/>
      <c r="P345" s="91"/>
      <c r="Q345" s="91"/>
      <c r="R345" s="91"/>
      <c r="S345" s="91"/>
      <c r="T345" s="92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T345" s="17" t="s">
        <v>125</v>
      </c>
      <c r="AU345" s="17" t="s">
        <v>84</v>
      </c>
    </row>
    <row r="346" s="13" customFormat="1">
      <c r="A346" s="13"/>
      <c r="B346" s="234"/>
      <c r="C346" s="235"/>
      <c r="D346" s="229" t="s">
        <v>127</v>
      </c>
      <c r="E346" s="235"/>
      <c r="F346" s="237" t="s">
        <v>439</v>
      </c>
      <c r="G346" s="235"/>
      <c r="H346" s="238">
        <v>60.899999999999999</v>
      </c>
      <c r="I346" s="239"/>
      <c r="J346" s="235"/>
      <c r="K346" s="235"/>
      <c r="L346" s="240"/>
      <c r="M346" s="241"/>
      <c r="N346" s="242"/>
      <c r="O346" s="242"/>
      <c r="P346" s="242"/>
      <c r="Q346" s="242"/>
      <c r="R346" s="242"/>
      <c r="S346" s="242"/>
      <c r="T346" s="24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44" t="s">
        <v>127</v>
      </c>
      <c r="AU346" s="244" t="s">
        <v>84</v>
      </c>
      <c r="AV346" s="13" t="s">
        <v>84</v>
      </c>
      <c r="AW346" s="13" t="s">
        <v>4</v>
      </c>
      <c r="AX346" s="13" t="s">
        <v>82</v>
      </c>
      <c r="AY346" s="244" t="s">
        <v>117</v>
      </c>
    </row>
    <row r="347" s="2" customFormat="1" ht="24.15" customHeight="1">
      <c r="A347" s="38"/>
      <c r="B347" s="39"/>
      <c r="C347" s="215" t="s">
        <v>440</v>
      </c>
      <c r="D347" s="215" t="s">
        <v>119</v>
      </c>
      <c r="E347" s="216" t="s">
        <v>441</v>
      </c>
      <c r="F347" s="217" t="s">
        <v>442</v>
      </c>
      <c r="G347" s="218" t="s">
        <v>160</v>
      </c>
      <c r="H347" s="219">
        <v>226.38</v>
      </c>
      <c r="I347" s="220"/>
      <c r="J347" s="221">
        <f>ROUND(I347*H347,2)</f>
        <v>0</v>
      </c>
      <c r="K347" s="222"/>
      <c r="L347" s="44"/>
      <c r="M347" s="223" t="s">
        <v>1</v>
      </c>
      <c r="N347" s="224" t="s">
        <v>39</v>
      </c>
      <c r="O347" s="91"/>
      <c r="P347" s="225">
        <f>O347*H347</f>
        <v>0</v>
      </c>
      <c r="Q347" s="225">
        <v>3.0000000000000001E-05</v>
      </c>
      <c r="R347" s="225">
        <f>Q347*H347</f>
        <v>0.0067914000000000004</v>
      </c>
      <c r="S347" s="225">
        <v>0</v>
      </c>
      <c r="T347" s="226">
        <f>S347*H347</f>
        <v>0</v>
      </c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R347" s="227" t="s">
        <v>123</v>
      </c>
      <c r="AT347" s="227" t="s">
        <v>119</v>
      </c>
      <c r="AU347" s="227" t="s">
        <v>84</v>
      </c>
      <c r="AY347" s="17" t="s">
        <v>117</v>
      </c>
      <c r="BE347" s="228">
        <f>IF(N347="základní",J347,0)</f>
        <v>0</v>
      </c>
      <c r="BF347" s="228">
        <f>IF(N347="snížená",J347,0)</f>
        <v>0</v>
      </c>
      <c r="BG347" s="228">
        <f>IF(N347="zákl. přenesená",J347,0)</f>
        <v>0</v>
      </c>
      <c r="BH347" s="228">
        <f>IF(N347="sníž. přenesená",J347,0)</f>
        <v>0</v>
      </c>
      <c r="BI347" s="228">
        <f>IF(N347="nulová",J347,0)</f>
        <v>0</v>
      </c>
      <c r="BJ347" s="17" t="s">
        <v>82</v>
      </c>
      <c r="BK347" s="228">
        <f>ROUND(I347*H347,2)</f>
        <v>0</v>
      </c>
      <c r="BL347" s="17" t="s">
        <v>123</v>
      </c>
      <c r="BM347" s="227" t="s">
        <v>443</v>
      </c>
    </row>
    <row r="348" s="2" customFormat="1">
      <c r="A348" s="38"/>
      <c r="B348" s="39"/>
      <c r="C348" s="40"/>
      <c r="D348" s="229" t="s">
        <v>125</v>
      </c>
      <c r="E348" s="40"/>
      <c r="F348" s="230" t="s">
        <v>444</v>
      </c>
      <c r="G348" s="40"/>
      <c r="H348" s="40"/>
      <c r="I348" s="231"/>
      <c r="J348" s="40"/>
      <c r="K348" s="40"/>
      <c r="L348" s="44"/>
      <c r="M348" s="232"/>
      <c r="N348" s="233"/>
      <c r="O348" s="91"/>
      <c r="P348" s="91"/>
      <c r="Q348" s="91"/>
      <c r="R348" s="91"/>
      <c r="S348" s="91"/>
      <c r="T348" s="92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T348" s="17" t="s">
        <v>125</v>
      </c>
      <c r="AU348" s="17" t="s">
        <v>84</v>
      </c>
    </row>
    <row r="349" s="14" customFormat="1">
      <c r="A349" s="14"/>
      <c r="B349" s="245"/>
      <c r="C349" s="246"/>
      <c r="D349" s="229" t="s">
        <v>127</v>
      </c>
      <c r="E349" s="247" t="s">
        <v>1</v>
      </c>
      <c r="F349" s="248" t="s">
        <v>445</v>
      </c>
      <c r="G349" s="246"/>
      <c r="H349" s="247" t="s">
        <v>1</v>
      </c>
      <c r="I349" s="249"/>
      <c r="J349" s="246"/>
      <c r="K349" s="246"/>
      <c r="L349" s="250"/>
      <c r="M349" s="251"/>
      <c r="N349" s="252"/>
      <c r="O349" s="252"/>
      <c r="P349" s="252"/>
      <c r="Q349" s="252"/>
      <c r="R349" s="252"/>
      <c r="S349" s="252"/>
      <c r="T349" s="253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54" t="s">
        <v>127</v>
      </c>
      <c r="AU349" s="254" t="s">
        <v>84</v>
      </c>
      <c r="AV349" s="14" t="s">
        <v>82</v>
      </c>
      <c r="AW349" s="14" t="s">
        <v>31</v>
      </c>
      <c r="AX349" s="14" t="s">
        <v>74</v>
      </c>
      <c r="AY349" s="254" t="s">
        <v>117</v>
      </c>
    </row>
    <row r="350" s="13" customFormat="1">
      <c r="A350" s="13"/>
      <c r="B350" s="234"/>
      <c r="C350" s="235"/>
      <c r="D350" s="229" t="s">
        <v>127</v>
      </c>
      <c r="E350" s="236" t="s">
        <v>1</v>
      </c>
      <c r="F350" s="237" t="s">
        <v>321</v>
      </c>
      <c r="G350" s="235"/>
      <c r="H350" s="238">
        <v>226.38</v>
      </c>
      <c r="I350" s="239"/>
      <c r="J350" s="235"/>
      <c r="K350" s="235"/>
      <c r="L350" s="240"/>
      <c r="M350" s="241"/>
      <c r="N350" s="242"/>
      <c r="O350" s="242"/>
      <c r="P350" s="242"/>
      <c r="Q350" s="242"/>
      <c r="R350" s="242"/>
      <c r="S350" s="242"/>
      <c r="T350" s="24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4" t="s">
        <v>127</v>
      </c>
      <c r="AU350" s="244" t="s">
        <v>84</v>
      </c>
      <c r="AV350" s="13" t="s">
        <v>84</v>
      </c>
      <c r="AW350" s="13" t="s">
        <v>31</v>
      </c>
      <c r="AX350" s="13" t="s">
        <v>82</v>
      </c>
      <c r="AY350" s="244" t="s">
        <v>117</v>
      </c>
    </row>
    <row r="351" s="2" customFormat="1" ht="24.15" customHeight="1">
      <c r="A351" s="38"/>
      <c r="B351" s="39"/>
      <c r="C351" s="266" t="s">
        <v>446</v>
      </c>
      <c r="D351" s="266" t="s">
        <v>269</v>
      </c>
      <c r="E351" s="267" t="s">
        <v>447</v>
      </c>
      <c r="F351" s="268" t="s">
        <v>448</v>
      </c>
      <c r="G351" s="269" t="s">
        <v>160</v>
      </c>
      <c r="H351" s="270">
        <v>229.77600000000001</v>
      </c>
      <c r="I351" s="271"/>
      <c r="J351" s="272">
        <f>ROUND(I351*H351,2)</f>
        <v>0</v>
      </c>
      <c r="K351" s="273"/>
      <c r="L351" s="274"/>
      <c r="M351" s="275" t="s">
        <v>1</v>
      </c>
      <c r="N351" s="276" t="s">
        <v>39</v>
      </c>
      <c r="O351" s="91"/>
      <c r="P351" s="225">
        <f>O351*H351</f>
        <v>0</v>
      </c>
      <c r="Q351" s="225">
        <v>0.071999999999999995</v>
      </c>
      <c r="R351" s="225">
        <f>Q351*H351</f>
        <v>16.543872</v>
      </c>
      <c r="S351" s="225">
        <v>0</v>
      </c>
      <c r="T351" s="226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27" t="s">
        <v>172</v>
      </c>
      <c r="AT351" s="227" t="s">
        <v>269</v>
      </c>
      <c r="AU351" s="227" t="s">
        <v>84</v>
      </c>
      <c r="AY351" s="17" t="s">
        <v>117</v>
      </c>
      <c r="BE351" s="228">
        <f>IF(N351="základní",J351,0)</f>
        <v>0</v>
      </c>
      <c r="BF351" s="228">
        <f>IF(N351="snížená",J351,0)</f>
        <v>0</v>
      </c>
      <c r="BG351" s="228">
        <f>IF(N351="zákl. přenesená",J351,0)</f>
        <v>0</v>
      </c>
      <c r="BH351" s="228">
        <f>IF(N351="sníž. přenesená",J351,0)</f>
        <v>0</v>
      </c>
      <c r="BI351" s="228">
        <f>IF(N351="nulová",J351,0)</f>
        <v>0</v>
      </c>
      <c r="BJ351" s="17" t="s">
        <v>82</v>
      </c>
      <c r="BK351" s="228">
        <f>ROUND(I351*H351,2)</f>
        <v>0</v>
      </c>
      <c r="BL351" s="17" t="s">
        <v>123</v>
      </c>
      <c r="BM351" s="227" t="s">
        <v>449</v>
      </c>
    </row>
    <row r="352" s="2" customFormat="1">
      <c r="A352" s="38"/>
      <c r="B352" s="39"/>
      <c r="C352" s="40"/>
      <c r="D352" s="229" t="s">
        <v>125</v>
      </c>
      <c r="E352" s="40"/>
      <c r="F352" s="230" t="s">
        <v>448</v>
      </c>
      <c r="G352" s="40"/>
      <c r="H352" s="40"/>
      <c r="I352" s="231"/>
      <c r="J352" s="40"/>
      <c r="K352" s="40"/>
      <c r="L352" s="44"/>
      <c r="M352" s="232"/>
      <c r="N352" s="233"/>
      <c r="O352" s="91"/>
      <c r="P352" s="91"/>
      <c r="Q352" s="91"/>
      <c r="R352" s="91"/>
      <c r="S352" s="91"/>
      <c r="T352" s="92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17" t="s">
        <v>125</v>
      </c>
      <c r="AU352" s="17" t="s">
        <v>84</v>
      </c>
    </row>
    <row r="353" s="14" customFormat="1">
      <c r="A353" s="14"/>
      <c r="B353" s="245"/>
      <c r="C353" s="246"/>
      <c r="D353" s="229" t="s">
        <v>127</v>
      </c>
      <c r="E353" s="247" t="s">
        <v>1</v>
      </c>
      <c r="F353" s="248" t="s">
        <v>450</v>
      </c>
      <c r="G353" s="246"/>
      <c r="H353" s="247" t="s">
        <v>1</v>
      </c>
      <c r="I353" s="249"/>
      <c r="J353" s="246"/>
      <c r="K353" s="246"/>
      <c r="L353" s="250"/>
      <c r="M353" s="251"/>
      <c r="N353" s="252"/>
      <c r="O353" s="252"/>
      <c r="P353" s="252"/>
      <c r="Q353" s="252"/>
      <c r="R353" s="252"/>
      <c r="S353" s="252"/>
      <c r="T353" s="253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4" t="s">
        <v>127</v>
      </c>
      <c r="AU353" s="254" t="s">
        <v>84</v>
      </c>
      <c r="AV353" s="14" t="s">
        <v>82</v>
      </c>
      <c r="AW353" s="14" t="s">
        <v>31</v>
      </c>
      <c r="AX353" s="14" t="s">
        <v>74</v>
      </c>
      <c r="AY353" s="254" t="s">
        <v>117</v>
      </c>
    </row>
    <row r="354" s="13" customFormat="1">
      <c r="A354" s="13"/>
      <c r="B354" s="234"/>
      <c r="C354" s="235"/>
      <c r="D354" s="229" t="s">
        <v>127</v>
      </c>
      <c r="E354" s="236" t="s">
        <v>1</v>
      </c>
      <c r="F354" s="237" t="s">
        <v>321</v>
      </c>
      <c r="G354" s="235"/>
      <c r="H354" s="238">
        <v>226.38</v>
      </c>
      <c r="I354" s="239"/>
      <c r="J354" s="235"/>
      <c r="K354" s="235"/>
      <c r="L354" s="240"/>
      <c r="M354" s="241"/>
      <c r="N354" s="242"/>
      <c r="O354" s="242"/>
      <c r="P354" s="242"/>
      <c r="Q354" s="242"/>
      <c r="R354" s="242"/>
      <c r="S354" s="242"/>
      <c r="T354" s="24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44" t="s">
        <v>127</v>
      </c>
      <c r="AU354" s="244" t="s">
        <v>84</v>
      </c>
      <c r="AV354" s="13" t="s">
        <v>84</v>
      </c>
      <c r="AW354" s="13" t="s">
        <v>31</v>
      </c>
      <c r="AX354" s="13" t="s">
        <v>82</v>
      </c>
      <c r="AY354" s="244" t="s">
        <v>117</v>
      </c>
    </row>
    <row r="355" s="13" customFormat="1">
      <c r="A355" s="13"/>
      <c r="B355" s="234"/>
      <c r="C355" s="235"/>
      <c r="D355" s="229" t="s">
        <v>127</v>
      </c>
      <c r="E355" s="235"/>
      <c r="F355" s="237" t="s">
        <v>451</v>
      </c>
      <c r="G355" s="235"/>
      <c r="H355" s="238">
        <v>229.77600000000001</v>
      </c>
      <c r="I355" s="239"/>
      <c r="J355" s="235"/>
      <c r="K355" s="235"/>
      <c r="L355" s="240"/>
      <c r="M355" s="241"/>
      <c r="N355" s="242"/>
      <c r="O355" s="242"/>
      <c r="P355" s="242"/>
      <c r="Q355" s="242"/>
      <c r="R355" s="242"/>
      <c r="S355" s="242"/>
      <c r="T355" s="24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44" t="s">
        <v>127</v>
      </c>
      <c r="AU355" s="244" t="s">
        <v>84</v>
      </c>
      <c r="AV355" s="13" t="s">
        <v>84</v>
      </c>
      <c r="AW355" s="13" t="s">
        <v>4</v>
      </c>
      <c r="AX355" s="13" t="s">
        <v>82</v>
      </c>
      <c r="AY355" s="244" t="s">
        <v>117</v>
      </c>
    </row>
    <row r="356" s="2" customFormat="1" ht="24.15" customHeight="1">
      <c r="A356" s="38"/>
      <c r="B356" s="39"/>
      <c r="C356" s="215" t="s">
        <v>452</v>
      </c>
      <c r="D356" s="215" t="s">
        <v>119</v>
      </c>
      <c r="E356" s="216" t="s">
        <v>453</v>
      </c>
      <c r="F356" s="217" t="s">
        <v>454</v>
      </c>
      <c r="G356" s="218" t="s">
        <v>191</v>
      </c>
      <c r="H356" s="219">
        <v>15.888</v>
      </c>
      <c r="I356" s="220"/>
      <c r="J356" s="221">
        <f>ROUND(I356*H356,2)</f>
        <v>0</v>
      </c>
      <c r="K356" s="222"/>
      <c r="L356" s="44"/>
      <c r="M356" s="223" t="s">
        <v>1</v>
      </c>
      <c r="N356" s="224" t="s">
        <v>39</v>
      </c>
      <c r="O356" s="91"/>
      <c r="P356" s="225">
        <f>O356*H356</f>
        <v>0</v>
      </c>
      <c r="Q356" s="225">
        <v>0</v>
      </c>
      <c r="R356" s="225">
        <f>Q356*H356</f>
        <v>0</v>
      </c>
      <c r="S356" s="225">
        <v>0.35999999999999999</v>
      </c>
      <c r="T356" s="226">
        <f>S356*H356</f>
        <v>5.7196799999999994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27" t="s">
        <v>123</v>
      </c>
      <c r="AT356" s="227" t="s">
        <v>119</v>
      </c>
      <c r="AU356" s="227" t="s">
        <v>84</v>
      </c>
      <c r="AY356" s="17" t="s">
        <v>117</v>
      </c>
      <c r="BE356" s="228">
        <f>IF(N356="základní",J356,0)</f>
        <v>0</v>
      </c>
      <c r="BF356" s="228">
        <f>IF(N356="snížená",J356,0)</f>
        <v>0</v>
      </c>
      <c r="BG356" s="228">
        <f>IF(N356="zákl. přenesená",J356,0)</f>
        <v>0</v>
      </c>
      <c r="BH356" s="228">
        <f>IF(N356="sníž. přenesená",J356,0)</f>
        <v>0</v>
      </c>
      <c r="BI356" s="228">
        <f>IF(N356="nulová",J356,0)</f>
        <v>0</v>
      </c>
      <c r="BJ356" s="17" t="s">
        <v>82</v>
      </c>
      <c r="BK356" s="228">
        <f>ROUND(I356*H356,2)</f>
        <v>0</v>
      </c>
      <c r="BL356" s="17" t="s">
        <v>123</v>
      </c>
      <c r="BM356" s="227" t="s">
        <v>455</v>
      </c>
    </row>
    <row r="357" s="2" customFormat="1">
      <c r="A357" s="38"/>
      <c r="B357" s="39"/>
      <c r="C357" s="40"/>
      <c r="D357" s="229" t="s">
        <v>125</v>
      </c>
      <c r="E357" s="40"/>
      <c r="F357" s="230" t="s">
        <v>456</v>
      </c>
      <c r="G357" s="40"/>
      <c r="H357" s="40"/>
      <c r="I357" s="231"/>
      <c r="J357" s="40"/>
      <c r="K357" s="40"/>
      <c r="L357" s="44"/>
      <c r="M357" s="232"/>
      <c r="N357" s="233"/>
      <c r="O357" s="91"/>
      <c r="P357" s="91"/>
      <c r="Q357" s="91"/>
      <c r="R357" s="91"/>
      <c r="S357" s="91"/>
      <c r="T357" s="92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125</v>
      </c>
      <c r="AU357" s="17" t="s">
        <v>84</v>
      </c>
    </row>
    <row r="358" s="14" customFormat="1">
      <c r="A358" s="14"/>
      <c r="B358" s="245"/>
      <c r="C358" s="246"/>
      <c r="D358" s="229" t="s">
        <v>127</v>
      </c>
      <c r="E358" s="247" t="s">
        <v>1</v>
      </c>
      <c r="F358" s="248" t="s">
        <v>457</v>
      </c>
      <c r="G358" s="246"/>
      <c r="H358" s="247" t="s">
        <v>1</v>
      </c>
      <c r="I358" s="249"/>
      <c r="J358" s="246"/>
      <c r="K358" s="246"/>
      <c r="L358" s="250"/>
      <c r="M358" s="251"/>
      <c r="N358" s="252"/>
      <c r="O358" s="252"/>
      <c r="P358" s="252"/>
      <c r="Q358" s="252"/>
      <c r="R358" s="252"/>
      <c r="S358" s="252"/>
      <c r="T358" s="253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54" t="s">
        <v>127</v>
      </c>
      <c r="AU358" s="254" t="s">
        <v>84</v>
      </c>
      <c r="AV358" s="14" t="s">
        <v>82</v>
      </c>
      <c r="AW358" s="14" t="s">
        <v>31</v>
      </c>
      <c r="AX358" s="14" t="s">
        <v>74</v>
      </c>
      <c r="AY358" s="254" t="s">
        <v>117</v>
      </c>
    </row>
    <row r="359" s="13" customFormat="1">
      <c r="A359" s="13"/>
      <c r="B359" s="234"/>
      <c r="C359" s="235"/>
      <c r="D359" s="229" t="s">
        <v>127</v>
      </c>
      <c r="E359" s="236" t="s">
        <v>1</v>
      </c>
      <c r="F359" s="237" t="s">
        <v>458</v>
      </c>
      <c r="G359" s="235"/>
      <c r="H359" s="238">
        <v>15.888</v>
      </c>
      <c r="I359" s="239"/>
      <c r="J359" s="235"/>
      <c r="K359" s="235"/>
      <c r="L359" s="240"/>
      <c r="M359" s="241"/>
      <c r="N359" s="242"/>
      <c r="O359" s="242"/>
      <c r="P359" s="242"/>
      <c r="Q359" s="242"/>
      <c r="R359" s="242"/>
      <c r="S359" s="242"/>
      <c r="T359" s="24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44" t="s">
        <v>127</v>
      </c>
      <c r="AU359" s="244" t="s">
        <v>84</v>
      </c>
      <c r="AV359" s="13" t="s">
        <v>84</v>
      </c>
      <c r="AW359" s="13" t="s">
        <v>31</v>
      </c>
      <c r="AX359" s="13" t="s">
        <v>82</v>
      </c>
      <c r="AY359" s="244" t="s">
        <v>117</v>
      </c>
    </row>
    <row r="360" s="2" customFormat="1" ht="24.15" customHeight="1">
      <c r="A360" s="38"/>
      <c r="B360" s="39"/>
      <c r="C360" s="215" t="s">
        <v>459</v>
      </c>
      <c r="D360" s="215" t="s">
        <v>119</v>
      </c>
      <c r="E360" s="216" t="s">
        <v>460</v>
      </c>
      <c r="F360" s="217" t="s">
        <v>461</v>
      </c>
      <c r="G360" s="218" t="s">
        <v>462</v>
      </c>
      <c r="H360" s="219">
        <v>21</v>
      </c>
      <c r="I360" s="220"/>
      <c r="J360" s="221">
        <f>ROUND(I360*H360,2)</f>
        <v>0</v>
      </c>
      <c r="K360" s="222"/>
      <c r="L360" s="44"/>
      <c r="M360" s="223" t="s">
        <v>1</v>
      </c>
      <c r="N360" s="224" t="s">
        <v>39</v>
      </c>
      <c r="O360" s="91"/>
      <c r="P360" s="225">
        <f>O360*H360</f>
        <v>0</v>
      </c>
      <c r="Q360" s="225">
        <v>0.00018000000000000001</v>
      </c>
      <c r="R360" s="225">
        <f>Q360*H360</f>
        <v>0.0037800000000000004</v>
      </c>
      <c r="S360" s="225">
        <v>0</v>
      </c>
      <c r="T360" s="226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27" t="s">
        <v>123</v>
      </c>
      <c r="AT360" s="227" t="s">
        <v>119</v>
      </c>
      <c r="AU360" s="227" t="s">
        <v>84</v>
      </c>
      <c r="AY360" s="17" t="s">
        <v>117</v>
      </c>
      <c r="BE360" s="228">
        <f>IF(N360="základní",J360,0)</f>
        <v>0</v>
      </c>
      <c r="BF360" s="228">
        <f>IF(N360="snížená",J360,0)</f>
        <v>0</v>
      </c>
      <c r="BG360" s="228">
        <f>IF(N360="zákl. přenesená",J360,0)</f>
        <v>0</v>
      </c>
      <c r="BH360" s="228">
        <f>IF(N360="sníž. přenesená",J360,0)</f>
        <v>0</v>
      </c>
      <c r="BI360" s="228">
        <f>IF(N360="nulová",J360,0)</f>
        <v>0</v>
      </c>
      <c r="BJ360" s="17" t="s">
        <v>82</v>
      </c>
      <c r="BK360" s="228">
        <f>ROUND(I360*H360,2)</f>
        <v>0</v>
      </c>
      <c r="BL360" s="17" t="s">
        <v>123</v>
      </c>
      <c r="BM360" s="227" t="s">
        <v>463</v>
      </c>
    </row>
    <row r="361" s="2" customFormat="1">
      <c r="A361" s="38"/>
      <c r="B361" s="39"/>
      <c r="C361" s="40"/>
      <c r="D361" s="229" t="s">
        <v>125</v>
      </c>
      <c r="E361" s="40"/>
      <c r="F361" s="230" t="s">
        <v>464</v>
      </c>
      <c r="G361" s="40"/>
      <c r="H361" s="40"/>
      <c r="I361" s="231"/>
      <c r="J361" s="40"/>
      <c r="K361" s="40"/>
      <c r="L361" s="44"/>
      <c r="M361" s="232"/>
      <c r="N361" s="233"/>
      <c r="O361" s="91"/>
      <c r="P361" s="91"/>
      <c r="Q361" s="91"/>
      <c r="R361" s="91"/>
      <c r="S361" s="91"/>
      <c r="T361" s="92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125</v>
      </c>
      <c r="AU361" s="17" t="s">
        <v>84</v>
      </c>
    </row>
    <row r="362" s="14" customFormat="1">
      <c r="A362" s="14"/>
      <c r="B362" s="245"/>
      <c r="C362" s="246"/>
      <c r="D362" s="229" t="s">
        <v>127</v>
      </c>
      <c r="E362" s="247" t="s">
        <v>1</v>
      </c>
      <c r="F362" s="248" t="s">
        <v>465</v>
      </c>
      <c r="G362" s="246"/>
      <c r="H362" s="247" t="s">
        <v>1</v>
      </c>
      <c r="I362" s="249"/>
      <c r="J362" s="246"/>
      <c r="K362" s="246"/>
      <c r="L362" s="250"/>
      <c r="M362" s="251"/>
      <c r="N362" s="252"/>
      <c r="O362" s="252"/>
      <c r="P362" s="252"/>
      <c r="Q362" s="252"/>
      <c r="R362" s="252"/>
      <c r="S362" s="252"/>
      <c r="T362" s="253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54" t="s">
        <v>127</v>
      </c>
      <c r="AU362" s="254" t="s">
        <v>84</v>
      </c>
      <c r="AV362" s="14" t="s">
        <v>82</v>
      </c>
      <c r="AW362" s="14" t="s">
        <v>31</v>
      </c>
      <c r="AX362" s="14" t="s">
        <v>74</v>
      </c>
      <c r="AY362" s="254" t="s">
        <v>117</v>
      </c>
    </row>
    <row r="363" s="13" customFormat="1">
      <c r="A363" s="13"/>
      <c r="B363" s="234"/>
      <c r="C363" s="235"/>
      <c r="D363" s="229" t="s">
        <v>127</v>
      </c>
      <c r="E363" s="236" t="s">
        <v>1</v>
      </c>
      <c r="F363" s="237" t="s">
        <v>251</v>
      </c>
      <c r="G363" s="235"/>
      <c r="H363" s="238">
        <v>18</v>
      </c>
      <c r="I363" s="239"/>
      <c r="J363" s="235"/>
      <c r="K363" s="235"/>
      <c r="L363" s="240"/>
      <c r="M363" s="241"/>
      <c r="N363" s="242"/>
      <c r="O363" s="242"/>
      <c r="P363" s="242"/>
      <c r="Q363" s="242"/>
      <c r="R363" s="242"/>
      <c r="S363" s="242"/>
      <c r="T363" s="24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44" t="s">
        <v>127</v>
      </c>
      <c r="AU363" s="244" t="s">
        <v>84</v>
      </c>
      <c r="AV363" s="13" t="s">
        <v>84</v>
      </c>
      <c r="AW363" s="13" t="s">
        <v>31</v>
      </c>
      <c r="AX363" s="13" t="s">
        <v>74</v>
      </c>
      <c r="AY363" s="244" t="s">
        <v>117</v>
      </c>
    </row>
    <row r="364" s="14" customFormat="1">
      <c r="A364" s="14"/>
      <c r="B364" s="245"/>
      <c r="C364" s="246"/>
      <c r="D364" s="229" t="s">
        <v>127</v>
      </c>
      <c r="E364" s="247" t="s">
        <v>1</v>
      </c>
      <c r="F364" s="248" t="s">
        <v>466</v>
      </c>
      <c r="G364" s="246"/>
      <c r="H364" s="247" t="s">
        <v>1</v>
      </c>
      <c r="I364" s="249"/>
      <c r="J364" s="246"/>
      <c r="K364" s="246"/>
      <c r="L364" s="250"/>
      <c r="M364" s="251"/>
      <c r="N364" s="252"/>
      <c r="O364" s="252"/>
      <c r="P364" s="252"/>
      <c r="Q364" s="252"/>
      <c r="R364" s="252"/>
      <c r="S364" s="252"/>
      <c r="T364" s="253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54" t="s">
        <v>127</v>
      </c>
      <c r="AU364" s="254" t="s">
        <v>84</v>
      </c>
      <c r="AV364" s="14" t="s">
        <v>82</v>
      </c>
      <c r="AW364" s="14" t="s">
        <v>31</v>
      </c>
      <c r="AX364" s="14" t="s">
        <v>74</v>
      </c>
      <c r="AY364" s="254" t="s">
        <v>117</v>
      </c>
    </row>
    <row r="365" s="13" customFormat="1">
      <c r="A365" s="13"/>
      <c r="B365" s="234"/>
      <c r="C365" s="235"/>
      <c r="D365" s="229" t="s">
        <v>127</v>
      </c>
      <c r="E365" s="236" t="s">
        <v>1</v>
      </c>
      <c r="F365" s="237" t="s">
        <v>135</v>
      </c>
      <c r="G365" s="235"/>
      <c r="H365" s="238">
        <v>3</v>
      </c>
      <c r="I365" s="239"/>
      <c r="J365" s="235"/>
      <c r="K365" s="235"/>
      <c r="L365" s="240"/>
      <c r="M365" s="241"/>
      <c r="N365" s="242"/>
      <c r="O365" s="242"/>
      <c r="P365" s="242"/>
      <c r="Q365" s="242"/>
      <c r="R365" s="242"/>
      <c r="S365" s="242"/>
      <c r="T365" s="24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44" t="s">
        <v>127</v>
      </c>
      <c r="AU365" s="244" t="s">
        <v>84</v>
      </c>
      <c r="AV365" s="13" t="s">
        <v>84</v>
      </c>
      <c r="AW365" s="13" t="s">
        <v>31</v>
      </c>
      <c r="AX365" s="13" t="s">
        <v>74</v>
      </c>
      <c r="AY365" s="244" t="s">
        <v>117</v>
      </c>
    </row>
    <row r="366" s="15" customFormat="1">
      <c r="A366" s="15"/>
      <c r="B366" s="255"/>
      <c r="C366" s="256"/>
      <c r="D366" s="229" t="s">
        <v>127</v>
      </c>
      <c r="E366" s="257" t="s">
        <v>1</v>
      </c>
      <c r="F366" s="258" t="s">
        <v>144</v>
      </c>
      <c r="G366" s="256"/>
      <c r="H366" s="259">
        <v>21</v>
      </c>
      <c r="I366" s="260"/>
      <c r="J366" s="256"/>
      <c r="K366" s="256"/>
      <c r="L366" s="261"/>
      <c r="M366" s="262"/>
      <c r="N366" s="263"/>
      <c r="O366" s="263"/>
      <c r="P366" s="263"/>
      <c r="Q366" s="263"/>
      <c r="R366" s="263"/>
      <c r="S366" s="263"/>
      <c r="T366" s="264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T366" s="265" t="s">
        <v>127</v>
      </c>
      <c r="AU366" s="265" t="s">
        <v>84</v>
      </c>
      <c r="AV366" s="15" t="s">
        <v>123</v>
      </c>
      <c r="AW366" s="15" t="s">
        <v>31</v>
      </c>
      <c r="AX366" s="15" t="s">
        <v>82</v>
      </c>
      <c r="AY366" s="265" t="s">
        <v>117</v>
      </c>
    </row>
    <row r="367" s="2" customFormat="1" ht="24.15" customHeight="1">
      <c r="A367" s="38"/>
      <c r="B367" s="39"/>
      <c r="C367" s="215" t="s">
        <v>467</v>
      </c>
      <c r="D367" s="215" t="s">
        <v>119</v>
      </c>
      <c r="E367" s="216" t="s">
        <v>468</v>
      </c>
      <c r="F367" s="217" t="s">
        <v>469</v>
      </c>
      <c r="G367" s="218" t="s">
        <v>462</v>
      </c>
      <c r="H367" s="219">
        <v>9</v>
      </c>
      <c r="I367" s="220"/>
      <c r="J367" s="221">
        <f>ROUND(I367*H367,2)</f>
        <v>0</v>
      </c>
      <c r="K367" s="222"/>
      <c r="L367" s="44"/>
      <c r="M367" s="223" t="s">
        <v>1</v>
      </c>
      <c r="N367" s="224" t="s">
        <v>39</v>
      </c>
      <c r="O367" s="91"/>
      <c r="P367" s="225">
        <f>O367*H367</f>
        <v>0</v>
      </c>
      <c r="Q367" s="225">
        <v>0.00042999999999999999</v>
      </c>
      <c r="R367" s="225">
        <f>Q367*H367</f>
        <v>0.0038699999999999997</v>
      </c>
      <c r="S367" s="225">
        <v>0</v>
      </c>
      <c r="T367" s="226">
        <f>S367*H367</f>
        <v>0</v>
      </c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R367" s="227" t="s">
        <v>123</v>
      </c>
      <c r="AT367" s="227" t="s">
        <v>119</v>
      </c>
      <c r="AU367" s="227" t="s">
        <v>84</v>
      </c>
      <c r="AY367" s="17" t="s">
        <v>117</v>
      </c>
      <c r="BE367" s="228">
        <f>IF(N367="základní",J367,0)</f>
        <v>0</v>
      </c>
      <c r="BF367" s="228">
        <f>IF(N367="snížená",J367,0)</f>
        <v>0</v>
      </c>
      <c r="BG367" s="228">
        <f>IF(N367="zákl. přenesená",J367,0)</f>
        <v>0</v>
      </c>
      <c r="BH367" s="228">
        <f>IF(N367="sníž. přenesená",J367,0)</f>
        <v>0</v>
      </c>
      <c r="BI367" s="228">
        <f>IF(N367="nulová",J367,0)</f>
        <v>0</v>
      </c>
      <c r="BJ367" s="17" t="s">
        <v>82</v>
      </c>
      <c r="BK367" s="228">
        <f>ROUND(I367*H367,2)</f>
        <v>0</v>
      </c>
      <c r="BL367" s="17" t="s">
        <v>123</v>
      </c>
      <c r="BM367" s="227" t="s">
        <v>470</v>
      </c>
    </row>
    <row r="368" s="2" customFormat="1">
      <c r="A368" s="38"/>
      <c r="B368" s="39"/>
      <c r="C368" s="40"/>
      <c r="D368" s="229" t="s">
        <v>125</v>
      </c>
      <c r="E368" s="40"/>
      <c r="F368" s="230" t="s">
        <v>471</v>
      </c>
      <c r="G368" s="40"/>
      <c r="H368" s="40"/>
      <c r="I368" s="231"/>
      <c r="J368" s="40"/>
      <c r="K368" s="40"/>
      <c r="L368" s="44"/>
      <c r="M368" s="232"/>
      <c r="N368" s="233"/>
      <c r="O368" s="91"/>
      <c r="P368" s="91"/>
      <c r="Q368" s="91"/>
      <c r="R368" s="91"/>
      <c r="S368" s="91"/>
      <c r="T368" s="92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T368" s="17" t="s">
        <v>125</v>
      </c>
      <c r="AU368" s="17" t="s">
        <v>84</v>
      </c>
    </row>
    <row r="369" s="14" customFormat="1">
      <c r="A369" s="14"/>
      <c r="B369" s="245"/>
      <c r="C369" s="246"/>
      <c r="D369" s="229" t="s">
        <v>127</v>
      </c>
      <c r="E369" s="247" t="s">
        <v>1</v>
      </c>
      <c r="F369" s="248" t="s">
        <v>472</v>
      </c>
      <c r="G369" s="246"/>
      <c r="H369" s="247" t="s">
        <v>1</v>
      </c>
      <c r="I369" s="249"/>
      <c r="J369" s="246"/>
      <c r="K369" s="246"/>
      <c r="L369" s="250"/>
      <c r="M369" s="251"/>
      <c r="N369" s="252"/>
      <c r="O369" s="252"/>
      <c r="P369" s="252"/>
      <c r="Q369" s="252"/>
      <c r="R369" s="252"/>
      <c r="S369" s="252"/>
      <c r="T369" s="253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54" t="s">
        <v>127</v>
      </c>
      <c r="AU369" s="254" t="s">
        <v>84</v>
      </c>
      <c r="AV369" s="14" t="s">
        <v>82</v>
      </c>
      <c r="AW369" s="14" t="s">
        <v>31</v>
      </c>
      <c r="AX369" s="14" t="s">
        <v>74</v>
      </c>
      <c r="AY369" s="254" t="s">
        <v>117</v>
      </c>
    </row>
    <row r="370" s="13" customFormat="1">
      <c r="A370" s="13"/>
      <c r="B370" s="234"/>
      <c r="C370" s="235"/>
      <c r="D370" s="229" t="s">
        <v>127</v>
      </c>
      <c r="E370" s="236" t="s">
        <v>1</v>
      </c>
      <c r="F370" s="237" t="s">
        <v>180</v>
      </c>
      <c r="G370" s="235"/>
      <c r="H370" s="238">
        <v>9</v>
      </c>
      <c r="I370" s="239"/>
      <c r="J370" s="235"/>
      <c r="K370" s="235"/>
      <c r="L370" s="240"/>
      <c r="M370" s="241"/>
      <c r="N370" s="242"/>
      <c r="O370" s="242"/>
      <c r="P370" s="242"/>
      <c r="Q370" s="242"/>
      <c r="R370" s="242"/>
      <c r="S370" s="242"/>
      <c r="T370" s="24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44" t="s">
        <v>127</v>
      </c>
      <c r="AU370" s="244" t="s">
        <v>84</v>
      </c>
      <c r="AV370" s="13" t="s">
        <v>84</v>
      </c>
      <c r="AW370" s="13" t="s">
        <v>31</v>
      </c>
      <c r="AX370" s="13" t="s">
        <v>82</v>
      </c>
      <c r="AY370" s="244" t="s">
        <v>117</v>
      </c>
    </row>
    <row r="371" s="2" customFormat="1" ht="24.15" customHeight="1">
      <c r="A371" s="38"/>
      <c r="B371" s="39"/>
      <c r="C371" s="215" t="s">
        <v>473</v>
      </c>
      <c r="D371" s="215" t="s">
        <v>119</v>
      </c>
      <c r="E371" s="216" t="s">
        <v>474</v>
      </c>
      <c r="F371" s="217" t="s">
        <v>475</v>
      </c>
      <c r="G371" s="218" t="s">
        <v>345</v>
      </c>
      <c r="H371" s="219">
        <v>10</v>
      </c>
      <c r="I371" s="220"/>
      <c r="J371" s="221">
        <f>ROUND(I371*H371,2)</f>
        <v>0</v>
      </c>
      <c r="K371" s="222"/>
      <c r="L371" s="44"/>
      <c r="M371" s="223" t="s">
        <v>1</v>
      </c>
      <c r="N371" s="224" t="s">
        <v>39</v>
      </c>
      <c r="O371" s="91"/>
      <c r="P371" s="225">
        <f>O371*H371</f>
        <v>0</v>
      </c>
      <c r="Q371" s="225">
        <v>0.010189999999999999</v>
      </c>
      <c r="R371" s="225">
        <f>Q371*H371</f>
        <v>0.10189999999999999</v>
      </c>
      <c r="S371" s="225">
        <v>0</v>
      </c>
      <c r="T371" s="226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27" t="s">
        <v>123</v>
      </c>
      <c r="AT371" s="227" t="s">
        <v>119</v>
      </c>
      <c r="AU371" s="227" t="s">
        <v>84</v>
      </c>
      <c r="AY371" s="17" t="s">
        <v>117</v>
      </c>
      <c r="BE371" s="228">
        <f>IF(N371="základní",J371,0)</f>
        <v>0</v>
      </c>
      <c r="BF371" s="228">
        <f>IF(N371="snížená",J371,0)</f>
        <v>0</v>
      </c>
      <c r="BG371" s="228">
        <f>IF(N371="zákl. přenesená",J371,0)</f>
        <v>0</v>
      </c>
      <c r="BH371" s="228">
        <f>IF(N371="sníž. přenesená",J371,0)</f>
        <v>0</v>
      </c>
      <c r="BI371" s="228">
        <f>IF(N371="nulová",J371,0)</f>
        <v>0</v>
      </c>
      <c r="BJ371" s="17" t="s">
        <v>82</v>
      </c>
      <c r="BK371" s="228">
        <f>ROUND(I371*H371,2)</f>
        <v>0</v>
      </c>
      <c r="BL371" s="17" t="s">
        <v>123</v>
      </c>
      <c r="BM371" s="227" t="s">
        <v>476</v>
      </c>
    </row>
    <row r="372" s="2" customFormat="1">
      <c r="A372" s="38"/>
      <c r="B372" s="39"/>
      <c r="C372" s="40"/>
      <c r="D372" s="229" t="s">
        <v>125</v>
      </c>
      <c r="E372" s="40"/>
      <c r="F372" s="230" t="s">
        <v>475</v>
      </c>
      <c r="G372" s="40"/>
      <c r="H372" s="40"/>
      <c r="I372" s="231"/>
      <c r="J372" s="40"/>
      <c r="K372" s="40"/>
      <c r="L372" s="44"/>
      <c r="M372" s="232"/>
      <c r="N372" s="233"/>
      <c r="O372" s="91"/>
      <c r="P372" s="91"/>
      <c r="Q372" s="91"/>
      <c r="R372" s="91"/>
      <c r="S372" s="91"/>
      <c r="T372" s="92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7" t="s">
        <v>125</v>
      </c>
      <c r="AU372" s="17" t="s">
        <v>84</v>
      </c>
    </row>
    <row r="373" s="13" customFormat="1">
      <c r="A373" s="13"/>
      <c r="B373" s="234"/>
      <c r="C373" s="235"/>
      <c r="D373" s="229" t="s">
        <v>127</v>
      </c>
      <c r="E373" s="236" t="s">
        <v>1</v>
      </c>
      <c r="F373" s="237" t="s">
        <v>348</v>
      </c>
      <c r="G373" s="235"/>
      <c r="H373" s="238">
        <v>10</v>
      </c>
      <c r="I373" s="239"/>
      <c r="J373" s="235"/>
      <c r="K373" s="235"/>
      <c r="L373" s="240"/>
      <c r="M373" s="241"/>
      <c r="N373" s="242"/>
      <c r="O373" s="242"/>
      <c r="P373" s="242"/>
      <c r="Q373" s="242"/>
      <c r="R373" s="242"/>
      <c r="S373" s="242"/>
      <c r="T373" s="24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44" t="s">
        <v>127</v>
      </c>
      <c r="AU373" s="244" t="s">
        <v>84</v>
      </c>
      <c r="AV373" s="13" t="s">
        <v>84</v>
      </c>
      <c r="AW373" s="13" t="s">
        <v>31</v>
      </c>
      <c r="AX373" s="13" t="s">
        <v>82</v>
      </c>
      <c r="AY373" s="244" t="s">
        <v>117</v>
      </c>
    </row>
    <row r="374" s="2" customFormat="1" ht="21.75" customHeight="1">
      <c r="A374" s="38"/>
      <c r="B374" s="39"/>
      <c r="C374" s="266" t="s">
        <v>477</v>
      </c>
      <c r="D374" s="266" t="s">
        <v>269</v>
      </c>
      <c r="E374" s="267" t="s">
        <v>478</v>
      </c>
      <c r="F374" s="268" t="s">
        <v>479</v>
      </c>
      <c r="G374" s="269" t="s">
        <v>345</v>
      </c>
      <c r="H374" s="270">
        <v>10</v>
      </c>
      <c r="I374" s="271"/>
      <c r="J374" s="272">
        <f>ROUND(I374*H374,2)</f>
        <v>0</v>
      </c>
      <c r="K374" s="273"/>
      <c r="L374" s="274"/>
      <c r="M374" s="275" t="s">
        <v>1</v>
      </c>
      <c r="N374" s="276" t="s">
        <v>39</v>
      </c>
      <c r="O374" s="91"/>
      <c r="P374" s="225">
        <f>O374*H374</f>
        <v>0</v>
      </c>
      <c r="Q374" s="225">
        <v>1.0129999999999999</v>
      </c>
      <c r="R374" s="225">
        <f>Q374*H374</f>
        <v>10.129999999999999</v>
      </c>
      <c r="S374" s="225">
        <v>0</v>
      </c>
      <c r="T374" s="226">
        <f>S374*H374</f>
        <v>0</v>
      </c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R374" s="227" t="s">
        <v>172</v>
      </c>
      <c r="AT374" s="227" t="s">
        <v>269</v>
      </c>
      <c r="AU374" s="227" t="s">
        <v>84</v>
      </c>
      <c r="AY374" s="17" t="s">
        <v>117</v>
      </c>
      <c r="BE374" s="228">
        <f>IF(N374="základní",J374,0)</f>
        <v>0</v>
      </c>
      <c r="BF374" s="228">
        <f>IF(N374="snížená",J374,0)</f>
        <v>0</v>
      </c>
      <c r="BG374" s="228">
        <f>IF(N374="zákl. přenesená",J374,0)</f>
        <v>0</v>
      </c>
      <c r="BH374" s="228">
        <f>IF(N374="sníž. přenesená",J374,0)</f>
        <v>0</v>
      </c>
      <c r="BI374" s="228">
        <f>IF(N374="nulová",J374,0)</f>
        <v>0</v>
      </c>
      <c r="BJ374" s="17" t="s">
        <v>82</v>
      </c>
      <c r="BK374" s="228">
        <f>ROUND(I374*H374,2)</f>
        <v>0</v>
      </c>
      <c r="BL374" s="17" t="s">
        <v>123</v>
      </c>
      <c r="BM374" s="227" t="s">
        <v>480</v>
      </c>
    </row>
    <row r="375" s="2" customFormat="1">
      <c r="A375" s="38"/>
      <c r="B375" s="39"/>
      <c r="C375" s="40"/>
      <c r="D375" s="229" t="s">
        <v>125</v>
      </c>
      <c r="E375" s="40"/>
      <c r="F375" s="230" t="s">
        <v>479</v>
      </c>
      <c r="G375" s="40"/>
      <c r="H375" s="40"/>
      <c r="I375" s="231"/>
      <c r="J375" s="40"/>
      <c r="K375" s="40"/>
      <c r="L375" s="44"/>
      <c r="M375" s="232"/>
      <c r="N375" s="233"/>
      <c r="O375" s="91"/>
      <c r="P375" s="91"/>
      <c r="Q375" s="91"/>
      <c r="R375" s="91"/>
      <c r="S375" s="91"/>
      <c r="T375" s="92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T375" s="17" t="s">
        <v>125</v>
      </c>
      <c r="AU375" s="17" t="s">
        <v>84</v>
      </c>
    </row>
    <row r="376" s="2" customFormat="1" ht="24.15" customHeight="1">
      <c r="A376" s="38"/>
      <c r="B376" s="39"/>
      <c r="C376" s="215" t="s">
        <v>481</v>
      </c>
      <c r="D376" s="215" t="s">
        <v>119</v>
      </c>
      <c r="E376" s="216" t="s">
        <v>482</v>
      </c>
      <c r="F376" s="217" t="s">
        <v>483</v>
      </c>
      <c r="G376" s="218" t="s">
        <v>345</v>
      </c>
      <c r="H376" s="219">
        <v>10</v>
      </c>
      <c r="I376" s="220"/>
      <c r="J376" s="221">
        <f>ROUND(I376*H376,2)</f>
        <v>0</v>
      </c>
      <c r="K376" s="222"/>
      <c r="L376" s="44"/>
      <c r="M376" s="223" t="s">
        <v>1</v>
      </c>
      <c r="N376" s="224" t="s">
        <v>39</v>
      </c>
      <c r="O376" s="91"/>
      <c r="P376" s="225">
        <f>O376*H376</f>
        <v>0</v>
      </c>
      <c r="Q376" s="225">
        <v>0.01248</v>
      </c>
      <c r="R376" s="225">
        <f>Q376*H376</f>
        <v>0.12479999999999999</v>
      </c>
      <c r="S376" s="225">
        <v>0</v>
      </c>
      <c r="T376" s="226">
        <f>S376*H376</f>
        <v>0</v>
      </c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R376" s="227" t="s">
        <v>123</v>
      </c>
      <c r="AT376" s="227" t="s">
        <v>119</v>
      </c>
      <c r="AU376" s="227" t="s">
        <v>84</v>
      </c>
      <c r="AY376" s="17" t="s">
        <v>117</v>
      </c>
      <c r="BE376" s="228">
        <f>IF(N376="základní",J376,0)</f>
        <v>0</v>
      </c>
      <c r="BF376" s="228">
        <f>IF(N376="snížená",J376,0)</f>
        <v>0</v>
      </c>
      <c r="BG376" s="228">
        <f>IF(N376="zákl. přenesená",J376,0)</f>
        <v>0</v>
      </c>
      <c r="BH376" s="228">
        <f>IF(N376="sníž. přenesená",J376,0)</f>
        <v>0</v>
      </c>
      <c r="BI376" s="228">
        <f>IF(N376="nulová",J376,0)</f>
        <v>0</v>
      </c>
      <c r="BJ376" s="17" t="s">
        <v>82</v>
      </c>
      <c r="BK376" s="228">
        <f>ROUND(I376*H376,2)</f>
        <v>0</v>
      </c>
      <c r="BL376" s="17" t="s">
        <v>123</v>
      </c>
      <c r="BM376" s="227" t="s">
        <v>484</v>
      </c>
    </row>
    <row r="377" s="2" customFormat="1">
      <c r="A377" s="38"/>
      <c r="B377" s="39"/>
      <c r="C377" s="40"/>
      <c r="D377" s="229" t="s">
        <v>125</v>
      </c>
      <c r="E377" s="40"/>
      <c r="F377" s="230" t="s">
        <v>483</v>
      </c>
      <c r="G377" s="40"/>
      <c r="H377" s="40"/>
      <c r="I377" s="231"/>
      <c r="J377" s="40"/>
      <c r="K377" s="40"/>
      <c r="L377" s="44"/>
      <c r="M377" s="232"/>
      <c r="N377" s="233"/>
      <c r="O377" s="91"/>
      <c r="P377" s="91"/>
      <c r="Q377" s="91"/>
      <c r="R377" s="91"/>
      <c r="S377" s="91"/>
      <c r="T377" s="92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T377" s="17" t="s">
        <v>125</v>
      </c>
      <c r="AU377" s="17" t="s">
        <v>84</v>
      </c>
    </row>
    <row r="378" s="13" customFormat="1">
      <c r="A378" s="13"/>
      <c r="B378" s="234"/>
      <c r="C378" s="235"/>
      <c r="D378" s="229" t="s">
        <v>127</v>
      </c>
      <c r="E378" s="236" t="s">
        <v>1</v>
      </c>
      <c r="F378" s="237" t="s">
        <v>348</v>
      </c>
      <c r="G378" s="235"/>
      <c r="H378" s="238">
        <v>10</v>
      </c>
      <c r="I378" s="239"/>
      <c r="J378" s="235"/>
      <c r="K378" s="235"/>
      <c r="L378" s="240"/>
      <c r="M378" s="241"/>
      <c r="N378" s="242"/>
      <c r="O378" s="242"/>
      <c r="P378" s="242"/>
      <c r="Q378" s="242"/>
      <c r="R378" s="242"/>
      <c r="S378" s="242"/>
      <c r="T378" s="24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4" t="s">
        <v>127</v>
      </c>
      <c r="AU378" s="244" t="s">
        <v>84</v>
      </c>
      <c r="AV378" s="13" t="s">
        <v>84</v>
      </c>
      <c r="AW378" s="13" t="s">
        <v>31</v>
      </c>
      <c r="AX378" s="13" t="s">
        <v>82</v>
      </c>
      <c r="AY378" s="244" t="s">
        <v>117</v>
      </c>
    </row>
    <row r="379" s="2" customFormat="1" ht="24.15" customHeight="1">
      <c r="A379" s="38"/>
      <c r="B379" s="39"/>
      <c r="C379" s="266" t="s">
        <v>485</v>
      </c>
      <c r="D379" s="266" t="s">
        <v>269</v>
      </c>
      <c r="E379" s="267" t="s">
        <v>486</v>
      </c>
      <c r="F379" s="268" t="s">
        <v>487</v>
      </c>
      <c r="G379" s="269" t="s">
        <v>345</v>
      </c>
      <c r="H379" s="270">
        <v>10</v>
      </c>
      <c r="I379" s="271"/>
      <c r="J379" s="272">
        <f>ROUND(I379*H379,2)</f>
        <v>0</v>
      </c>
      <c r="K379" s="273"/>
      <c r="L379" s="274"/>
      <c r="M379" s="275" t="s">
        <v>1</v>
      </c>
      <c r="N379" s="276" t="s">
        <v>39</v>
      </c>
      <c r="O379" s="91"/>
      <c r="P379" s="225">
        <f>O379*H379</f>
        <v>0</v>
      </c>
      <c r="Q379" s="225">
        <v>0.39600000000000002</v>
      </c>
      <c r="R379" s="225">
        <f>Q379*H379</f>
        <v>3.96</v>
      </c>
      <c r="S379" s="225">
        <v>0</v>
      </c>
      <c r="T379" s="226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27" t="s">
        <v>172</v>
      </c>
      <c r="AT379" s="227" t="s">
        <v>269</v>
      </c>
      <c r="AU379" s="227" t="s">
        <v>84</v>
      </c>
      <c r="AY379" s="17" t="s">
        <v>117</v>
      </c>
      <c r="BE379" s="228">
        <f>IF(N379="základní",J379,0)</f>
        <v>0</v>
      </c>
      <c r="BF379" s="228">
        <f>IF(N379="snížená",J379,0)</f>
        <v>0</v>
      </c>
      <c r="BG379" s="228">
        <f>IF(N379="zákl. přenesená",J379,0)</f>
        <v>0</v>
      </c>
      <c r="BH379" s="228">
        <f>IF(N379="sníž. přenesená",J379,0)</f>
        <v>0</v>
      </c>
      <c r="BI379" s="228">
        <f>IF(N379="nulová",J379,0)</f>
        <v>0</v>
      </c>
      <c r="BJ379" s="17" t="s">
        <v>82</v>
      </c>
      <c r="BK379" s="228">
        <f>ROUND(I379*H379,2)</f>
        <v>0</v>
      </c>
      <c r="BL379" s="17" t="s">
        <v>123</v>
      </c>
      <c r="BM379" s="227" t="s">
        <v>488</v>
      </c>
    </row>
    <row r="380" s="2" customFormat="1">
      <c r="A380" s="38"/>
      <c r="B380" s="39"/>
      <c r="C380" s="40"/>
      <c r="D380" s="229" t="s">
        <v>125</v>
      </c>
      <c r="E380" s="40"/>
      <c r="F380" s="230" t="s">
        <v>487</v>
      </c>
      <c r="G380" s="40"/>
      <c r="H380" s="40"/>
      <c r="I380" s="231"/>
      <c r="J380" s="40"/>
      <c r="K380" s="40"/>
      <c r="L380" s="44"/>
      <c r="M380" s="232"/>
      <c r="N380" s="233"/>
      <c r="O380" s="91"/>
      <c r="P380" s="91"/>
      <c r="Q380" s="91"/>
      <c r="R380" s="91"/>
      <c r="S380" s="91"/>
      <c r="T380" s="92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T380" s="17" t="s">
        <v>125</v>
      </c>
      <c r="AU380" s="17" t="s">
        <v>84</v>
      </c>
    </row>
    <row r="381" s="2" customFormat="1" ht="24.15" customHeight="1">
      <c r="A381" s="38"/>
      <c r="B381" s="39"/>
      <c r="C381" s="215" t="s">
        <v>489</v>
      </c>
      <c r="D381" s="215" t="s">
        <v>119</v>
      </c>
      <c r="E381" s="216" t="s">
        <v>490</v>
      </c>
      <c r="F381" s="217" t="s">
        <v>491</v>
      </c>
      <c r="G381" s="218" t="s">
        <v>345</v>
      </c>
      <c r="H381" s="219">
        <v>10</v>
      </c>
      <c r="I381" s="220"/>
      <c r="J381" s="221">
        <f>ROUND(I381*H381,2)</f>
        <v>0</v>
      </c>
      <c r="K381" s="222"/>
      <c r="L381" s="44"/>
      <c r="M381" s="223" t="s">
        <v>1</v>
      </c>
      <c r="N381" s="224" t="s">
        <v>39</v>
      </c>
      <c r="O381" s="91"/>
      <c r="P381" s="225">
        <f>O381*H381</f>
        <v>0</v>
      </c>
      <c r="Q381" s="225">
        <v>0.028539999999999999</v>
      </c>
      <c r="R381" s="225">
        <f>Q381*H381</f>
        <v>0.28539999999999999</v>
      </c>
      <c r="S381" s="225">
        <v>0</v>
      </c>
      <c r="T381" s="226">
        <f>S381*H381</f>
        <v>0</v>
      </c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R381" s="227" t="s">
        <v>123</v>
      </c>
      <c r="AT381" s="227" t="s">
        <v>119</v>
      </c>
      <c r="AU381" s="227" t="s">
        <v>84</v>
      </c>
      <c r="AY381" s="17" t="s">
        <v>117</v>
      </c>
      <c r="BE381" s="228">
        <f>IF(N381="základní",J381,0)</f>
        <v>0</v>
      </c>
      <c r="BF381" s="228">
        <f>IF(N381="snížená",J381,0)</f>
        <v>0</v>
      </c>
      <c r="BG381" s="228">
        <f>IF(N381="zákl. přenesená",J381,0)</f>
        <v>0</v>
      </c>
      <c r="BH381" s="228">
        <f>IF(N381="sníž. přenesená",J381,0)</f>
        <v>0</v>
      </c>
      <c r="BI381" s="228">
        <f>IF(N381="nulová",J381,0)</f>
        <v>0</v>
      </c>
      <c r="BJ381" s="17" t="s">
        <v>82</v>
      </c>
      <c r="BK381" s="228">
        <f>ROUND(I381*H381,2)</f>
        <v>0</v>
      </c>
      <c r="BL381" s="17" t="s">
        <v>123</v>
      </c>
      <c r="BM381" s="227" t="s">
        <v>492</v>
      </c>
    </row>
    <row r="382" s="2" customFormat="1">
      <c r="A382" s="38"/>
      <c r="B382" s="39"/>
      <c r="C382" s="40"/>
      <c r="D382" s="229" t="s">
        <v>125</v>
      </c>
      <c r="E382" s="40"/>
      <c r="F382" s="230" t="s">
        <v>491</v>
      </c>
      <c r="G382" s="40"/>
      <c r="H382" s="40"/>
      <c r="I382" s="231"/>
      <c r="J382" s="40"/>
      <c r="K382" s="40"/>
      <c r="L382" s="44"/>
      <c r="M382" s="232"/>
      <c r="N382" s="233"/>
      <c r="O382" s="91"/>
      <c r="P382" s="91"/>
      <c r="Q382" s="91"/>
      <c r="R382" s="91"/>
      <c r="S382" s="91"/>
      <c r="T382" s="92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T382" s="17" t="s">
        <v>125</v>
      </c>
      <c r="AU382" s="17" t="s">
        <v>84</v>
      </c>
    </row>
    <row r="383" s="13" customFormat="1">
      <c r="A383" s="13"/>
      <c r="B383" s="234"/>
      <c r="C383" s="235"/>
      <c r="D383" s="229" t="s">
        <v>127</v>
      </c>
      <c r="E383" s="236" t="s">
        <v>1</v>
      </c>
      <c r="F383" s="237" t="s">
        <v>348</v>
      </c>
      <c r="G383" s="235"/>
      <c r="H383" s="238">
        <v>10</v>
      </c>
      <c r="I383" s="239"/>
      <c r="J383" s="235"/>
      <c r="K383" s="235"/>
      <c r="L383" s="240"/>
      <c r="M383" s="241"/>
      <c r="N383" s="242"/>
      <c r="O383" s="242"/>
      <c r="P383" s="242"/>
      <c r="Q383" s="242"/>
      <c r="R383" s="242"/>
      <c r="S383" s="242"/>
      <c r="T383" s="24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44" t="s">
        <v>127</v>
      </c>
      <c r="AU383" s="244" t="s">
        <v>84</v>
      </c>
      <c r="AV383" s="13" t="s">
        <v>84</v>
      </c>
      <c r="AW383" s="13" t="s">
        <v>31</v>
      </c>
      <c r="AX383" s="13" t="s">
        <v>82</v>
      </c>
      <c r="AY383" s="244" t="s">
        <v>117</v>
      </c>
    </row>
    <row r="384" s="2" customFormat="1" ht="24.15" customHeight="1">
      <c r="A384" s="38"/>
      <c r="B384" s="39"/>
      <c r="C384" s="266" t="s">
        <v>493</v>
      </c>
      <c r="D384" s="266" t="s">
        <v>269</v>
      </c>
      <c r="E384" s="267" t="s">
        <v>494</v>
      </c>
      <c r="F384" s="268" t="s">
        <v>495</v>
      </c>
      <c r="G384" s="269" t="s">
        <v>345</v>
      </c>
      <c r="H384" s="270">
        <v>10</v>
      </c>
      <c r="I384" s="271"/>
      <c r="J384" s="272">
        <f>ROUND(I384*H384,2)</f>
        <v>0</v>
      </c>
      <c r="K384" s="273"/>
      <c r="L384" s="274"/>
      <c r="M384" s="275" t="s">
        <v>1</v>
      </c>
      <c r="N384" s="276" t="s">
        <v>39</v>
      </c>
      <c r="O384" s="91"/>
      <c r="P384" s="225">
        <f>O384*H384</f>
        <v>0</v>
      </c>
      <c r="Q384" s="225">
        <v>1.548</v>
      </c>
      <c r="R384" s="225">
        <f>Q384*H384</f>
        <v>15.48</v>
      </c>
      <c r="S384" s="225">
        <v>0</v>
      </c>
      <c r="T384" s="226">
        <f>S384*H384</f>
        <v>0</v>
      </c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R384" s="227" t="s">
        <v>172</v>
      </c>
      <c r="AT384" s="227" t="s">
        <v>269</v>
      </c>
      <c r="AU384" s="227" t="s">
        <v>84</v>
      </c>
      <c r="AY384" s="17" t="s">
        <v>117</v>
      </c>
      <c r="BE384" s="228">
        <f>IF(N384="základní",J384,0)</f>
        <v>0</v>
      </c>
      <c r="BF384" s="228">
        <f>IF(N384="snížená",J384,0)</f>
        <v>0</v>
      </c>
      <c r="BG384" s="228">
        <f>IF(N384="zákl. přenesená",J384,0)</f>
        <v>0</v>
      </c>
      <c r="BH384" s="228">
        <f>IF(N384="sníž. přenesená",J384,0)</f>
        <v>0</v>
      </c>
      <c r="BI384" s="228">
        <f>IF(N384="nulová",J384,0)</f>
        <v>0</v>
      </c>
      <c r="BJ384" s="17" t="s">
        <v>82</v>
      </c>
      <c r="BK384" s="228">
        <f>ROUND(I384*H384,2)</f>
        <v>0</v>
      </c>
      <c r="BL384" s="17" t="s">
        <v>123</v>
      </c>
      <c r="BM384" s="227" t="s">
        <v>496</v>
      </c>
    </row>
    <row r="385" s="2" customFormat="1">
      <c r="A385" s="38"/>
      <c r="B385" s="39"/>
      <c r="C385" s="40"/>
      <c r="D385" s="229" t="s">
        <v>125</v>
      </c>
      <c r="E385" s="40"/>
      <c r="F385" s="230" t="s">
        <v>495</v>
      </c>
      <c r="G385" s="40"/>
      <c r="H385" s="40"/>
      <c r="I385" s="231"/>
      <c r="J385" s="40"/>
      <c r="K385" s="40"/>
      <c r="L385" s="44"/>
      <c r="M385" s="232"/>
      <c r="N385" s="233"/>
      <c r="O385" s="91"/>
      <c r="P385" s="91"/>
      <c r="Q385" s="91"/>
      <c r="R385" s="91"/>
      <c r="S385" s="91"/>
      <c r="T385" s="92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T385" s="17" t="s">
        <v>125</v>
      </c>
      <c r="AU385" s="17" t="s">
        <v>84</v>
      </c>
    </row>
    <row r="386" s="2" customFormat="1" ht="24.15" customHeight="1">
      <c r="A386" s="38"/>
      <c r="B386" s="39"/>
      <c r="C386" s="215" t="s">
        <v>497</v>
      </c>
      <c r="D386" s="215" t="s">
        <v>119</v>
      </c>
      <c r="E386" s="216" t="s">
        <v>498</v>
      </c>
      <c r="F386" s="217" t="s">
        <v>499</v>
      </c>
      <c r="G386" s="218" t="s">
        <v>345</v>
      </c>
      <c r="H386" s="219">
        <v>2</v>
      </c>
      <c r="I386" s="220"/>
      <c r="J386" s="221">
        <f>ROUND(I386*H386,2)</f>
        <v>0</v>
      </c>
      <c r="K386" s="222"/>
      <c r="L386" s="44"/>
      <c r="M386" s="223" t="s">
        <v>1</v>
      </c>
      <c r="N386" s="224" t="s">
        <v>39</v>
      </c>
      <c r="O386" s="91"/>
      <c r="P386" s="225">
        <f>O386*H386</f>
        <v>0</v>
      </c>
      <c r="Q386" s="225">
        <v>0.12422</v>
      </c>
      <c r="R386" s="225">
        <f>Q386*H386</f>
        <v>0.24843999999999999</v>
      </c>
      <c r="S386" s="225">
        <v>0</v>
      </c>
      <c r="T386" s="226">
        <f>S386*H386</f>
        <v>0</v>
      </c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R386" s="227" t="s">
        <v>123</v>
      </c>
      <c r="AT386" s="227" t="s">
        <v>119</v>
      </c>
      <c r="AU386" s="227" t="s">
        <v>84</v>
      </c>
      <c r="AY386" s="17" t="s">
        <v>117</v>
      </c>
      <c r="BE386" s="228">
        <f>IF(N386="základní",J386,0)</f>
        <v>0</v>
      </c>
      <c r="BF386" s="228">
        <f>IF(N386="snížená",J386,0)</f>
        <v>0</v>
      </c>
      <c r="BG386" s="228">
        <f>IF(N386="zákl. přenesená",J386,0)</f>
        <v>0</v>
      </c>
      <c r="BH386" s="228">
        <f>IF(N386="sníž. přenesená",J386,0)</f>
        <v>0</v>
      </c>
      <c r="BI386" s="228">
        <f>IF(N386="nulová",J386,0)</f>
        <v>0</v>
      </c>
      <c r="BJ386" s="17" t="s">
        <v>82</v>
      </c>
      <c r="BK386" s="228">
        <f>ROUND(I386*H386,2)</f>
        <v>0</v>
      </c>
      <c r="BL386" s="17" t="s">
        <v>123</v>
      </c>
      <c r="BM386" s="227" t="s">
        <v>500</v>
      </c>
    </row>
    <row r="387" s="2" customFormat="1">
      <c r="A387" s="38"/>
      <c r="B387" s="39"/>
      <c r="C387" s="40"/>
      <c r="D387" s="229" t="s">
        <v>125</v>
      </c>
      <c r="E387" s="40"/>
      <c r="F387" s="230" t="s">
        <v>501</v>
      </c>
      <c r="G387" s="40"/>
      <c r="H387" s="40"/>
      <c r="I387" s="231"/>
      <c r="J387" s="40"/>
      <c r="K387" s="40"/>
      <c r="L387" s="44"/>
      <c r="M387" s="232"/>
      <c r="N387" s="233"/>
      <c r="O387" s="91"/>
      <c r="P387" s="91"/>
      <c r="Q387" s="91"/>
      <c r="R387" s="91"/>
      <c r="S387" s="91"/>
      <c r="T387" s="92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125</v>
      </c>
      <c r="AU387" s="17" t="s">
        <v>84</v>
      </c>
    </row>
    <row r="388" s="13" customFormat="1">
      <c r="A388" s="13"/>
      <c r="B388" s="234"/>
      <c r="C388" s="235"/>
      <c r="D388" s="229" t="s">
        <v>127</v>
      </c>
      <c r="E388" s="236" t="s">
        <v>1</v>
      </c>
      <c r="F388" s="237" t="s">
        <v>502</v>
      </c>
      <c r="G388" s="235"/>
      <c r="H388" s="238">
        <v>2</v>
      </c>
      <c r="I388" s="239"/>
      <c r="J388" s="235"/>
      <c r="K388" s="235"/>
      <c r="L388" s="240"/>
      <c r="M388" s="241"/>
      <c r="N388" s="242"/>
      <c r="O388" s="242"/>
      <c r="P388" s="242"/>
      <c r="Q388" s="242"/>
      <c r="R388" s="242"/>
      <c r="S388" s="242"/>
      <c r="T388" s="24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4" t="s">
        <v>127</v>
      </c>
      <c r="AU388" s="244" t="s">
        <v>84</v>
      </c>
      <c r="AV388" s="13" t="s">
        <v>84</v>
      </c>
      <c r="AW388" s="13" t="s">
        <v>31</v>
      </c>
      <c r="AX388" s="13" t="s">
        <v>82</v>
      </c>
      <c r="AY388" s="244" t="s">
        <v>117</v>
      </c>
    </row>
    <row r="389" s="2" customFormat="1" ht="24.15" customHeight="1">
      <c r="A389" s="38"/>
      <c r="B389" s="39"/>
      <c r="C389" s="266" t="s">
        <v>503</v>
      </c>
      <c r="D389" s="266" t="s">
        <v>269</v>
      </c>
      <c r="E389" s="267" t="s">
        <v>504</v>
      </c>
      <c r="F389" s="268" t="s">
        <v>505</v>
      </c>
      <c r="G389" s="269" t="s">
        <v>345</v>
      </c>
      <c r="H389" s="270">
        <v>2</v>
      </c>
      <c r="I389" s="271"/>
      <c r="J389" s="272">
        <f>ROUND(I389*H389,2)</f>
        <v>0</v>
      </c>
      <c r="K389" s="273"/>
      <c r="L389" s="274"/>
      <c r="M389" s="275" t="s">
        <v>1</v>
      </c>
      <c r="N389" s="276" t="s">
        <v>39</v>
      </c>
      <c r="O389" s="91"/>
      <c r="P389" s="225">
        <f>O389*H389</f>
        <v>0</v>
      </c>
      <c r="Q389" s="225">
        <v>0.108</v>
      </c>
      <c r="R389" s="225">
        <f>Q389*H389</f>
        <v>0.216</v>
      </c>
      <c r="S389" s="225">
        <v>0</v>
      </c>
      <c r="T389" s="226">
        <f>S389*H389</f>
        <v>0</v>
      </c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R389" s="227" t="s">
        <v>172</v>
      </c>
      <c r="AT389" s="227" t="s">
        <v>269</v>
      </c>
      <c r="AU389" s="227" t="s">
        <v>84</v>
      </c>
      <c r="AY389" s="17" t="s">
        <v>117</v>
      </c>
      <c r="BE389" s="228">
        <f>IF(N389="základní",J389,0)</f>
        <v>0</v>
      </c>
      <c r="BF389" s="228">
        <f>IF(N389="snížená",J389,0)</f>
        <v>0</v>
      </c>
      <c r="BG389" s="228">
        <f>IF(N389="zákl. přenesená",J389,0)</f>
        <v>0</v>
      </c>
      <c r="BH389" s="228">
        <f>IF(N389="sníž. přenesená",J389,0)</f>
        <v>0</v>
      </c>
      <c r="BI389" s="228">
        <f>IF(N389="nulová",J389,0)</f>
        <v>0</v>
      </c>
      <c r="BJ389" s="17" t="s">
        <v>82</v>
      </c>
      <c r="BK389" s="228">
        <f>ROUND(I389*H389,2)</f>
        <v>0</v>
      </c>
      <c r="BL389" s="17" t="s">
        <v>123</v>
      </c>
      <c r="BM389" s="227" t="s">
        <v>506</v>
      </c>
    </row>
    <row r="390" s="2" customFormat="1">
      <c r="A390" s="38"/>
      <c r="B390" s="39"/>
      <c r="C390" s="40"/>
      <c r="D390" s="229" t="s">
        <v>125</v>
      </c>
      <c r="E390" s="40"/>
      <c r="F390" s="230" t="s">
        <v>505</v>
      </c>
      <c r="G390" s="40"/>
      <c r="H390" s="40"/>
      <c r="I390" s="231"/>
      <c r="J390" s="40"/>
      <c r="K390" s="40"/>
      <c r="L390" s="44"/>
      <c r="M390" s="232"/>
      <c r="N390" s="233"/>
      <c r="O390" s="91"/>
      <c r="P390" s="91"/>
      <c r="Q390" s="91"/>
      <c r="R390" s="91"/>
      <c r="S390" s="91"/>
      <c r="T390" s="92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T390" s="17" t="s">
        <v>125</v>
      </c>
      <c r="AU390" s="17" t="s">
        <v>84</v>
      </c>
    </row>
    <row r="391" s="2" customFormat="1" ht="24.15" customHeight="1">
      <c r="A391" s="38"/>
      <c r="B391" s="39"/>
      <c r="C391" s="215" t="s">
        <v>507</v>
      </c>
      <c r="D391" s="215" t="s">
        <v>119</v>
      </c>
      <c r="E391" s="216" t="s">
        <v>508</v>
      </c>
      <c r="F391" s="217" t="s">
        <v>509</v>
      </c>
      <c r="G391" s="218" t="s">
        <v>345</v>
      </c>
      <c r="H391" s="219">
        <v>2</v>
      </c>
      <c r="I391" s="220"/>
      <c r="J391" s="221">
        <f>ROUND(I391*H391,2)</f>
        <v>0</v>
      </c>
      <c r="K391" s="222"/>
      <c r="L391" s="44"/>
      <c r="M391" s="223" t="s">
        <v>1</v>
      </c>
      <c r="N391" s="224" t="s">
        <v>39</v>
      </c>
      <c r="O391" s="91"/>
      <c r="P391" s="225">
        <f>O391*H391</f>
        <v>0</v>
      </c>
      <c r="Q391" s="225">
        <v>0.02972</v>
      </c>
      <c r="R391" s="225">
        <f>Q391*H391</f>
        <v>0.05944</v>
      </c>
      <c r="S391" s="225">
        <v>0</v>
      </c>
      <c r="T391" s="226">
        <f>S391*H391</f>
        <v>0</v>
      </c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R391" s="227" t="s">
        <v>123</v>
      </c>
      <c r="AT391" s="227" t="s">
        <v>119</v>
      </c>
      <c r="AU391" s="227" t="s">
        <v>84</v>
      </c>
      <c r="AY391" s="17" t="s">
        <v>117</v>
      </c>
      <c r="BE391" s="228">
        <f>IF(N391="základní",J391,0)</f>
        <v>0</v>
      </c>
      <c r="BF391" s="228">
        <f>IF(N391="snížená",J391,0)</f>
        <v>0</v>
      </c>
      <c r="BG391" s="228">
        <f>IF(N391="zákl. přenesená",J391,0)</f>
        <v>0</v>
      </c>
      <c r="BH391" s="228">
        <f>IF(N391="sníž. přenesená",J391,0)</f>
        <v>0</v>
      </c>
      <c r="BI391" s="228">
        <f>IF(N391="nulová",J391,0)</f>
        <v>0</v>
      </c>
      <c r="BJ391" s="17" t="s">
        <v>82</v>
      </c>
      <c r="BK391" s="228">
        <f>ROUND(I391*H391,2)</f>
        <v>0</v>
      </c>
      <c r="BL391" s="17" t="s">
        <v>123</v>
      </c>
      <c r="BM391" s="227" t="s">
        <v>510</v>
      </c>
    </row>
    <row r="392" s="2" customFormat="1">
      <c r="A392" s="38"/>
      <c r="B392" s="39"/>
      <c r="C392" s="40"/>
      <c r="D392" s="229" t="s">
        <v>125</v>
      </c>
      <c r="E392" s="40"/>
      <c r="F392" s="230" t="s">
        <v>511</v>
      </c>
      <c r="G392" s="40"/>
      <c r="H392" s="40"/>
      <c r="I392" s="231"/>
      <c r="J392" s="40"/>
      <c r="K392" s="40"/>
      <c r="L392" s="44"/>
      <c r="M392" s="232"/>
      <c r="N392" s="233"/>
      <c r="O392" s="91"/>
      <c r="P392" s="91"/>
      <c r="Q392" s="91"/>
      <c r="R392" s="91"/>
      <c r="S392" s="91"/>
      <c r="T392" s="92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T392" s="17" t="s">
        <v>125</v>
      </c>
      <c r="AU392" s="17" t="s">
        <v>84</v>
      </c>
    </row>
    <row r="393" s="13" customFormat="1">
      <c r="A393" s="13"/>
      <c r="B393" s="234"/>
      <c r="C393" s="235"/>
      <c r="D393" s="229" t="s">
        <v>127</v>
      </c>
      <c r="E393" s="236" t="s">
        <v>1</v>
      </c>
      <c r="F393" s="237" t="s">
        <v>502</v>
      </c>
      <c r="G393" s="235"/>
      <c r="H393" s="238">
        <v>2</v>
      </c>
      <c r="I393" s="239"/>
      <c r="J393" s="235"/>
      <c r="K393" s="235"/>
      <c r="L393" s="240"/>
      <c r="M393" s="241"/>
      <c r="N393" s="242"/>
      <c r="O393" s="242"/>
      <c r="P393" s="242"/>
      <c r="Q393" s="242"/>
      <c r="R393" s="242"/>
      <c r="S393" s="242"/>
      <c r="T393" s="24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44" t="s">
        <v>127</v>
      </c>
      <c r="AU393" s="244" t="s">
        <v>84</v>
      </c>
      <c r="AV393" s="13" t="s">
        <v>84</v>
      </c>
      <c r="AW393" s="13" t="s">
        <v>31</v>
      </c>
      <c r="AX393" s="13" t="s">
        <v>82</v>
      </c>
      <c r="AY393" s="244" t="s">
        <v>117</v>
      </c>
    </row>
    <row r="394" s="2" customFormat="1" ht="21.75" customHeight="1">
      <c r="A394" s="38"/>
      <c r="B394" s="39"/>
      <c r="C394" s="266" t="s">
        <v>512</v>
      </c>
      <c r="D394" s="266" t="s">
        <v>269</v>
      </c>
      <c r="E394" s="267" t="s">
        <v>513</v>
      </c>
      <c r="F394" s="268" t="s">
        <v>514</v>
      </c>
      <c r="G394" s="269" t="s">
        <v>345</v>
      </c>
      <c r="H394" s="270">
        <v>2</v>
      </c>
      <c r="I394" s="271"/>
      <c r="J394" s="272">
        <f>ROUND(I394*H394,2)</f>
        <v>0</v>
      </c>
      <c r="K394" s="273"/>
      <c r="L394" s="274"/>
      <c r="M394" s="275" t="s">
        <v>1</v>
      </c>
      <c r="N394" s="276" t="s">
        <v>39</v>
      </c>
      <c r="O394" s="91"/>
      <c r="P394" s="225">
        <f>O394*H394</f>
        <v>0</v>
      </c>
      <c r="Q394" s="225">
        <v>0.111</v>
      </c>
      <c r="R394" s="225">
        <f>Q394*H394</f>
        <v>0.222</v>
      </c>
      <c r="S394" s="225">
        <v>0</v>
      </c>
      <c r="T394" s="226">
        <f>S394*H394</f>
        <v>0</v>
      </c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R394" s="227" t="s">
        <v>172</v>
      </c>
      <c r="AT394" s="227" t="s">
        <v>269</v>
      </c>
      <c r="AU394" s="227" t="s">
        <v>84</v>
      </c>
      <c r="AY394" s="17" t="s">
        <v>117</v>
      </c>
      <c r="BE394" s="228">
        <f>IF(N394="základní",J394,0)</f>
        <v>0</v>
      </c>
      <c r="BF394" s="228">
        <f>IF(N394="snížená",J394,0)</f>
        <v>0</v>
      </c>
      <c r="BG394" s="228">
        <f>IF(N394="zákl. přenesená",J394,0)</f>
        <v>0</v>
      </c>
      <c r="BH394" s="228">
        <f>IF(N394="sníž. přenesená",J394,0)</f>
        <v>0</v>
      </c>
      <c r="BI394" s="228">
        <f>IF(N394="nulová",J394,0)</f>
        <v>0</v>
      </c>
      <c r="BJ394" s="17" t="s">
        <v>82</v>
      </c>
      <c r="BK394" s="228">
        <f>ROUND(I394*H394,2)</f>
        <v>0</v>
      </c>
      <c r="BL394" s="17" t="s">
        <v>123</v>
      </c>
      <c r="BM394" s="227" t="s">
        <v>515</v>
      </c>
    </row>
    <row r="395" s="2" customFormat="1">
      <c r="A395" s="38"/>
      <c r="B395" s="39"/>
      <c r="C395" s="40"/>
      <c r="D395" s="229" t="s">
        <v>125</v>
      </c>
      <c r="E395" s="40"/>
      <c r="F395" s="230" t="s">
        <v>514</v>
      </c>
      <c r="G395" s="40"/>
      <c r="H395" s="40"/>
      <c r="I395" s="231"/>
      <c r="J395" s="40"/>
      <c r="K395" s="40"/>
      <c r="L395" s="44"/>
      <c r="M395" s="232"/>
      <c r="N395" s="233"/>
      <c r="O395" s="91"/>
      <c r="P395" s="91"/>
      <c r="Q395" s="91"/>
      <c r="R395" s="91"/>
      <c r="S395" s="91"/>
      <c r="T395" s="92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T395" s="17" t="s">
        <v>125</v>
      </c>
      <c r="AU395" s="17" t="s">
        <v>84</v>
      </c>
    </row>
    <row r="396" s="2" customFormat="1" ht="24.15" customHeight="1">
      <c r="A396" s="38"/>
      <c r="B396" s="39"/>
      <c r="C396" s="215" t="s">
        <v>516</v>
      </c>
      <c r="D396" s="215" t="s">
        <v>119</v>
      </c>
      <c r="E396" s="216" t="s">
        <v>517</v>
      </c>
      <c r="F396" s="217" t="s">
        <v>518</v>
      </c>
      <c r="G396" s="218" t="s">
        <v>345</v>
      </c>
      <c r="H396" s="219">
        <v>2</v>
      </c>
      <c r="I396" s="220"/>
      <c r="J396" s="221">
        <f>ROUND(I396*H396,2)</f>
        <v>0</v>
      </c>
      <c r="K396" s="222"/>
      <c r="L396" s="44"/>
      <c r="M396" s="223" t="s">
        <v>1</v>
      </c>
      <c r="N396" s="224" t="s">
        <v>39</v>
      </c>
      <c r="O396" s="91"/>
      <c r="P396" s="225">
        <f>O396*H396</f>
        <v>0</v>
      </c>
      <c r="Q396" s="225">
        <v>0.02972</v>
      </c>
      <c r="R396" s="225">
        <f>Q396*H396</f>
        <v>0.05944</v>
      </c>
      <c r="S396" s="225">
        <v>0</v>
      </c>
      <c r="T396" s="226">
        <f>S396*H396</f>
        <v>0</v>
      </c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R396" s="227" t="s">
        <v>123</v>
      </c>
      <c r="AT396" s="227" t="s">
        <v>119</v>
      </c>
      <c r="AU396" s="227" t="s">
        <v>84</v>
      </c>
      <c r="AY396" s="17" t="s">
        <v>117</v>
      </c>
      <c r="BE396" s="228">
        <f>IF(N396="základní",J396,0)</f>
        <v>0</v>
      </c>
      <c r="BF396" s="228">
        <f>IF(N396="snížená",J396,0)</f>
        <v>0</v>
      </c>
      <c r="BG396" s="228">
        <f>IF(N396="zákl. přenesená",J396,0)</f>
        <v>0</v>
      </c>
      <c r="BH396" s="228">
        <f>IF(N396="sníž. přenesená",J396,0)</f>
        <v>0</v>
      </c>
      <c r="BI396" s="228">
        <f>IF(N396="nulová",J396,0)</f>
        <v>0</v>
      </c>
      <c r="BJ396" s="17" t="s">
        <v>82</v>
      </c>
      <c r="BK396" s="228">
        <f>ROUND(I396*H396,2)</f>
        <v>0</v>
      </c>
      <c r="BL396" s="17" t="s">
        <v>123</v>
      </c>
      <c r="BM396" s="227" t="s">
        <v>519</v>
      </c>
    </row>
    <row r="397" s="2" customFormat="1">
      <c r="A397" s="38"/>
      <c r="B397" s="39"/>
      <c r="C397" s="40"/>
      <c r="D397" s="229" t="s">
        <v>125</v>
      </c>
      <c r="E397" s="40"/>
      <c r="F397" s="230" t="s">
        <v>520</v>
      </c>
      <c r="G397" s="40"/>
      <c r="H397" s="40"/>
      <c r="I397" s="231"/>
      <c r="J397" s="40"/>
      <c r="K397" s="40"/>
      <c r="L397" s="44"/>
      <c r="M397" s="232"/>
      <c r="N397" s="233"/>
      <c r="O397" s="91"/>
      <c r="P397" s="91"/>
      <c r="Q397" s="91"/>
      <c r="R397" s="91"/>
      <c r="S397" s="91"/>
      <c r="T397" s="92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T397" s="17" t="s">
        <v>125</v>
      </c>
      <c r="AU397" s="17" t="s">
        <v>84</v>
      </c>
    </row>
    <row r="398" s="13" customFormat="1">
      <c r="A398" s="13"/>
      <c r="B398" s="234"/>
      <c r="C398" s="235"/>
      <c r="D398" s="229" t="s">
        <v>127</v>
      </c>
      <c r="E398" s="236" t="s">
        <v>1</v>
      </c>
      <c r="F398" s="237" t="s">
        <v>502</v>
      </c>
      <c r="G398" s="235"/>
      <c r="H398" s="238">
        <v>2</v>
      </c>
      <c r="I398" s="239"/>
      <c r="J398" s="235"/>
      <c r="K398" s="235"/>
      <c r="L398" s="240"/>
      <c r="M398" s="241"/>
      <c r="N398" s="242"/>
      <c r="O398" s="242"/>
      <c r="P398" s="242"/>
      <c r="Q398" s="242"/>
      <c r="R398" s="242"/>
      <c r="S398" s="242"/>
      <c r="T398" s="24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4" t="s">
        <v>127</v>
      </c>
      <c r="AU398" s="244" t="s">
        <v>84</v>
      </c>
      <c r="AV398" s="13" t="s">
        <v>84</v>
      </c>
      <c r="AW398" s="13" t="s">
        <v>31</v>
      </c>
      <c r="AX398" s="13" t="s">
        <v>82</v>
      </c>
      <c r="AY398" s="244" t="s">
        <v>117</v>
      </c>
    </row>
    <row r="399" s="2" customFormat="1" ht="24.15" customHeight="1">
      <c r="A399" s="38"/>
      <c r="B399" s="39"/>
      <c r="C399" s="266" t="s">
        <v>521</v>
      </c>
      <c r="D399" s="266" t="s">
        <v>269</v>
      </c>
      <c r="E399" s="267" t="s">
        <v>522</v>
      </c>
      <c r="F399" s="268" t="s">
        <v>523</v>
      </c>
      <c r="G399" s="269" t="s">
        <v>345</v>
      </c>
      <c r="H399" s="270">
        <v>2</v>
      </c>
      <c r="I399" s="271"/>
      <c r="J399" s="272">
        <f>ROUND(I399*H399,2)</f>
        <v>0</v>
      </c>
      <c r="K399" s="273"/>
      <c r="L399" s="274"/>
      <c r="M399" s="275" t="s">
        <v>1</v>
      </c>
      <c r="N399" s="276" t="s">
        <v>39</v>
      </c>
      <c r="O399" s="91"/>
      <c r="P399" s="225">
        <f>O399*H399</f>
        <v>0</v>
      </c>
      <c r="Q399" s="225">
        <v>0.11</v>
      </c>
      <c r="R399" s="225">
        <f>Q399*H399</f>
        <v>0.22</v>
      </c>
      <c r="S399" s="225">
        <v>0</v>
      </c>
      <c r="T399" s="226">
        <f>S399*H399</f>
        <v>0</v>
      </c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R399" s="227" t="s">
        <v>172</v>
      </c>
      <c r="AT399" s="227" t="s">
        <v>269</v>
      </c>
      <c r="AU399" s="227" t="s">
        <v>84</v>
      </c>
      <c r="AY399" s="17" t="s">
        <v>117</v>
      </c>
      <c r="BE399" s="228">
        <f>IF(N399="základní",J399,0)</f>
        <v>0</v>
      </c>
      <c r="BF399" s="228">
        <f>IF(N399="snížená",J399,0)</f>
        <v>0</v>
      </c>
      <c r="BG399" s="228">
        <f>IF(N399="zákl. přenesená",J399,0)</f>
        <v>0</v>
      </c>
      <c r="BH399" s="228">
        <f>IF(N399="sníž. přenesená",J399,0)</f>
        <v>0</v>
      </c>
      <c r="BI399" s="228">
        <f>IF(N399="nulová",J399,0)</f>
        <v>0</v>
      </c>
      <c r="BJ399" s="17" t="s">
        <v>82</v>
      </c>
      <c r="BK399" s="228">
        <f>ROUND(I399*H399,2)</f>
        <v>0</v>
      </c>
      <c r="BL399" s="17" t="s">
        <v>123</v>
      </c>
      <c r="BM399" s="227" t="s">
        <v>524</v>
      </c>
    </row>
    <row r="400" s="2" customFormat="1">
      <c r="A400" s="38"/>
      <c r="B400" s="39"/>
      <c r="C400" s="40"/>
      <c r="D400" s="229" t="s">
        <v>125</v>
      </c>
      <c r="E400" s="40"/>
      <c r="F400" s="230" t="s">
        <v>523</v>
      </c>
      <c r="G400" s="40"/>
      <c r="H400" s="40"/>
      <c r="I400" s="231"/>
      <c r="J400" s="40"/>
      <c r="K400" s="40"/>
      <c r="L400" s="44"/>
      <c r="M400" s="232"/>
      <c r="N400" s="233"/>
      <c r="O400" s="91"/>
      <c r="P400" s="91"/>
      <c r="Q400" s="91"/>
      <c r="R400" s="91"/>
      <c r="S400" s="91"/>
      <c r="T400" s="92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T400" s="17" t="s">
        <v>125</v>
      </c>
      <c r="AU400" s="17" t="s">
        <v>84</v>
      </c>
    </row>
    <row r="401" s="2" customFormat="1" ht="37.8" customHeight="1">
      <c r="A401" s="38"/>
      <c r="B401" s="39"/>
      <c r="C401" s="215" t="s">
        <v>525</v>
      </c>
      <c r="D401" s="215" t="s">
        <v>119</v>
      </c>
      <c r="E401" s="216" t="s">
        <v>526</v>
      </c>
      <c r="F401" s="217" t="s">
        <v>527</v>
      </c>
      <c r="G401" s="218" t="s">
        <v>345</v>
      </c>
      <c r="H401" s="219">
        <v>12</v>
      </c>
      <c r="I401" s="220"/>
      <c r="J401" s="221">
        <f>ROUND(I401*H401,2)</f>
        <v>0</v>
      </c>
      <c r="K401" s="222"/>
      <c r="L401" s="44"/>
      <c r="M401" s="223" t="s">
        <v>1</v>
      </c>
      <c r="N401" s="224" t="s">
        <v>39</v>
      </c>
      <c r="O401" s="91"/>
      <c r="P401" s="225">
        <f>O401*H401</f>
        <v>0</v>
      </c>
      <c r="Q401" s="225">
        <v>0.089999999999999997</v>
      </c>
      <c r="R401" s="225">
        <f>Q401*H401</f>
        <v>1.0800000000000001</v>
      </c>
      <c r="S401" s="225">
        <v>0</v>
      </c>
      <c r="T401" s="226">
        <f>S401*H401</f>
        <v>0</v>
      </c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R401" s="227" t="s">
        <v>123</v>
      </c>
      <c r="AT401" s="227" t="s">
        <v>119</v>
      </c>
      <c r="AU401" s="227" t="s">
        <v>84</v>
      </c>
      <c r="AY401" s="17" t="s">
        <v>117</v>
      </c>
      <c r="BE401" s="228">
        <f>IF(N401="základní",J401,0)</f>
        <v>0</v>
      </c>
      <c r="BF401" s="228">
        <f>IF(N401="snížená",J401,0)</f>
        <v>0</v>
      </c>
      <c r="BG401" s="228">
        <f>IF(N401="zákl. přenesená",J401,0)</f>
        <v>0</v>
      </c>
      <c r="BH401" s="228">
        <f>IF(N401="sníž. přenesená",J401,0)</f>
        <v>0</v>
      </c>
      <c r="BI401" s="228">
        <f>IF(N401="nulová",J401,0)</f>
        <v>0</v>
      </c>
      <c r="BJ401" s="17" t="s">
        <v>82</v>
      </c>
      <c r="BK401" s="228">
        <f>ROUND(I401*H401,2)</f>
        <v>0</v>
      </c>
      <c r="BL401" s="17" t="s">
        <v>123</v>
      </c>
      <c r="BM401" s="227" t="s">
        <v>528</v>
      </c>
    </row>
    <row r="402" s="2" customFormat="1">
      <c r="A402" s="38"/>
      <c r="B402" s="39"/>
      <c r="C402" s="40"/>
      <c r="D402" s="229" t="s">
        <v>125</v>
      </c>
      <c r="E402" s="40"/>
      <c r="F402" s="230" t="s">
        <v>529</v>
      </c>
      <c r="G402" s="40"/>
      <c r="H402" s="40"/>
      <c r="I402" s="231"/>
      <c r="J402" s="40"/>
      <c r="K402" s="40"/>
      <c r="L402" s="44"/>
      <c r="M402" s="232"/>
      <c r="N402" s="233"/>
      <c r="O402" s="91"/>
      <c r="P402" s="91"/>
      <c r="Q402" s="91"/>
      <c r="R402" s="91"/>
      <c r="S402" s="91"/>
      <c r="T402" s="92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7" t="s">
        <v>125</v>
      </c>
      <c r="AU402" s="17" t="s">
        <v>84</v>
      </c>
    </row>
    <row r="403" s="2" customFormat="1" ht="24.15" customHeight="1">
      <c r="A403" s="38"/>
      <c r="B403" s="39"/>
      <c r="C403" s="266" t="s">
        <v>530</v>
      </c>
      <c r="D403" s="266" t="s">
        <v>269</v>
      </c>
      <c r="E403" s="267" t="s">
        <v>531</v>
      </c>
      <c r="F403" s="268" t="s">
        <v>532</v>
      </c>
      <c r="G403" s="269" t="s">
        <v>345</v>
      </c>
      <c r="H403" s="270">
        <v>2</v>
      </c>
      <c r="I403" s="271"/>
      <c r="J403" s="272">
        <f>ROUND(I403*H403,2)</f>
        <v>0</v>
      </c>
      <c r="K403" s="273"/>
      <c r="L403" s="274"/>
      <c r="M403" s="275" t="s">
        <v>1</v>
      </c>
      <c r="N403" s="276" t="s">
        <v>39</v>
      </c>
      <c r="O403" s="91"/>
      <c r="P403" s="225">
        <f>O403*H403</f>
        <v>0</v>
      </c>
      <c r="Q403" s="225">
        <v>0.073999999999999996</v>
      </c>
      <c r="R403" s="225">
        <f>Q403*H403</f>
        <v>0.14799999999999999</v>
      </c>
      <c r="S403" s="225">
        <v>0</v>
      </c>
      <c r="T403" s="226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27" t="s">
        <v>172</v>
      </c>
      <c r="AT403" s="227" t="s">
        <v>269</v>
      </c>
      <c r="AU403" s="227" t="s">
        <v>84</v>
      </c>
      <c r="AY403" s="17" t="s">
        <v>117</v>
      </c>
      <c r="BE403" s="228">
        <f>IF(N403="základní",J403,0)</f>
        <v>0</v>
      </c>
      <c r="BF403" s="228">
        <f>IF(N403="snížená",J403,0)</f>
        <v>0</v>
      </c>
      <c r="BG403" s="228">
        <f>IF(N403="zákl. přenesená",J403,0)</f>
        <v>0</v>
      </c>
      <c r="BH403" s="228">
        <f>IF(N403="sníž. přenesená",J403,0)</f>
        <v>0</v>
      </c>
      <c r="BI403" s="228">
        <f>IF(N403="nulová",J403,0)</f>
        <v>0</v>
      </c>
      <c r="BJ403" s="17" t="s">
        <v>82</v>
      </c>
      <c r="BK403" s="228">
        <f>ROUND(I403*H403,2)</f>
        <v>0</v>
      </c>
      <c r="BL403" s="17" t="s">
        <v>123</v>
      </c>
      <c r="BM403" s="227" t="s">
        <v>533</v>
      </c>
    </row>
    <row r="404" s="2" customFormat="1">
      <c r="A404" s="38"/>
      <c r="B404" s="39"/>
      <c r="C404" s="40"/>
      <c r="D404" s="229" t="s">
        <v>125</v>
      </c>
      <c r="E404" s="40"/>
      <c r="F404" s="230" t="s">
        <v>532</v>
      </c>
      <c r="G404" s="40"/>
      <c r="H404" s="40"/>
      <c r="I404" s="231"/>
      <c r="J404" s="40"/>
      <c r="K404" s="40"/>
      <c r="L404" s="44"/>
      <c r="M404" s="232"/>
      <c r="N404" s="233"/>
      <c r="O404" s="91"/>
      <c r="P404" s="91"/>
      <c r="Q404" s="91"/>
      <c r="R404" s="91"/>
      <c r="S404" s="91"/>
      <c r="T404" s="92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125</v>
      </c>
      <c r="AU404" s="17" t="s">
        <v>84</v>
      </c>
    </row>
    <row r="405" s="13" customFormat="1">
      <c r="A405" s="13"/>
      <c r="B405" s="234"/>
      <c r="C405" s="235"/>
      <c r="D405" s="229" t="s">
        <v>127</v>
      </c>
      <c r="E405" s="236" t="s">
        <v>1</v>
      </c>
      <c r="F405" s="237" t="s">
        <v>502</v>
      </c>
      <c r="G405" s="235"/>
      <c r="H405" s="238">
        <v>2</v>
      </c>
      <c r="I405" s="239"/>
      <c r="J405" s="235"/>
      <c r="K405" s="235"/>
      <c r="L405" s="240"/>
      <c r="M405" s="241"/>
      <c r="N405" s="242"/>
      <c r="O405" s="242"/>
      <c r="P405" s="242"/>
      <c r="Q405" s="242"/>
      <c r="R405" s="242"/>
      <c r="S405" s="242"/>
      <c r="T405" s="24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44" t="s">
        <v>127</v>
      </c>
      <c r="AU405" s="244" t="s">
        <v>84</v>
      </c>
      <c r="AV405" s="13" t="s">
        <v>84</v>
      </c>
      <c r="AW405" s="13" t="s">
        <v>31</v>
      </c>
      <c r="AX405" s="13" t="s">
        <v>82</v>
      </c>
      <c r="AY405" s="244" t="s">
        <v>117</v>
      </c>
    </row>
    <row r="406" s="2" customFormat="1" ht="24.15" customHeight="1">
      <c r="A406" s="38"/>
      <c r="B406" s="39"/>
      <c r="C406" s="266" t="s">
        <v>534</v>
      </c>
      <c r="D406" s="266" t="s">
        <v>269</v>
      </c>
      <c r="E406" s="267" t="s">
        <v>535</v>
      </c>
      <c r="F406" s="268" t="s">
        <v>536</v>
      </c>
      <c r="G406" s="269" t="s">
        <v>345</v>
      </c>
      <c r="H406" s="270">
        <v>10</v>
      </c>
      <c r="I406" s="271"/>
      <c r="J406" s="272">
        <f>ROUND(I406*H406,2)</f>
        <v>0</v>
      </c>
      <c r="K406" s="273"/>
      <c r="L406" s="274"/>
      <c r="M406" s="275" t="s">
        <v>1</v>
      </c>
      <c r="N406" s="276" t="s">
        <v>39</v>
      </c>
      <c r="O406" s="91"/>
      <c r="P406" s="225">
        <f>O406*H406</f>
        <v>0</v>
      </c>
      <c r="Q406" s="225">
        <v>0.156</v>
      </c>
      <c r="R406" s="225">
        <f>Q406*H406</f>
        <v>1.5600000000000001</v>
      </c>
      <c r="S406" s="225">
        <v>0</v>
      </c>
      <c r="T406" s="226">
        <f>S406*H406</f>
        <v>0</v>
      </c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R406" s="227" t="s">
        <v>172</v>
      </c>
      <c r="AT406" s="227" t="s">
        <v>269</v>
      </c>
      <c r="AU406" s="227" t="s">
        <v>84</v>
      </c>
      <c r="AY406" s="17" t="s">
        <v>117</v>
      </c>
      <c r="BE406" s="228">
        <f>IF(N406="základní",J406,0)</f>
        <v>0</v>
      </c>
      <c r="BF406" s="228">
        <f>IF(N406="snížená",J406,0)</f>
        <v>0</v>
      </c>
      <c r="BG406" s="228">
        <f>IF(N406="zákl. přenesená",J406,0)</f>
        <v>0</v>
      </c>
      <c r="BH406" s="228">
        <f>IF(N406="sníž. přenesená",J406,0)</f>
        <v>0</v>
      </c>
      <c r="BI406" s="228">
        <f>IF(N406="nulová",J406,0)</f>
        <v>0</v>
      </c>
      <c r="BJ406" s="17" t="s">
        <v>82</v>
      </c>
      <c r="BK406" s="228">
        <f>ROUND(I406*H406,2)</f>
        <v>0</v>
      </c>
      <c r="BL406" s="17" t="s">
        <v>123</v>
      </c>
      <c r="BM406" s="227" t="s">
        <v>537</v>
      </c>
    </row>
    <row r="407" s="2" customFormat="1">
      <c r="A407" s="38"/>
      <c r="B407" s="39"/>
      <c r="C407" s="40"/>
      <c r="D407" s="229" t="s">
        <v>125</v>
      </c>
      <c r="E407" s="40"/>
      <c r="F407" s="230" t="s">
        <v>536</v>
      </c>
      <c r="G407" s="40"/>
      <c r="H407" s="40"/>
      <c r="I407" s="231"/>
      <c r="J407" s="40"/>
      <c r="K407" s="40"/>
      <c r="L407" s="44"/>
      <c r="M407" s="232"/>
      <c r="N407" s="233"/>
      <c r="O407" s="91"/>
      <c r="P407" s="91"/>
      <c r="Q407" s="91"/>
      <c r="R407" s="91"/>
      <c r="S407" s="91"/>
      <c r="T407" s="92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T407" s="17" t="s">
        <v>125</v>
      </c>
      <c r="AU407" s="17" t="s">
        <v>84</v>
      </c>
    </row>
    <row r="408" s="12" customFormat="1" ht="22.8" customHeight="1">
      <c r="A408" s="12"/>
      <c r="B408" s="199"/>
      <c r="C408" s="200"/>
      <c r="D408" s="201" t="s">
        <v>73</v>
      </c>
      <c r="E408" s="213" t="s">
        <v>180</v>
      </c>
      <c r="F408" s="213" t="s">
        <v>538</v>
      </c>
      <c r="G408" s="200"/>
      <c r="H408" s="200"/>
      <c r="I408" s="203"/>
      <c r="J408" s="214">
        <f>BK408</f>
        <v>0</v>
      </c>
      <c r="K408" s="200"/>
      <c r="L408" s="205"/>
      <c r="M408" s="206"/>
      <c r="N408" s="207"/>
      <c r="O408" s="207"/>
      <c r="P408" s="208">
        <f>SUM(P409:P430)</f>
        <v>0</v>
      </c>
      <c r="Q408" s="207"/>
      <c r="R408" s="208">
        <f>SUM(R409:R430)</f>
        <v>12.86234</v>
      </c>
      <c r="S408" s="207"/>
      <c r="T408" s="209">
        <f>SUM(T409:T430)</f>
        <v>0</v>
      </c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R408" s="210" t="s">
        <v>82</v>
      </c>
      <c r="AT408" s="211" t="s">
        <v>73</v>
      </c>
      <c r="AU408" s="211" t="s">
        <v>82</v>
      </c>
      <c r="AY408" s="210" t="s">
        <v>117</v>
      </c>
      <c r="BK408" s="212">
        <f>SUM(BK409:BK430)</f>
        <v>0</v>
      </c>
    </row>
    <row r="409" s="2" customFormat="1" ht="33" customHeight="1">
      <c r="A409" s="38"/>
      <c r="B409" s="39"/>
      <c r="C409" s="215" t="s">
        <v>539</v>
      </c>
      <c r="D409" s="215" t="s">
        <v>119</v>
      </c>
      <c r="E409" s="216" t="s">
        <v>540</v>
      </c>
      <c r="F409" s="217" t="s">
        <v>541</v>
      </c>
      <c r="G409" s="218" t="s">
        <v>160</v>
      </c>
      <c r="H409" s="219">
        <v>4</v>
      </c>
      <c r="I409" s="220"/>
      <c r="J409" s="221">
        <f>ROUND(I409*H409,2)</f>
        <v>0</v>
      </c>
      <c r="K409" s="222"/>
      <c r="L409" s="44"/>
      <c r="M409" s="223" t="s">
        <v>1</v>
      </c>
      <c r="N409" s="224" t="s">
        <v>39</v>
      </c>
      <c r="O409" s="91"/>
      <c r="P409" s="225">
        <f>O409*H409</f>
        <v>0</v>
      </c>
      <c r="Q409" s="225">
        <v>0.16850000000000001</v>
      </c>
      <c r="R409" s="225">
        <f>Q409*H409</f>
        <v>0.67400000000000004</v>
      </c>
      <c r="S409" s="225">
        <v>0</v>
      </c>
      <c r="T409" s="226">
        <f>S409*H409</f>
        <v>0</v>
      </c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R409" s="227" t="s">
        <v>123</v>
      </c>
      <c r="AT409" s="227" t="s">
        <v>119</v>
      </c>
      <c r="AU409" s="227" t="s">
        <v>84</v>
      </c>
      <c r="AY409" s="17" t="s">
        <v>117</v>
      </c>
      <c r="BE409" s="228">
        <f>IF(N409="základní",J409,0)</f>
        <v>0</v>
      </c>
      <c r="BF409" s="228">
        <f>IF(N409="snížená",J409,0)</f>
        <v>0</v>
      </c>
      <c r="BG409" s="228">
        <f>IF(N409="zákl. přenesená",J409,0)</f>
        <v>0</v>
      </c>
      <c r="BH409" s="228">
        <f>IF(N409="sníž. přenesená",J409,0)</f>
        <v>0</v>
      </c>
      <c r="BI409" s="228">
        <f>IF(N409="nulová",J409,0)</f>
        <v>0</v>
      </c>
      <c r="BJ409" s="17" t="s">
        <v>82</v>
      </c>
      <c r="BK409" s="228">
        <f>ROUND(I409*H409,2)</f>
        <v>0</v>
      </c>
      <c r="BL409" s="17" t="s">
        <v>123</v>
      </c>
      <c r="BM409" s="227" t="s">
        <v>542</v>
      </c>
    </row>
    <row r="410" s="2" customFormat="1">
      <c r="A410" s="38"/>
      <c r="B410" s="39"/>
      <c r="C410" s="40"/>
      <c r="D410" s="229" t="s">
        <v>125</v>
      </c>
      <c r="E410" s="40"/>
      <c r="F410" s="230" t="s">
        <v>543</v>
      </c>
      <c r="G410" s="40"/>
      <c r="H410" s="40"/>
      <c r="I410" s="231"/>
      <c r="J410" s="40"/>
      <c r="K410" s="40"/>
      <c r="L410" s="44"/>
      <c r="M410" s="232"/>
      <c r="N410" s="233"/>
      <c r="O410" s="91"/>
      <c r="P410" s="91"/>
      <c r="Q410" s="91"/>
      <c r="R410" s="91"/>
      <c r="S410" s="91"/>
      <c r="T410" s="92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T410" s="17" t="s">
        <v>125</v>
      </c>
      <c r="AU410" s="17" t="s">
        <v>84</v>
      </c>
    </row>
    <row r="411" s="14" customFormat="1">
      <c r="A411" s="14"/>
      <c r="B411" s="245"/>
      <c r="C411" s="246"/>
      <c r="D411" s="229" t="s">
        <v>127</v>
      </c>
      <c r="E411" s="247" t="s">
        <v>1</v>
      </c>
      <c r="F411" s="248" t="s">
        <v>163</v>
      </c>
      <c r="G411" s="246"/>
      <c r="H411" s="247" t="s">
        <v>1</v>
      </c>
      <c r="I411" s="249"/>
      <c r="J411" s="246"/>
      <c r="K411" s="246"/>
      <c r="L411" s="250"/>
      <c r="M411" s="251"/>
      <c r="N411" s="252"/>
      <c r="O411" s="252"/>
      <c r="P411" s="252"/>
      <c r="Q411" s="252"/>
      <c r="R411" s="252"/>
      <c r="S411" s="252"/>
      <c r="T411" s="253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54" t="s">
        <v>127</v>
      </c>
      <c r="AU411" s="254" t="s">
        <v>84</v>
      </c>
      <c r="AV411" s="14" t="s">
        <v>82</v>
      </c>
      <c r="AW411" s="14" t="s">
        <v>31</v>
      </c>
      <c r="AX411" s="14" t="s">
        <v>74</v>
      </c>
      <c r="AY411" s="254" t="s">
        <v>117</v>
      </c>
    </row>
    <row r="412" s="13" customFormat="1">
      <c r="A412" s="13"/>
      <c r="B412" s="234"/>
      <c r="C412" s="235"/>
      <c r="D412" s="229" t="s">
        <v>127</v>
      </c>
      <c r="E412" s="236" t="s">
        <v>1</v>
      </c>
      <c r="F412" s="237" t="s">
        <v>164</v>
      </c>
      <c r="G412" s="235"/>
      <c r="H412" s="238">
        <v>4</v>
      </c>
      <c r="I412" s="239"/>
      <c r="J412" s="235"/>
      <c r="K412" s="235"/>
      <c r="L412" s="240"/>
      <c r="M412" s="241"/>
      <c r="N412" s="242"/>
      <c r="O412" s="242"/>
      <c r="P412" s="242"/>
      <c r="Q412" s="242"/>
      <c r="R412" s="242"/>
      <c r="S412" s="242"/>
      <c r="T412" s="24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44" t="s">
        <v>127</v>
      </c>
      <c r="AU412" s="244" t="s">
        <v>84</v>
      </c>
      <c r="AV412" s="13" t="s">
        <v>84</v>
      </c>
      <c r="AW412" s="13" t="s">
        <v>31</v>
      </c>
      <c r="AX412" s="13" t="s">
        <v>82</v>
      </c>
      <c r="AY412" s="244" t="s">
        <v>117</v>
      </c>
    </row>
    <row r="413" s="2" customFormat="1" ht="16.5" customHeight="1">
      <c r="A413" s="38"/>
      <c r="B413" s="39"/>
      <c r="C413" s="266" t="s">
        <v>544</v>
      </c>
      <c r="D413" s="266" t="s">
        <v>269</v>
      </c>
      <c r="E413" s="267" t="s">
        <v>545</v>
      </c>
      <c r="F413" s="268" t="s">
        <v>546</v>
      </c>
      <c r="G413" s="269" t="s">
        <v>160</v>
      </c>
      <c r="H413" s="270">
        <v>4.0800000000000001</v>
      </c>
      <c r="I413" s="271"/>
      <c r="J413" s="272">
        <f>ROUND(I413*H413,2)</f>
        <v>0</v>
      </c>
      <c r="K413" s="273"/>
      <c r="L413" s="274"/>
      <c r="M413" s="275" t="s">
        <v>1</v>
      </c>
      <c r="N413" s="276" t="s">
        <v>39</v>
      </c>
      <c r="O413" s="91"/>
      <c r="P413" s="225">
        <f>O413*H413</f>
        <v>0</v>
      </c>
      <c r="Q413" s="225">
        <v>0.080000000000000002</v>
      </c>
      <c r="R413" s="225">
        <f>Q413*H413</f>
        <v>0.32640000000000002</v>
      </c>
      <c r="S413" s="225">
        <v>0</v>
      </c>
      <c r="T413" s="226">
        <f>S413*H413</f>
        <v>0</v>
      </c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R413" s="227" t="s">
        <v>172</v>
      </c>
      <c r="AT413" s="227" t="s">
        <v>269</v>
      </c>
      <c r="AU413" s="227" t="s">
        <v>84</v>
      </c>
      <c r="AY413" s="17" t="s">
        <v>117</v>
      </c>
      <c r="BE413" s="228">
        <f>IF(N413="základní",J413,0)</f>
        <v>0</v>
      </c>
      <c r="BF413" s="228">
        <f>IF(N413="snížená",J413,0)</f>
        <v>0</v>
      </c>
      <c r="BG413" s="228">
        <f>IF(N413="zákl. přenesená",J413,0)</f>
        <v>0</v>
      </c>
      <c r="BH413" s="228">
        <f>IF(N413="sníž. přenesená",J413,0)</f>
        <v>0</v>
      </c>
      <c r="BI413" s="228">
        <f>IF(N413="nulová",J413,0)</f>
        <v>0</v>
      </c>
      <c r="BJ413" s="17" t="s">
        <v>82</v>
      </c>
      <c r="BK413" s="228">
        <f>ROUND(I413*H413,2)</f>
        <v>0</v>
      </c>
      <c r="BL413" s="17" t="s">
        <v>123</v>
      </c>
      <c r="BM413" s="227" t="s">
        <v>547</v>
      </c>
    </row>
    <row r="414" s="2" customFormat="1">
      <c r="A414" s="38"/>
      <c r="B414" s="39"/>
      <c r="C414" s="40"/>
      <c r="D414" s="229" t="s">
        <v>125</v>
      </c>
      <c r="E414" s="40"/>
      <c r="F414" s="230" t="s">
        <v>546</v>
      </c>
      <c r="G414" s="40"/>
      <c r="H414" s="40"/>
      <c r="I414" s="231"/>
      <c r="J414" s="40"/>
      <c r="K414" s="40"/>
      <c r="L414" s="44"/>
      <c r="M414" s="232"/>
      <c r="N414" s="233"/>
      <c r="O414" s="91"/>
      <c r="P414" s="91"/>
      <c r="Q414" s="91"/>
      <c r="R414" s="91"/>
      <c r="S414" s="91"/>
      <c r="T414" s="92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T414" s="17" t="s">
        <v>125</v>
      </c>
      <c r="AU414" s="17" t="s">
        <v>84</v>
      </c>
    </row>
    <row r="415" s="13" customFormat="1">
      <c r="A415" s="13"/>
      <c r="B415" s="234"/>
      <c r="C415" s="235"/>
      <c r="D415" s="229" t="s">
        <v>127</v>
      </c>
      <c r="E415" s="235"/>
      <c r="F415" s="237" t="s">
        <v>548</v>
      </c>
      <c r="G415" s="235"/>
      <c r="H415" s="238">
        <v>4.0800000000000001</v>
      </c>
      <c r="I415" s="239"/>
      <c r="J415" s="235"/>
      <c r="K415" s="235"/>
      <c r="L415" s="240"/>
      <c r="M415" s="241"/>
      <c r="N415" s="242"/>
      <c r="O415" s="242"/>
      <c r="P415" s="242"/>
      <c r="Q415" s="242"/>
      <c r="R415" s="242"/>
      <c r="S415" s="242"/>
      <c r="T415" s="24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44" t="s">
        <v>127</v>
      </c>
      <c r="AU415" s="244" t="s">
        <v>84</v>
      </c>
      <c r="AV415" s="13" t="s">
        <v>84</v>
      </c>
      <c r="AW415" s="13" t="s">
        <v>4</v>
      </c>
      <c r="AX415" s="13" t="s">
        <v>82</v>
      </c>
      <c r="AY415" s="244" t="s">
        <v>117</v>
      </c>
    </row>
    <row r="416" s="2" customFormat="1" ht="33" customHeight="1">
      <c r="A416" s="38"/>
      <c r="B416" s="39"/>
      <c r="C416" s="215" t="s">
        <v>549</v>
      </c>
      <c r="D416" s="215" t="s">
        <v>119</v>
      </c>
      <c r="E416" s="216" t="s">
        <v>550</v>
      </c>
      <c r="F416" s="217" t="s">
        <v>551</v>
      </c>
      <c r="G416" s="218" t="s">
        <v>160</v>
      </c>
      <c r="H416" s="219">
        <v>60</v>
      </c>
      <c r="I416" s="220"/>
      <c r="J416" s="221">
        <f>ROUND(I416*H416,2)</f>
        <v>0</v>
      </c>
      <c r="K416" s="222"/>
      <c r="L416" s="44"/>
      <c r="M416" s="223" t="s">
        <v>1</v>
      </c>
      <c r="N416" s="224" t="s">
        <v>39</v>
      </c>
      <c r="O416" s="91"/>
      <c r="P416" s="225">
        <f>O416*H416</f>
        <v>0</v>
      </c>
      <c r="Q416" s="225">
        <v>0.14041999999999999</v>
      </c>
      <c r="R416" s="225">
        <f>Q416*H416</f>
        <v>8.4252000000000002</v>
      </c>
      <c r="S416" s="225">
        <v>0</v>
      </c>
      <c r="T416" s="226">
        <f>S416*H416</f>
        <v>0</v>
      </c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R416" s="227" t="s">
        <v>123</v>
      </c>
      <c r="AT416" s="227" t="s">
        <v>119</v>
      </c>
      <c r="AU416" s="227" t="s">
        <v>84</v>
      </c>
      <c r="AY416" s="17" t="s">
        <v>117</v>
      </c>
      <c r="BE416" s="228">
        <f>IF(N416="základní",J416,0)</f>
        <v>0</v>
      </c>
      <c r="BF416" s="228">
        <f>IF(N416="snížená",J416,0)</f>
        <v>0</v>
      </c>
      <c r="BG416" s="228">
        <f>IF(N416="zákl. přenesená",J416,0)</f>
        <v>0</v>
      </c>
      <c r="BH416" s="228">
        <f>IF(N416="sníž. přenesená",J416,0)</f>
        <v>0</v>
      </c>
      <c r="BI416" s="228">
        <f>IF(N416="nulová",J416,0)</f>
        <v>0</v>
      </c>
      <c r="BJ416" s="17" t="s">
        <v>82</v>
      </c>
      <c r="BK416" s="228">
        <f>ROUND(I416*H416,2)</f>
        <v>0</v>
      </c>
      <c r="BL416" s="17" t="s">
        <v>123</v>
      </c>
      <c r="BM416" s="227" t="s">
        <v>552</v>
      </c>
    </row>
    <row r="417" s="2" customFormat="1">
      <c r="A417" s="38"/>
      <c r="B417" s="39"/>
      <c r="C417" s="40"/>
      <c r="D417" s="229" t="s">
        <v>125</v>
      </c>
      <c r="E417" s="40"/>
      <c r="F417" s="230" t="s">
        <v>553</v>
      </c>
      <c r="G417" s="40"/>
      <c r="H417" s="40"/>
      <c r="I417" s="231"/>
      <c r="J417" s="40"/>
      <c r="K417" s="40"/>
      <c r="L417" s="44"/>
      <c r="M417" s="232"/>
      <c r="N417" s="233"/>
      <c r="O417" s="91"/>
      <c r="P417" s="91"/>
      <c r="Q417" s="91"/>
      <c r="R417" s="91"/>
      <c r="S417" s="91"/>
      <c r="T417" s="92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125</v>
      </c>
      <c r="AU417" s="17" t="s">
        <v>84</v>
      </c>
    </row>
    <row r="418" s="14" customFormat="1">
      <c r="A418" s="14"/>
      <c r="B418" s="245"/>
      <c r="C418" s="246"/>
      <c r="D418" s="229" t="s">
        <v>127</v>
      </c>
      <c r="E418" s="247" t="s">
        <v>1</v>
      </c>
      <c r="F418" s="248" t="s">
        <v>170</v>
      </c>
      <c r="G418" s="246"/>
      <c r="H418" s="247" t="s">
        <v>1</v>
      </c>
      <c r="I418" s="249"/>
      <c r="J418" s="246"/>
      <c r="K418" s="246"/>
      <c r="L418" s="250"/>
      <c r="M418" s="251"/>
      <c r="N418" s="252"/>
      <c r="O418" s="252"/>
      <c r="P418" s="252"/>
      <c r="Q418" s="252"/>
      <c r="R418" s="252"/>
      <c r="S418" s="252"/>
      <c r="T418" s="253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54" t="s">
        <v>127</v>
      </c>
      <c r="AU418" s="254" t="s">
        <v>84</v>
      </c>
      <c r="AV418" s="14" t="s">
        <v>82</v>
      </c>
      <c r="AW418" s="14" t="s">
        <v>31</v>
      </c>
      <c r="AX418" s="14" t="s">
        <v>74</v>
      </c>
      <c r="AY418" s="254" t="s">
        <v>117</v>
      </c>
    </row>
    <row r="419" s="13" customFormat="1">
      <c r="A419" s="13"/>
      <c r="B419" s="234"/>
      <c r="C419" s="235"/>
      <c r="D419" s="229" t="s">
        <v>127</v>
      </c>
      <c r="E419" s="236" t="s">
        <v>1</v>
      </c>
      <c r="F419" s="237" t="s">
        <v>171</v>
      </c>
      <c r="G419" s="235"/>
      <c r="H419" s="238">
        <v>60</v>
      </c>
      <c r="I419" s="239"/>
      <c r="J419" s="235"/>
      <c r="K419" s="235"/>
      <c r="L419" s="240"/>
      <c r="M419" s="241"/>
      <c r="N419" s="242"/>
      <c r="O419" s="242"/>
      <c r="P419" s="242"/>
      <c r="Q419" s="242"/>
      <c r="R419" s="242"/>
      <c r="S419" s="242"/>
      <c r="T419" s="24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44" t="s">
        <v>127</v>
      </c>
      <c r="AU419" s="244" t="s">
        <v>84</v>
      </c>
      <c r="AV419" s="13" t="s">
        <v>84</v>
      </c>
      <c r="AW419" s="13" t="s">
        <v>31</v>
      </c>
      <c r="AX419" s="13" t="s">
        <v>82</v>
      </c>
      <c r="AY419" s="244" t="s">
        <v>117</v>
      </c>
    </row>
    <row r="420" s="2" customFormat="1" ht="16.5" customHeight="1">
      <c r="A420" s="38"/>
      <c r="B420" s="39"/>
      <c r="C420" s="266" t="s">
        <v>554</v>
      </c>
      <c r="D420" s="266" t="s">
        <v>269</v>
      </c>
      <c r="E420" s="267" t="s">
        <v>555</v>
      </c>
      <c r="F420" s="268" t="s">
        <v>556</v>
      </c>
      <c r="G420" s="269" t="s">
        <v>160</v>
      </c>
      <c r="H420" s="270">
        <v>61.200000000000003</v>
      </c>
      <c r="I420" s="271"/>
      <c r="J420" s="272">
        <f>ROUND(I420*H420,2)</f>
        <v>0</v>
      </c>
      <c r="K420" s="273"/>
      <c r="L420" s="274"/>
      <c r="M420" s="275" t="s">
        <v>1</v>
      </c>
      <c r="N420" s="276" t="s">
        <v>39</v>
      </c>
      <c r="O420" s="91"/>
      <c r="P420" s="225">
        <f>O420*H420</f>
        <v>0</v>
      </c>
      <c r="Q420" s="225">
        <v>0.056120000000000003</v>
      </c>
      <c r="R420" s="225">
        <f>Q420*H420</f>
        <v>3.4345440000000003</v>
      </c>
      <c r="S420" s="225">
        <v>0</v>
      </c>
      <c r="T420" s="226">
        <f>S420*H420</f>
        <v>0</v>
      </c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R420" s="227" t="s">
        <v>172</v>
      </c>
      <c r="AT420" s="227" t="s">
        <v>269</v>
      </c>
      <c r="AU420" s="227" t="s">
        <v>84</v>
      </c>
      <c r="AY420" s="17" t="s">
        <v>117</v>
      </c>
      <c r="BE420" s="228">
        <f>IF(N420="základní",J420,0)</f>
        <v>0</v>
      </c>
      <c r="BF420" s="228">
        <f>IF(N420="snížená",J420,0)</f>
        <v>0</v>
      </c>
      <c r="BG420" s="228">
        <f>IF(N420="zákl. přenesená",J420,0)</f>
        <v>0</v>
      </c>
      <c r="BH420" s="228">
        <f>IF(N420="sníž. přenesená",J420,0)</f>
        <v>0</v>
      </c>
      <c r="BI420" s="228">
        <f>IF(N420="nulová",J420,0)</f>
        <v>0</v>
      </c>
      <c r="BJ420" s="17" t="s">
        <v>82</v>
      </c>
      <c r="BK420" s="228">
        <f>ROUND(I420*H420,2)</f>
        <v>0</v>
      </c>
      <c r="BL420" s="17" t="s">
        <v>123</v>
      </c>
      <c r="BM420" s="227" t="s">
        <v>557</v>
      </c>
    </row>
    <row r="421" s="2" customFormat="1">
      <c r="A421" s="38"/>
      <c r="B421" s="39"/>
      <c r="C421" s="40"/>
      <c r="D421" s="229" t="s">
        <v>125</v>
      </c>
      <c r="E421" s="40"/>
      <c r="F421" s="230" t="s">
        <v>556</v>
      </c>
      <c r="G421" s="40"/>
      <c r="H421" s="40"/>
      <c r="I421" s="231"/>
      <c r="J421" s="40"/>
      <c r="K421" s="40"/>
      <c r="L421" s="44"/>
      <c r="M421" s="232"/>
      <c r="N421" s="233"/>
      <c r="O421" s="91"/>
      <c r="P421" s="91"/>
      <c r="Q421" s="91"/>
      <c r="R421" s="91"/>
      <c r="S421" s="91"/>
      <c r="T421" s="92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T421" s="17" t="s">
        <v>125</v>
      </c>
      <c r="AU421" s="17" t="s">
        <v>84</v>
      </c>
    </row>
    <row r="422" s="13" customFormat="1">
      <c r="A422" s="13"/>
      <c r="B422" s="234"/>
      <c r="C422" s="235"/>
      <c r="D422" s="229" t="s">
        <v>127</v>
      </c>
      <c r="E422" s="235"/>
      <c r="F422" s="237" t="s">
        <v>558</v>
      </c>
      <c r="G422" s="235"/>
      <c r="H422" s="238">
        <v>61.200000000000003</v>
      </c>
      <c r="I422" s="239"/>
      <c r="J422" s="235"/>
      <c r="K422" s="235"/>
      <c r="L422" s="240"/>
      <c r="M422" s="241"/>
      <c r="N422" s="242"/>
      <c r="O422" s="242"/>
      <c r="P422" s="242"/>
      <c r="Q422" s="242"/>
      <c r="R422" s="242"/>
      <c r="S422" s="242"/>
      <c r="T422" s="243"/>
      <c r="U422" s="13"/>
      <c r="V422" s="13"/>
      <c r="W422" s="13"/>
      <c r="X422" s="13"/>
      <c r="Y422" s="13"/>
      <c r="Z422" s="13"/>
      <c r="AA422" s="13"/>
      <c r="AB422" s="13"/>
      <c r="AC422" s="13"/>
      <c r="AD422" s="13"/>
      <c r="AE422" s="13"/>
      <c r="AT422" s="244" t="s">
        <v>127</v>
      </c>
      <c r="AU422" s="244" t="s">
        <v>84</v>
      </c>
      <c r="AV422" s="13" t="s">
        <v>84</v>
      </c>
      <c r="AW422" s="13" t="s">
        <v>4</v>
      </c>
      <c r="AX422" s="13" t="s">
        <v>82</v>
      </c>
      <c r="AY422" s="244" t="s">
        <v>117</v>
      </c>
    </row>
    <row r="423" s="2" customFormat="1" ht="24.15" customHeight="1">
      <c r="A423" s="38"/>
      <c r="B423" s="39"/>
      <c r="C423" s="215" t="s">
        <v>559</v>
      </c>
      <c r="D423" s="215" t="s">
        <v>119</v>
      </c>
      <c r="E423" s="216" t="s">
        <v>560</v>
      </c>
      <c r="F423" s="217" t="s">
        <v>561</v>
      </c>
      <c r="G423" s="218" t="s">
        <v>160</v>
      </c>
      <c r="H423" s="219">
        <v>24.399999999999999</v>
      </c>
      <c r="I423" s="220"/>
      <c r="J423" s="221">
        <f>ROUND(I423*H423,2)</f>
        <v>0</v>
      </c>
      <c r="K423" s="222"/>
      <c r="L423" s="44"/>
      <c r="M423" s="223" t="s">
        <v>1</v>
      </c>
      <c r="N423" s="224" t="s">
        <v>39</v>
      </c>
      <c r="O423" s="91"/>
      <c r="P423" s="225">
        <f>O423*H423</f>
        <v>0</v>
      </c>
      <c r="Q423" s="225">
        <v>0</v>
      </c>
      <c r="R423" s="225">
        <f>Q423*H423</f>
        <v>0</v>
      </c>
      <c r="S423" s="225">
        <v>0</v>
      </c>
      <c r="T423" s="226">
        <f>S423*H423</f>
        <v>0</v>
      </c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R423" s="227" t="s">
        <v>123</v>
      </c>
      <c r="AT423" s="227" t="s">
        <v>119</v>
      </c>
      <c r="AU423" s="227" t="s">
        <v>84</v>
      </c>
      <c r="AY423" s="17" t="s">
        <v>117</v>
      </c>
      <c r="BE423" s="228">
        <f>IF(N423="základní",J423,0)</f>
        <v>0</v>
      </c>
      <c r="BF423" s="228">
        <f>IF(N423="snížená",J423,0)</f>
        <v>0</v>
      </c>
      <c r="BG423" s="228">
        <f>IF(N423="zákl. přenesená",J423,0)</f>
        <v>0</v>
      </c>
      <c r="BH423" s="228">
        <f>IF(N423="sníž. přenesená",J423,0)</f>
        <v>0</v>
      </c>
      <c r="BI423" s="228">
        <f>IF(N423="nulová",J423,0)</f>
        <v>0</v>
      </c>
      <c r="BJ423" s="17" t="s">
        <v>82</v>
      </c>
      <c r="BK423" s="228">
        <f>ROUND(I423*H423,2)</f>
        <v>0</v>
      </c>
      <c r="BL423" s="17" t="s">
        <v>123</v>
      </c>
      <c r="BM423" s="227" t="s">
        <v>562</v>
      </c>
    </row>
    <row r="424" s="2" customFormat="1">
      <c r="A424" s="38"/>
      <c r="B424" s="39"/>
      <c r="C424" s="40"/>
      <c r="D424" s="229" t="s">
        <v>125</v>
      </c>
      <c r="E424" s="40"/>
      <c r="F424" s="230" t="s">
        <v>563</v>
      </c>
      <c r="G424" s="40"/>
      <c r="H424" s="40"/>
      <c r="I424" s="231"/>
      <c r="J424" s="40"/>
      <c r="K424" s="40"/>
      <c r="L424" s="44"/>
      <c r="M424" s="232"/>
      <c r="N424" s="233"/>
      <c r="O424" s="91"/>
      <c r="P424" s="91"/>
      <c r="Q424" s="91"/>
      <c r="R424" s="91"/>
      <c r="S424" s="91"/>
      <c r="T424" s="92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T424" s="17" t="s">
        <v>125</v>
      </c>
      <c r="AU424" s="17" t="s">
        <v>84</v>
      </c>
    </row>
    <row r="425" s="2" customFormat="1" ht="24.15" customHeight="1">
      <c r="A425" s="38"/>
      <c r="B425" s="39"/>
      <c r="C425" s="215" t="s">
        <v>564</v>
      </c>
      <c r="D425" s="215" t="s">
        <v>119</v>
      </c>
      <c r="E425" s="216" t="s">
        <v>565</v>
      </c>
      <c r="F425" s="217" t="s">
        <v>566</v>
      </c>
      <c r="G425" s="218" t="s">
        <v>160</v>
      </c>
      <c r="H425" s="219">
        <v>24.399999999999999</v>
      </c>
      <c r="I425" s="220"/>
      <c r="J425" s="221">
        <f>ROUND(I425*H425,2)</f>
        <v>0</v>
      </c>
      <c r="K425" s="222"/>
      <c r="L425" s="44"/>
      <c r="M425" s="223" t="s">
        <v>1</v>
      </c>
      <c r="N425" s="224" t="s">
        <v>39</v>
      </c>
      <c r="O425" s="91"/>
      <c r="P425" s="225">
        <f>O425*H425</f>
        <v>0</v>
      </c>
      <c r="Q425" s="225">
        <v>9.0000000000000006E-05</v>
      </c>
      <c r="R425" s="225">
        <f>Q425*H425</f>
        <v>0.002196</v>
      </c>
      <c r="S425" s="225">
        <v>0</v>
      </c>
      <c r="T425" s="226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27" t="s">
        <v>123</v>
      </c>
      <c r="AT425" s="227" t="s">
        <v>119</v>
      </c>
      <c r="AU425" s="227" t="s">
        <v>84</v>
      </c>
      <c r="AY425" s="17" t="s">
        <v>117</v>
      </c>
      <c r="BE425" s="228">
        <f>IF(N425="základní",J425,0)</f>
        <v>0</v>
      </c>
      <c r="BF425" s="228">
        <f>IF(N425="snížená",J425,0)</f>
        <v>0</v>
      </c>
      <c r="BG425" s="228">
        <f>IF(N425="zákl. přenesená",J425,0)</f>
        <v>0</v>
      </c>
      <c r="BH425" s="228">
        <f>IF(N425="sníž. přenesená",J425,0)</f>
        <v>0</v>
      </c>
      <c r="BI425" s="228">
        <f>IF(N425="nulová",J425,0)</f>
        <v>0</v>
      </c>
      <c r="BJ425" s="17" t="s">
        <v>82</v>
      </c>
      <c r="BK425" s="228">
        <f>ROUND(I425*H425,2)</f>
        <v>0</v>
      </c>
      <c r="BL425" s="17" t="s">
        <v>123</v>
      </c>
      <c r="BM425" s="227" t="s">
        <v>567</v>
      </c>
    </row>
    <row r="426" s="2" customFormat="1">
      <c r="A426" s="38"/>
      <c r="B426" s="39"/>
      <c r="C426" s="40"/>
      <c r="D426" s="229" t="s">
        <v>125</v>
      </c>
      <c r="E426" s="40"/>
      <c r="F426" s="230" t="s">
        <v>568</v>
      </c>
      <c r="G426" s="40"/>
      <c r="H426" s="40"/>
      <c r="I426" s="231"/>
      <c r="J426" s="40"/>
      <c r="K426" s="40"/>
      <c r="L426" s="44"/>
      <c r="M426" s="232"/>
      <c r="N426" s="233"/>
      <c r="O426" s="91"/>
      <c r="P426" s="91"/>
      <c r="Q426" s="91"/>
      <c r="R426" s="91"/>
      <c r="S426" s="91"/>
      <c r="T426" s="92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7" t="s">
        <v>125</v>
      </c>
      <c r="AU426" s="17" t="s">
        <v>84</v>
      </c>
    </row>
    <row r="427" s="2" customFormat="1" ht="24.15" customHeight="1">
      <c r="A427" s="38"/>
      <c r="B427" s="39"/>
      <c r="C427" s="215" t="s">
        <v>569</v>
      </c>
      <c r="D427" s="215" t="s">
        <v>119</v>
      </c>
      <c r="E427" s="216" t="s">
        <v>570</v>
      </c>
      <c r="F427" s="217" t="s">
        <v>571</v>
      </c>
      <c r="G427" s="218" t="s">
        <v>160</v>
      </c>
      <c r="H427" s="219">
        <v>24.399999999999999</v>
      </c>
      <c r="I427" s="220"/>
      <c r="J427" s="221">
        <f>ROUND(I427*H427,2)</f>
        <v>0</v>
      </c>
      <c r="K427" s="222"/>
      <c r="L427" s="44"/>
      <c r="M427" s="223" t="s">
        <v>1</v>
      </c>
      <c r="N427" s="224" t="s">
        <v>39</v>
      </c>
      <c r="O427" s="91"/>
      <c r="P427" s="225">
        <f>O427*H427</f>
        <v>0</v>
      </c>
      <c r="Q427" s="225">
        <v>0</v>
      </c>
      <c r="R427" s="225">
        <f>Q427*H427</f>
        <v>0</v>
      </c>
      <c r="S427" s="225">
        <v>0</v>
      </c>
      <c r="T427" s="226">
        <f>S427*H427</f>
        <v>0</v>
      </c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R427" s="227" t="s">
        <v>123</v>
      </c>
      <c r="AT427" s="227" t="s">
        <v>119</v>
      </c>
      <c r="AU427" s="227" t="s">
        <v>84</v>
      </c>
      <c r="AY427" s="17" t="s">
        <v>117</v>
      </c>
      <c r="BE427" s="228">
        <f>IF(N427="základní",J427,0)</f>
        <v>0</v>
      </c>
      <c r="BF427" s="228">
        <f>IF(N427="snížená",J427,0)</f>
        <v>0</v>
      </c>
      <c r="BG427" s="228">
        <f>IF(N427="zákl. přenesená",J427,0)</f>
        <v>0</v>
      </c>
      <c r="BH427" s="228">
        <f>IF(N427="sníž. přenesená",J427,0)</f>
        <v>0</v>
      </c>
      <c r="BI427" s="228">
        <f>IF(N427="nulová",J427,0)</f>
        <v>0</v>
      </c>
      <c r="BJ427" s="17" t="s">
        <v>82</v>
      </c>
      <c r="BK427" s="228">
        <f>ROUND(I427*H427,2)</f>
        <v>0</v>
      </c>
      <c r="BL427" s="17" t="s">
        <v>123</v>
      </c>
      <c r="BM427" s="227" t="s">
        <v>572</v>
      </c>
    </row>
    <row r="428" s="2" customFormat="1">
      <c r="A428" s="38"/>
      <c r="B428" s="39"/>
      <c r="C428" s="40"/>
      <c r="D428" s="229" t="s">
        <v>125</v>
      </c>
      <c r="E428" s="40"/>
      <c r="F428" s="230" t="s">
        <v>573</v>
      </c>
      <c r="G428" s="40"/>
      <c r="H428" s="40"/>
      <c r="I428" s="231"/>
      <c r="J428" s="40"/>
      <c r="K428" s="40"/>
      <c r="L428" s="44"/>
      <c r="M428" s="232"/>
      <c r="N428" s="233"/>
      <c r="O428" s="91"/>
      <c r="P428" s="91"/>
      <c r="Q428" s="91"/>
      <c r="R428" s="91"/>
      <c r="S428" s="91"/>
      <c r="T428" s="92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T428" s="17" t="s">
        <v>125</v>
      </c>
      <c r="AU428" s="17" t="s">
        <v>84</v>
      </c>
    </row>
    <row r="429" s="14" customFormat="1">
      <c r="A429" s="14"/>
      <c r="B429" s="245"/>
      <c r="C429" s="246"/>
      <c r="D429" s="229" t="s">
        <v>127</v>
      </c>
      <c r="E429" s="247" t="s">
        <v>1</v>
      </c>
      <c r="F429" s="248" t="s">
        <v>574</v>
      </c>
      <c r="G429" s="246"/>
      <c r="H429" s="247" t="s">
        <v>1</v>
      </c>
      <c r="I429" s="249"/>
      <c r="J429" s="246"/>
      <c r="K429" s="246"/>
      <c r="L429" s="250"/>
      <c r="M429" s="251"/>
      <c r="N429" s="252"/>
      <c r="O429" s="252"/>
      <c r="P429" s="252"/>
      <c r="Q429" s="252"/>
      <c r="R429" s="252"/>
      <c r="S429" s="252"/>
      <c r="T429" s="253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54" t="s">
        <v>127</v>
      </c>
      <c r="AU429" s="254" t="s">
        <v>84</v>
      </c>
      <c r="AV429" s="14" t="s">
        <v>82</v>
      </c>
      <c r="AW429" s="14" t="s">
        <v>31</v>
      </c>
      <c r="AX429" s="14" t="s">
        <v>74</v>
      </c>
      <c r="AY429" s="254" t="s">
        <v>117</v>
      </c>
    </row>
    <row r="430" s="13" customFormat="1">
      <c r="A430" s="13"/>
      <c r="B430" s="234"/>
      <c r="C430" s="235"/>
      <c r="D430" s="229" t="s">
        <v>127</v>
      </c>
      <c r="E430" s="236" t="s">
        <v>1</v>
      </c>
      <c r="F430" s="237" t="s">
        <v>575</v>
      </c>
      <c r="G430" s="235"/>
      <c r="H430" s="238">
        <v>24.399999999999999</v>
      </c>
      <c r="I430" s="239"/>
      <c r="J430" s="235"/>
      <c r="K430" s="235"/>
      <c r="L430" s="240"/>
      <c r="M430" s="241"/>
      <c r="N430" s="242"/>
      <c r="O430" s="242"/>
      <c r="P430" s="242"/>
      <c r="Q430" s="242"/>
      <c r="R430" s="242"/>
      <c r="S430" s="242"/>
      <c r="T430" s="24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44" t="s">
        <v>127</v>
      </c>
      <c r="AU430" s="244" t="s">
        <v>84</v>
      </c>
      <c r="AV430" s="13" t="s">
        <v>84</v>
      </c>
      <c r="AW430" s="13" t="s">
        <v>31</v>
      </c>
      <c r="AX430" s="13" t="s">
        <v>82</v>
      </c>
      <c r="AY430" s="244" t="s">
        <v>117</v>
      </c>
    </row>
    <row r="431" s="12" customFormat="1" ht="22.8" customHeight="1">
      <c r="A431" s="12"/>
      <c r="B431" s="199"/>
      <c r="C431" s="200"/>
      <c r="D431" s="201" t="s">
        <v>73</v>
      </c>
      <c r="E431" s="213" t="s">
        <v>576</v>
      </c>
      <c r="F431" s="213" t="s">
        <v>577</v>
      </c>
      <c r="G431" s="200"/>
      <c r="H431" s="200"/>
      <c r="I431" s="203"/>
      <c r="J431" s="214">
        <f>BK431</f>
        <v>0</v>
      </c>
      <c r="K431" s="200"/>
      <c r="L431" s="205"/>
      <c r="M431" s="206"/>
      <c r="N431" s="207"/>
      <c r="O431" s="207"/>
      <c r="P431" s="208">
        <f>SUM(P432:P435)</f>
        <v>0</v>
      </c>
      <c r="Q431" s="207"/>
      <c r="R431" s="208">
        <f>SUM(R432:R435)</f>
        <v>0</v>
      </c>
      <c r="S431" s="207"/>
      <c r="T431" s="209">
        <f>SUM(T432:T435)</f>
        <v>0</v>
      </c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R431" s="210" t="s">
        <v>82</v>
      </c>
      <c r="AT431" s="211" t="s">
        <v>73</v>
      </c>
      <c r="AU431" s="211" t="s">
        <v>82</v>
      </c>
      <c r="AY431" s="210" t="s">
        <v>117</v>
      </c>
      <c r="BK431" s="212">
        <f>SUM(BK432:BK435)</f>
        <v>0</v>
      </c>
    </row>
    <row r="432" s="2" customFormat="1" ht="44.25" customHeight="1">
      <c r="A432" s="38"/>
      <c r="B432" s="39"/>
      <c r="C432" s="215" t="s">
        <v>578</v>
      </c>
      <c r="D432" s="215" t="s">
        <v>119</v>
      </c>
      <c r="E432" s="216" t="s">
        <v>579</v>
      </c>
      <c r="F432" s="217" t="s">
        <v>580</v>
      </c>
      <c r="G432" s="218" t="s">
        <v>239</v>
      </c>
      <c r="H432" s="219">
        <v>5.0599999999999996</v>
      </c>
      <c r="I432" s="220"/>
      <c r="J432" s="221">
        <f>ROUND(I432*H432,2)</f>
        <v>0</v>
      </c>
      <c r="K432" s="222"/>
      <c r="L432" s="44"/>
      <c r="M432" s="223" t="s">
        <v>1</v>
      </c>
      <c r="N432" s="224" t="s">
        <v>39</v>
      </c>
      <c r="O432" s="91"/>
      <c r="P432" s="225">
        <f>O432*H432</f>
        <v>0</v>
      </c>
      <c r="Q432" s="225">
        <v>0</v>
      </c>
      <c r="R432" s="225">
        <f>Q432*H432</f>
        <v>0</v>
      </c>
      <c r="S432" s="225">
        <v>0</v>
      </c>
      <c r="T432" s="226">
        <f>S432*H432</f>
        <v>0</v>
      </c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R432" s="227" t="s">
        <v>123</v>
      </c>
      <c r="AT432" s="227" t="s">
        <v>119</v>
      </c>
      <c r="AU432" s="227" t="s">
        <v>84</v>
      </c>
      <c r="AY432" s="17" t="s">
        <v>117</v>
      </c>
      <c r="BE432" s="228">
        <f>IF(N432="základní",J432,0)</f>
        <v>0</v>
      </c>
      <c r="BF432" s="228">
        <f>IF(N432="snížená",J432,0)</f>
        <v>0</v>
      </c>
      <c r="BG432" s="228">
        <f>IF(N432="zákl. přenesená",J432,0)</f>
        <v>0</v>
      </c>
      <c r="BH432" s="228">
        <f>IF(N432="sníž. přenesená",J432,0)</f>
        <v>0</v>
      </c>
      <c r="BI432" s="228">
        <f>IF(N432="nulová",J432,0)</f>
        <v>0</v>
      </c>
      <c r="BJ432" s="17" t="s">
        <v>82</v>
      </c>
      <c r="BK432" s="228">
        <f>ROUND(I432*H432,2)</f>
        <v>0</v>
      </c>
      <c r="BL432" s="17" t="s">
        <v>123</v>
      </c>
      <c r="BM432" s="227" t="s">
        <v>581</v>
      </c>
    </row>
    <row r="433" s="2" customFormat="1">
      <c r="A433" s="38"/>
      <c r="B433" s="39"/>
      <c r="C433" s="40"/>
      <c r="D433" s="229" t="s">
        <v>125</v>
      </c>
      <c r="E433" s="40"/>
      <c r="F433" s="230" t="s">
        <v>582</v>
      </c>
      <c r="G433" s="40"/>
      <c r="H433" s="40"/>
      <c r="I433" s="231"/>
      <c r="J433" s="40"/>
      <c r="K433" s="40"/>
      <c r="L433" s="44"/>
      <c r="M433" s="232"/>
      <c r="N433" s="233"/>
      <c r="O433" s="91"/>
      <c r="P433" s="91"/>
      <c r="Q433" s="91"/>
      <c r="R433" s="91"/>
      <c r="S433" s="91"/>
      <c r="T433" s="92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T433" s="17" t="s">
        <v>125</v>
      </c>
      <c r="AU433" s="17" t="s">
        <v>84</v>
      </c>
    </row>
    <row r="434" s="14" customFormat="1">
      <c r="A434" s="14"/>
      <c r="B434" s="245"/>
      <c r="C434" s="246"/>
      <c r="D434" s="229" t="s">
        <v>127</v>
      </c>
      <c r="E434" s="247" t="s">
        <v>1</v>
      </c>
      <c r="F434" s="248" t="s">
        <v>583</v>
      </c>
      <c r="G434" s="246"/>
      <c r="H434" s="247" t="s">
        <v>1</v>
      </c>
      <c r="I434" s="249"/>
      <c r="J434" s="246"/>
      <c r="K434" s="246"/>
      <c r="L434" s="250"/>
      <c r="M434" s="251"/>
      <c r="N434" s="252"/>
      <c r="O434" s="252"/>
      <c r="P434" s="252"/>
      <c r="Q434" s="252"/>
      <c r="R434" s="252"/>
      <c r="S434" s="252"/>
      <c r="T434" s="253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54" t="s">
        <v>127</v>
      </c>
      <c r="AU434" s="254" t="s">
        <v>84</v>
      </c>
      <c r="AV434" s="14" t="s">
        <v>82</v>
      </c>
      <c r="AW434" s="14" t="s">
        <v>31</v>
      </c>
      <c r="AX434" s="14" t="s">
        <v>74</v>
      </c>
      <c r="AY434" s="254" t="s">
        <v>117</v>
      </c>
    </row>
    <row r="435" s="13" customFormat="1">
      <c r="A435" s="13"/>
      <c r="B435" s="234"/>
      <c r="C435" s="235"/>
      <c r="D435" s="229" t="s">
        <v>127</v>
      </c>
      <c r="E435" s="236" t="s">
        <v>1</v>
      </c>
      <c r="F435" s="237" t="s">
        <v>584</v>
      </c>
      <c r="G435" s="235"/>
      <c r="H435" s="238">
        <v>5.0599999999999996</v>
      </c>
      <c r="I435" s="239"/>
      <c r="J435" s="235"/>
      <c r="K435" s="235"/>
      <c r="L435" s="240"/>
      <c r="M435" s="241"/>
      <c r="N435" s="242"/>
      <c r="O435" s="242"/>
      <c r="P435" s="242"/>
      <c r="Q435" s="242"/>
      <c r="R435" s="242"/>
      <c r="S435" s="242"/>
      <c r="T435" s="24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44" t="s">
        <v>127</v>
      </c>
      <c r="AU435" s="244" t="s">
        <v>84</v>
      </c>
      <c r="AV435" s="13" t="s">
        <v>84</v>
      </c>
      <c r="AW435" s="13" t="s">
        <v>31</v>
      </c>
      <c r="AX435" s="13" t="s">
        <v>82</v>
      </c>
      <c r="AY435" s="244" t="s">
        <v>117</v>
      </c>
    </row>
    <row r="436" s="12" customFormat="1" ht="22.8" customHeight="1">
      <c r="A436" s="12"/>
      <c r="B436" s="199"/>
      <c r="C436" s="200"/>
      <c r="D436" s="201" t="s">
        <v>73</v>
      </c>
      <c r="E436" s="213" t="s">
        <v>585</v>
      </c>
      <c r="F436" s="213" t="s">
        <v>586</v>
      </c>
      <c r="G436" s="200"/>
      <c r="H436" s="200"/>
      <c r="I436" s="203"/>
      <c r="J436" s="214">
        <f>BK436</f>
        <v>0</v>
      </c>
      <c r="K436" s="200"/>
      <c r="L436" s="205"/>
      <c r="M436" s="206"/>
      <c r="N436" s="207"/>
      <c r="O436" s="207"/>
      <c r="P436" s="208">
        <f>SUM(P437:P438)</f>
        <v>0</v>
      </c>
      <c r="Q436" s="207"/>
      <c r="R436" s="208">
        <f>SUM(R437:R438)</f>
        <v>0</v>
      </c>
      <c r="S436" s="207"/>
      <c r="T436" s="209">
        <f>SUM(T437:T438)</f>
        <v>0</v>
      </c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R436" s="210" t="s">
        <v>82</v>
      </c>
      <c r="AT436" s="211" t="s">
        <v>73</v>
      </c>
      <c r="AU436" s="211" t="s">
        <v>82</v>
      </c>
      <c r="AY436" s="210" t="s">
        <v>117</v>
      </c>
      <c r="BK436" s="212">
        <f>SUM(BK437:BK438)</f>
        <v>0</v>
      </c>
    </row>
    <row r="437" s="2" customFormat="1" ht="24.15" customHeight="1">
      <c r="A437" s="38"/>
      <c r="B437" s="39"/>
      <c r="C437" s="215" t="s">
        <v>587</v>
      </c>
      <c r="D437" s="215" t="s">
        <v>119</v>
      </c>
      <c r="E437" s="216" t="s">
        <v>588</v>
      </c>
      <c r="F437" s="217" t="s">
        <v>589</v>
      </c>
      <c r="G437" s="218" t="s">
        <v>239</v>
      </c>
      <c r="H437" s="219">
        <v>86.692999999999998</v>
      </c>
      <c r="I437" s="220"/>
      <c r="J437" s="221">
        <f>ROUND(I437*H437,2)</f>
        <v>0</v>
      </c>
      <c r="K437" s="222"/>
      <c r="L437" s="44"/>
      <c r="M437" s="223" t="s">
        <v>1</v>
      </c>
      <c r="N437" s="224" t="s">
        <v>39</v>
      </c>
      <c r="O437" s="91"/>
      <c r="P437" s="225">
        <f>O437*H437</f>
        <v>0</v>
      </c>
      <c r="Q437" s="225">
        <v>0</v>
      </c>
      <c r="R437" s="225">
        <f>Q437*H437</f>
        <v>0</v>
      </c>
      <c r="S437" s="225">
        <v>0</v>
      </c>
      <c r="T437" s="226">
        <f>S437*H437</f>
        <v>0</v>
      </c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R437" s="227" t="s">
        <v>123</v>
      </c>
      <c r="AT437" s="227" t="s">
        <v>119</v>
      </c>
      <c r="AU437" s="227" t="s">
        <v>84</v>
      </c>
      <c r="AY437" s="17" t="s">
        <v>117</v>
      </c>
      <c r="BE437" s="228">
        <f>IF(N437="základní",J437,0)</f>
        <v>0</v>
      </c>
      <c r="BF437" s="228">
        <f>IF(N437="snížená",J437,0)</f>
        <v>0</v>
      </c>
      <c r="BG437" s="228">
        <f>IF(N437="zákl. přenesená",J437,0)</f>
        <v>0</v>
      </c>
      <c r="BH437" s="228">
        <f>IF(N437="sníž. přenesená",J437,0)</f>
        <v>0</v>
      </c>
      <c r="BI437" s="228">
        <f>IF(N437="nulová",J437,0)</f>
        <v>0</v>
      </c>
      <c r="BJ437" s="17" t="s">
        <v>82</v>
      </c>
      <c r="BK437" s="228">
        <f>ROUND(I437*H437,2)</f>
        <v>0</v>
      </c>
      <c r="BL437" s="17" t="s">
        <v>123</v>
      </c>
      <c r="BM437" s="227" t="s">
        <v>590</v>
      </c>
    </row>
    <row r="438" s="2" customFormat="1">
      <c r="A438" s="38"/>
      <c r="B438" s="39"/>
      <c r="C438" s="40"/>
      <c r="D438" s="229" t="s">
        <v>125</v>
      </c>
      <c r="E438" s="40"/>
      <c r="F438" s="230" t="s">
        <v>591</v>
      </c>
      <c r="G438" s="40"/>
      <c r="H438" s="40"/>
      <c r="I438" s="231"/>
      <c r="J438" s="40"/>
      <c r="K438" s="40"/>
      <c r="L438" s="44"/>
      <c r="M438" s="277"/>
      <c r="N438" s="278"/>
      <c r="O438" s="279"/>
      <c r="P438" s="279"/>
      <c r="Q438" s="279"/>
      <c r="R438" s="279"/>
      <c r="S438" s="279"/>
      <c r="T438" s="280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T438" s="17" t="s">
        <v>125</v>
      </c>
      <c r="AU438" s="17" t="s">
        <v>84</v>
      </c>
    </row>
    <row r="439" s="2" customFormat="1" ht="6.96" customHeight="1">
      <c r="A439" s="38"/>
      <c r="B439" s="66"/>
      <c r="C439" s="67"/>
      <c r="D439" s="67"/>
      <c r="E439" s="67"/>
      <c r="F439" s="67"/>
      <c r="G439" s="67"/>
      <c r="H439" s="67"/>
      <c r="I439" s="67"/>
      <c r="J439" s="67"/>
      <c r="K439" s="67"/>
      <c r="L439" s="44"/>
      <c r="M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</row>
  </sheetData>
  <sheetProtection sheet="1" autoFilter="0" formatColumns="0" formatRows="0" objects="1" scenarios="1" spinCount="100000" saltValue="nsjWmkllL9t6VHQ51UqxXHhPWKgHsk5p+Ytjyk6Hk5evYnn0q9tmTr0M08aGYKPzxow+bsGmfleULy0dKlJCGA==" hashValue="6ptPoisj/yBCZsJ38VX3m8KYuaFERb3CFZkf1Uio2W6VZKCpWyR2UwZmxtvb2YfW0W8x0eA35pmA0kHMuJ7IdA==" algorithmName="SHA-512" password="CC35"/>
  <autoFilter ref="C124:K438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Černý Jiří</dc:creator>
  <cp:lastModifiedBy>Černý Jiří</cp:lastModifiedBy>
  <dcterms:created xsi:type="dcterms:W3CDTF">2025-03-23T20:35:15Z</dcterms:created>
  <dcterms:modified xsi:type="dcterms:W3CDTF">2025-03-23T20:35:19Z</dcterms:modified>
</cp:coreProperties>
</file>