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vona.hronikova\Desktop\DEMOLICE\"/>
    </mc:Choice>
  </mc:AlternateContent>
  <bookViews>
    <workbookView xWindow="0" yWindow="0" windowWidth="0" windowHeight="0"/>
  </bookViews>
  <sheets>
    <sheet name="Rekapitulace stavby" sheetId="1" r:id="rId1"/>
    <sheet name="01 - Vodojem a čerpací st..." sheetId="2" r:id="rId2"/>
    <sheet name="090 - Vedlejší a ostatní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Vodojem a čerpací st...'!$C$126:$K$286</definedName>
    <definedName name="_xlnm.Print_Area" localSheetId="1">'01 - Vodojem a čerpací st...'!$C$4:$J$76,'01 - Vodojem a čerpací st...'!$C$82:$J$108,'01 - Vodojem a čerpací st...'!$C$114:$K$286</definedName>
    <definedName name="_xlnm.Print_Titles" localSheetId="1">'01 - Vodojem a čerpací st...'!$126:$126</definedName>
    <definedName name="_xlnm._FilterDatabase" localSheetId="2" hidden="1">'090 - Vedlejší a ostatní ...'!$C$116:$K$124</definedName>
    <definedName name="_xlnm.Print_Area" localSheetId="2">'090 - Vedlejší a ostatní ...'!$C$4:$J$76,'090 - Vedlejší a ostatní ...'!$C$82:$J$98,'090 - Vedlejší a ostatní ...'!$C$104:$K$124</definedName>
    <definedName name="_xlnm.Print_Titles" localSheetId="2">'090 - Vedlejší a ostatní ...'!$116:$116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113"/>
  <c r="J14"/>
  <c r="J12"/>
  <c r="J89"/>
  <c r="E7"/>
  <c r="E107"/>
  <c i="2" r="J37"/>
  <c r="J36"/>
  <c i="1" r="AY95"/>
  <c i="2" r="J35"/>
  <c i="1" r="AX95"/>
  <c i="2"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T282"/>
  <c r="R283"/>
  <c r="R282"/>
  <c r="P283"/>
  <c r="P282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T273"/>
  <c r="R274"/>
  <c r="R273"/>
  <c r="P274"/>
  <c r="P273"/>
  <c r="BI271"/>
  <c r="BH271"/>
  <c r="BG271"/>
  <c r="BF271"/>
  <c r="T271"/>
  <c r="T270"/>
  <c r="R271"/>
  <c r="R270"/>
  <c r="P271"/>
  <c r="P270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49"/>
  <c r="BH249"/>
  <c r="BG249"/>
  <c r="BF249"/>
  <c r="T249"/>
  <c r="R249"/>
  <c r="P249"/>
  <c r="BI248"/>
  <c r="BH248"/>
  <c r="BG248"/>
  <c r="BF248"/>
  <c r="T248"/>
  <c r="R248"/>
  <c r="P248"/>
  <c r="BI238"/>
  <c r="BH238"/>
  <c r="BG238"/>
  <c r="BF238"/>
  <c r="T238"/>
  <c r="R238"/>
  <c r="P238"/>
  <c r="BI227"/>
  <c r="BH227"/>
  <c r="BG227"/>
  <c r="BF227"/>
  <c r="T227"/>
  <c r="R227"/>
  <c r="P227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59"/>
  <c r="BH159"/>
  <c r="BG159"/>
  <c r="BF159"/>
  <c r="T159"/>
  <c r="R159"/>
  <c r="P159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F121"/>
  <c r="E119"/>
  <c r="F89"/>
  <c r="E87"/>
  <c r="J24"/>
  <c r="E24"/>
  <c r="J92"/>
  <c r="J23"/>
  <c r="J21"/>
  <c r="E21"/>
  <c r="J91"/>
  <c r="J20"/>
  <c r="J18"/>
  <c r="E18"/>
  <c r="F124"/>
  <c r="J17"/>
  <c r="J15"/>
  <c r="E15"/>
  <c r="F123"/>
  <c r="J14"/>
  <c r="J12"/>
  <c r="J121"/>
  <c r="E7"/>
  <c r="E117"/>
  <c i="1" r="L90"/>
  <c r="AM90"/>
  <c r="AM89"/>
  <c r="L89"/>
  <c r="AM87"/>
  <c r="L87"/>
  <c r="L85"/>
  <c r="L84"/>
  <c i="2" r="BK249"/>
  <c r="BK184"/>
  <c r="BK134"/>
  <c r="BK175"/>
  <c r="BK286"/>
  <c r="J198"/>
  <c r="BK165"/>
  <c i="1" r="AS94"/>
  <c i="2" r="J253"/>
  <c r="BK198"/>
  <c r="J170"/>
  <c r="J283"/>
  <c r="BK274"/>
  <c r="BK269"/>
  <c r="BK259"/>
  <c r="BK255"/>
  <c r="BK227"/>
  <c r="J192"/>
  <c r="BK169"/>
  <c i="3" r="BK120"/>
  <c r="J121"/>
  <c i="2" r="J217"/>
  <c r="BK148"/>
  <c r="J255"/>
  <c r="J145"/>
  <c r="BK271"/>
  <c r="J173"/>
  <c r="BK150"/>
  <c r="J179"/>
  <c r="J138"/>
  <c r="J238"/>
  <c r="BK192"/>
  <c r="BK285"/>
  <c r="BK279"/>
  <c r="J274"/>
  <c r="J263"/>
  <c r="J257"/>
  <c r="BK248"/>
  <c r="J214"/>
  <c r="J165"/>
  <c i="3" r="BK122"/>
  <c r="BK123"/>
  <c r="BK119"/>
  <c i="2" r="J248"/>
  <c r="J167"/>
  <c r="J207"/>
  <c r="J148"/>
  <c r="J269"/>
  <c r="J169"/>
  <c r="BK130"/>
  <c r="BK195"/>
  <c r="J150"/>
  <c r="J254"/>
  <c r="J211"/>
  <c r="BK172"/>
  <c r="BK283"/>
  <c r="J277"/>
  <c r="J271"/>
  <c r="BK261"/>
  <c r="BK257"/>
  <c r="BK253"/>
  <c r="BK207"/>
  <c r="BK173"/>
  <c i="3" r="J123"/>
  <c r="J119"/>
  <c r="BK121"/>
  <c i="2" r="J210"/>
  <c r="J172"/>
  <c r="BK138"/>
  <c r="BK159"/>
  <c r="J286"/>
  <c r="J175"/>
  <c r="BK151"/>
  <c r="BK214"/>
  <c r="BK170"/>
  <c r="J146"/>
  <c r="J227"/>
  <c r="J195"/>
  <c r="J285"/>
  <c r="BK277"/>
  <c r="BK263"/>
  <c r="J259"/>
  <c r="J249"/>
  <c r="BK217"/>
  <c r="BK179"/>
  <c i="3" r="J120"/>
  <c r="BK124"/>
  <c i="2" r="BK201"/>
  <c r="BK146"/>
  <c r="J184"/>
  <c r="J134"/>
  <c r="BK265"/>
  <c r="BK167"/>
  <c r="J201"/>
  <c r="J151"/>
  <c r="J130"/>
  <c r="BK210"/>
  <c r="J159"/>
  <c r="J279"/>
  <c r="J265"/>
  <c r="J261"/>
  <c r="BK254"/>
  <c r="BK238"/>
  <c r="BK211"/>
  <c r="BK145"/>
  <c i="3" r="J124"/>
  <c r="J122"/>
  <c i="2" l="1" r="P129"/>
  <c r="R178"/>
  <c r="R177"/>
  <c r="R247"/>
  <c r="P284"/>
  <c r="R284"/>
  <c i="3" r="BK118"/>
  <c r="BK117"/>
  <c r="J117"/>
  <c r="J96"/>
  <c i="2" r="R129"/>
  <c r="T178"/>
  <c r="BK276"/>
  <c r="J276"/>
  <c r="J105"/>
  <c r="P178"/>
  <c r="BK247"/>
  <c r="J247"/>
  <c r="J101"/>
  <c r="T276"/>
  <c i="3" r="P118"/>
  <c r="P117"/>
  <c i="1" r="AU96"/>
  <c i="2" r="BK178"/>
  <c r="J178"/>
  <c r="J100"/>
  <c r="T247"/>
  <c r="R276"/>
  <c r="R272"/>
  <c r="BK284"/>
  <c r="J284"/>
  <c r="J107"/>
  <c r="T284"/>
  <c i="3" r="R118"/>
  <c r="R117"/>
  <c i="2" r="BK129"/>
  <c r="J129"/>
  <c r="J98"/>
  <c r="T129"/>
  <c r="P247"/>
  <c r="P276"/>
  <c r="P272"/>
  <c i="3" r="T118"/>
  <c r="T117"/>
  <c i="2" r="BK273"/>
  <c r="J273"/>
  <c r="J104"/>
  <c r="BK282"/>
  <c r="J282"/>
  <c r="J106"/>
  <c r="BK270"/>
  <c r="J270"/>
  <c r="J102"/>
  <c r="R128"/>
  <c i="3" r="F92"/>
  <c r="J111"/>
  <c r="BE124"/>
  <c i="2" r="BK177"/>
  <c r="J177"/>
  <c r="J99"/>
  <c i="3" r="BE121"/>
  <c r="J91"/>
  <c r="BE122"/>
  <c r="E85"/>
  <c r="F91"/>
  <c r="BE119"/>
  <c r="BE120"/>
  <c r="J92"/>
  <c r="BE123"/>
  <c i="2" r="F91"/>
  <c r="J124"/>
  <c r="BE150"/>
  <c r="BE165"/>
  <c r="BE167"/>
  <c r="BE172"/>
  <c r="BE192"/>
  <c r="BE201"/>
  <c r="BE207"/>
  <c r="BE254"/>
  <c r="BE255"/>
  <c r="BE257"/>
  <c r="BE259"/>
  <c r="BE261"/>
  <c r="BE263"/>
  <c r="BE269"/>
  <c r="BE271"/>
  <c r="BE274"/>
  <c r="BE277"/>
  <c r="BE279"/>
  <c r="BE283"/>
  <c r="BE285"/>
  <c r="BE134"/>
  <c r="BE151"/>
  <c r="BE184"/>
  <c r="BE248"/>
  <c r="BE249"/>
  <c r="J89"/>
  <c r="J123"/>
  <c r="BE138"/>
  <c r="BE159"/>
  <c r="BE175"/>
  <c r="BE217"/>
  <c r="BE286"/>
  <c r="BE148"/>
  <c r="BE238"/>
  <c r="BE265"/>
  <c r="F92"/>
  <c r="BE146"/>
  <c r="BE169"/>
  <c r="BE173"/>
  <c r="BE210"/>
  <c r="BE211"/>
  <c r="E85"/>
  <c r="BE130"/>
  <c r="BE145"/>
  <c r="BE170"/>
  <c r="BE179"/>
  <c r="BE195"/>
  <c r="BE198"/>
  <c r="BE214"/>
  <c r="BE227"/>
  <c r="BE253"/>
  <c r="J34"/>
  <c i="1" r="AW95"/>
  <c i="3" r="J34"/>
  <c i="1" r="AW96"/>
  <c i="3" r="F35"/>
  <c i="1" r="BB96"/>
  <c i="2" r="F35"/>
  <c i="1" r="BB95"/>
  <c i="3" r="F34"/>
  <c i="1" r="BA96"/>
  <c i="2" r="F36"/>
  <c i="1" r="BC95"/>
  <c i="3" r="F37"/>
  <c i="1" r="BD96"/>
  <c i="2" r="F34"/>
  <c i="1" r="BA95"/>
  <c i="3" r="F36"/>
  <c i="1" r="BC96"/>
  <c i="2" r="F37"/>
  <c i="1" r="BD95"/>
  <c i="2" l="1" r="R127"/>
  <c r="T272"/>
  <c r="T177"/>
  <c r="T128"/>
  <c r="T127"/>
  <c r="P177"/>
  <c r="P128"/>
  <c r="P127"/>
  <c i="1" r="AU95"/>
  <c i="3" r="J118"/>
  <c r="J97"/>
  <c i="2" r="BK272"/>
  <c r="J272"/>
  <c r="J103"/>
  <c r="BK128"/>
  <c r="J128"/>
  <c r="J97"/>
  <c i="1" r="AU94"/>
  <c i="2" r="F33"/>
  <c i="1" r="AZ95"/>
  <c i="3" r="J30"/>
  <c i="1" r="AG96"/>
  <c i="2" r="J33"/>
  <c i="1" r="AV95"/>
  <c r="AT95"/>
  <c r="BC94"/>
  <c r="W32"/>
  <c r="BD94"/>
  <c r="W33"/>
  <c r="BB94"/>
  <c r="W31"/>
  <c r="BA94"/>
  <c r="W30"/>
  <c i="3" r="J33"/>
  <c i="1" r="AV96"/>
  <c r="AT96"/>
  <c r="AN96"/>
  <c i="3" r="F33"/>
  <c i="1" r="AZ96"/>
  <c i="2" l="1" r="BK127"/>
  <c r="J127"/>
  <c r="J96"/>
  <c i="3" r="J39"/>
  <c i="1" r="AZ94"/>
  <c r="W29"/>
  <c r="AW94"/>
  <c r="AK30"/>
  <c r="AX94"/>
  <c r="AY94"/>
  <c l="1" r="AV94"/>
  <c r="AK29"/>
  <c i="2" r="J30"/>
  <c i="1" r="AG95"/>
  <c r="AG94"/>
  <c r="AK26"/>
  <c l="1" r="AN95"/>
  <c i="2" r="J39"/>
  <c i="1"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<sst xmlns="http://schemas.openxmlformats.org/spreadsheetml/2006/main">
  <si>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</si>
  <si>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</si>
  <si>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</si>
  <si>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</si>
  <si>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</si>
  <si>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{4f902235-7c66-4875-b575-2a4c75a65175}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</si>
  <si>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</si>
  <si>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</si>
  <si>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</si>
  <si>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</si>
  <si>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</si>
  <si>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</si>
  <si>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</si>
  <si>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</si>
  <si>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23-005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</si>
  <si>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</si>
  <si>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</si>
  <si>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VDJ A ČS PAVLOV - DEMOLICE</t>
  </si>
  <si>
    <t>KSO:</t>
  </si>
  <si>
    <t>CC-CZ:</t>
  </si>
  <si>
    <t>Místo:</t>
  </si>
  <si>
    <t xml:space="preserve"> </t>
  </si>
  <si>
    <t>Datum:</t>
  </si>
  <si>
    <t>19. 6. 2023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</si>
  <si>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</si>
  <si>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</si>
  <si>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</si>
  <si>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</si>
  <si>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</si>
  <si>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</si>
  <si>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</si>
  <si>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</si>
  <si>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</si>
  <si>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Kubatury zemních prací jsou orientační, bude fakturováno dle skutečnosti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</si>
  <si>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</si>
  <si>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</si>
  <si>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</si>
  <si>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</si>
  <si>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</si>
  <si>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</si>
  <si>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</si>
  <si>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</si>
  <si>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</si>
  <si>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</si>
  <si>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</si>
  <si>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</si>
  <si>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</si>
  <si>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</si>
  <si>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</si>
  <si>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</si>
  <si>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</si>
  <si>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</si>
  <si>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</si>
  <si>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</si>
  <si>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</si>
  <si>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</si>
  <si>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</si>
  <si>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</si>
  <si>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</si>
  <si>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</si>
  <si>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</si>
  <si>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</si>
  <si>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</si>
  <si>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</si>
  <si>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</si>
  <si>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</si>
  <si>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</si>
  <si>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</si>
  <si>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</si>
  <si>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</si>
  <si>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</si>
  <si>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</si>
  <si>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</si>
  <si>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</si>
  <si>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</si>
  <si>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</si>
  <si>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</si>
  <si>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</si>
  <si>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</si>
  <si>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</si>
  <si>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Vodojem a čerpací stanice Pavlov</t>
  </si>
  <si>
    <t>STA</t>
  </si>
  <si>
    <t>1</t>
  </si>
  <si>
    <t>{f1b4db12-774a-4ed6-9c58-14ca9cc24dac}</t>
  </si>
  <si>
    <t>2</t>
  </si>
  <si>
    <t>090</t>
  </si>
  <si>
    <t>Vedlejší a ostatní rozpočtové náklady</t>
  </si>
  <si>
    <t>{5b46e4ea-1d1a-4054-9933-86d3052eaf71}</t>
  </si>
  <si>
    <t>KRYCÍ LIST SOUPISU PRACÍ</t>
  </si>
  <si>
    <t>Objekt:</t>
  </si>
  <si>
    <t>01 - Vodojem a čerpací stanice Pavlov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</si>
  <si>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</si>
  <si>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</si>
  <si>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</si>
  <si>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</si>
  <si>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</si>
  <si>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</si>
  <si>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</si>
  <si>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</si>
  <si>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  96 - Bourání konstrukcí</t>
  </si>
  <si>
    <t xml:space="preserve">  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</si>
  <si>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</si>
  <si>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</si>
  <si>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</si>
  <si>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</si>
  <si>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</si>
  <si>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</si>
  <si>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</si>
  <si>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</si>
  <si>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</si>
  <si>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</si>
  <si>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</si>
  <si>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</si>
  <si>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</si>
  <si>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</si>
  <si>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</si>
  <si>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</si>
  <si>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</si>
  <si>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</si>
  <si>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</si>
  <si>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</si>
  <si>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</si>
  <si>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</si>
  <si>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</si>
  <si>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</si>
  <si>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111111101</t>
  </si>
  <si>
    <t>Odstranění travin a rákosu ručně travin pro jakoukoli plochu v rovině nebo ve svahu sklonu do 1:5</t>
  </si>
  <si>
    <t>m2</t>
  </si>
  <si>
    <t>CS ÚRS 2023 01</t>
  </si>
  <si>
    <t>4</t>
  </si>
  <si>
    <t>-1372715105</t>
  </si>
  <si>
    <t>VV</t>
  </si>
  <si>
    <t>1,2*8,3</t>
  </si>
  <si>
    <t>PI*4,12*4,12</t>
  </si>
  <si>
    <t>Součet</t>
  </si>
  <si>
    <t>122211101</t>
  </si>
  <si>
    <t>Odkopávky a prokopávky ručně zapažené i nezapažené v hornině třídy těžitelnosti I skupiny 3</t>
  </si>
  <si>
    <t>m3</t>
  </si>
  <si>
    <t>1793781845</t>
  </si>
  <si>
    <t>" bude fakturováno dle skutečnosti</t>
  </si>
  <si>
    <t>" nad akumulační nádrži</t>
  </si>
  <si>
    <t>(PI*4*4*1,3)</t>
  </si>
  <si>
    <t>3</t>
  </si>
  <si>
    <t>132212331</t>
  </si>
  <si>
    <t>Hloubení nezapažených rýh šířky přes 800 do 2 000 mm ručně s urovnáním dna do předepsaného profilu a spádu v hornině třídy těžitelnosti I skupiny 3 soudržných</t>
  </si>
  <si>
    <t>43219601</t>
  </si>
  <si>
    <t>" za akumulační nádrži</t>
  </si>
  <si>
    <t>(PI*1,2*1,2*1,5)-(PI*0,5*0,5*1,5)</t>
  </si>
  <si>
    <t>" za budovou</t>
  </si>
  <si>
    <t>1,8*(0,5+1,2)/2*(8,2+2,66)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</si>
  <si>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</si>
  <si>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</si>
  <si>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-204378432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</si>
  <si>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</si>
  <si>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</si>
  <si>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</si>
  <si>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2004542730</t>
  </si>
  <si>
    <t>87,569*9 'Přepočtené koeficientem množství</t>
  </si>
  <si>
    <t>6</t>
  </si>
  <si>
    <t>171201221vl</t>
  </si>
  <si>
    <t xml:space="preserve">Poplatek za uložení na skládce (skládkovné) zeminy </t>
  </si>
  <si>
    <t>t</t>
  </si>
  <si>
    <t>-344619314</t>
  </si>
  <si>
    <t>87,569*1,67*0,7</t>
  </si>
  <si>
    <t>7</t>
  </si>
  <si>
    <t>171251201</t>
  </si>
  <si>
    <t>Uložení sypaniny na skládky nebo meziskládky bez hutnění s upravením uložené sypaniny do předepsaného tvaru</t>
  </si>
  <si>
    <t>-365450512</t>
  </si>
  <si>
    <t>8</t>
  </si>
  <si>
    <t>174111102</t>
  </si>
  <si>
    <t>Zásyp sypaninou z jakékoliv horniny ručně s uložením výkopku ve vrstvách se zhutněním v uzavřených prostorách s urovnáním povrchu zásypu</t>
  </si>
  <si>
    <t>-423756556</t>
  </si>
  <si>
    <t>"náhradní zásypový materiál"</t>
  </si>
  <si>
    <t>"akumulační nádrž do úrovně +251,121</t>
  </si>
  <si>
    <t>(PI*2,645*2,645*1,885)</t>
  </si>
  <si>
    <t>"přístavby do úrovně +251,121</t>
  </si>
  <si>
    <t>1,46*(2,55*3,155+3,55*2,86)</t>
  </si>
  <si>
    <t>1,0*8,385*4,35</t>
  </si>
  <si>
    <t>9</t>
  </si>
  <si>
    <t>171111103</t>
  </si>
  <si>
    <t>Uložení sypanin do násypů ručně s rozprostřením sypaniny ve vrstvách a s hrubým urovnáním zhutněných z hornin soudržných jakékoliv třídy těžitelnosti</t>
  </si>
  <si>
    <t>-833288500</t>
  </si>
  <si>
    <t xml:space="preserve">"nad vybouranou nádrží  po úrověň +252,59</t>
  </si>
  <si>
    <t>1,38*Pi*4,02*4,02</t>
  </si>
  <si>
    <t>"Přístavby po úroveň +252,59 až 251,12</t>
  </si>
  <si>
    <t>1,38/2*(3,86*5,1+7,93*13,95)</t>
  </si>
  <si>
    <t>10</t>
  </si>
  <si>
    <t>M</t>
  </si>
  <si>
    <t>58344198V</t>
  </si>
  <si>
    <t>Náhradní zásypový materiál</t>
  </si>
  <si>
    <t>-636791718</t>
  </si>
  <si>
    <t xml:space="preserve">(104,474+159,976)*1,01*1,05*1,69   </t>
  </si>
  <si>
    <t>11</t>
  </si>
  <si>
    <t>181311103</t>
  </si>
  <si>
    <t>Rozprostření a urovnání ornice v rovině nebo ve svahu sklonu do 1:5 ručně při souvislé ploše, tl. vrstvy do 200 mm</t>
  </si>
  <si>
    <t>-1278965880</t>
  </si>
  <si>
    <t>Sqrt((3,8^2)+1,38^2)*13,03</t>
  </si>
  <si>
    <t>12</t>
  </si>
  <si>
    <t>181411131</t>
  </si>
  <si>
    <t>Založení trávníku na půdě předem připravené plochy do 1000 m2 výsevem včetně utažení parkového v rovině nebo na svahu do 1:5</t>
  </si>
  <si>
    <t>-2016757801</t>
  </si>
  <si>
    <t>13</t>
  </si>
  <si>
    <t>00572410</t>
  </si>
  <si>
    <t>osivo směs travní parková</t>
  </si>
  <si>
    <t>kg</t>
  </si>
  <si>
    <t>-382457931</t>
  </si>
  <si>
    <t>52,678*0,03*1,05</t>
  </si>
  <si>
    <t>14</t>
  </si>
  <si>
    <t>182112121</t>
  </si>
  <si>
    <t>Svahování trvalých svahů do projektovaných profilů ručně s potřebným přemístěním výkopku při svahování v zářezech v hornině třídy těžitelnosti I skupiny 3</t>
  </si>
  <si>
    <t>-717303355</t>
  </si>
  <si>
    <t>58344199V</t>
  </si>
  <si>
    <t>vhodná zemina pro osetí</t>
  </si>
  <si>
    <t>1618671130</t>
  </si>
  <si>
    <t xml:space="preserve">52,678*0,2*1,01*1,69   </t>
  </si>
  <si>
    <t>16</t>
  </si>
  <si>
    <t>R936451111vl</t>
  </si>
  <si>
    <t>Zalití stávajícího potrubí a šachet popílkocemontovou směsí</t>
  </si>
  <si>
    <t>-1166517601</t>
  </si>
  <si>
    <t>5,0</t>
  </si>
  <si>
    <t>Ostatní konstrukce a práce, bourání</t>
  </si>
  <si>
    <t>96</t>
  </si>
  <si>
    <t>Bourání konstrukcí</t>
  </si>
  <si>
    <t>17</t>
  </si>
  <si>
    <t>961044111</t>
  </si>
  <si>
    <t>Bourání základů z betonu prostého</t>
  </si>
  <si>
    <t>274912077</t>
  </si>
  <si>
    <t>"sklad chemikálií</t>
  </si>
  <si>
    <t>5,14*3,87*0,3</t>
  </si>
  <si>
    <t>0,28*0,325*(3,87+5,14)*2</t>
  </si>
  <si>
    <t>18</t>
  </si>
  <si>
    <t>962081131</t>
  </si>
  <si>
    <t>Bourání zdiva příček nebo vybourání otvorů ze skleněných tvárnic, tl. do 100 mm</t>
  </si>
  <si>
    <t>-297015471</t>
  </si>
  <si>
    <t>"Luxfery</t>
  </si>
  <si>
    <t>0,85*0,65</t>
  </si>
  <si>
    <t>0,805*0,67</t>
  </si>
  <si>
    <t>0,51*1,98</t>
  </si>
  <si>
    <t>0,78*1,0</t>
  </si>
  <si>
    <t>0,65*1,27</t>
  </si>
  <si>
    <t>19</t>
  </si>
  <si>
    <t>963012510</t>
  </si>
  <si>
    <t>Bourání stropů z desek nebo panelů železobetonových prefabrikovaných s dutinami z desek, š. do 300 mm tl. do 140 mm</t>
  </si>
  <si>
    <t>-961266332</t>
  </si>
  <si>
    <t>0,12*5,14*3,87</t>
  </si>
  <si>
    <t>20</t>
  </si>
  <si>
    <t>965042241</t>
  </si>
  <si>
    <t>Bourání mazanin betonových nebo z litého asfaltu tl. přes 100 mm, plochy přes 4 m2</t>
  </si>
  <si>
    <t>2042300517</t>
  </si>
  <si>
    <t>"Okapový chodníček</t>
  </si>
  <si>
    <t>0,25*1,0*13,03</t>
  </si>
  <si>
    <t>965082923</t>
  </si>
  <si>
    <t>Odstranění násypu pod podlahami nebo ochranného násypu na střechách tl. do 100 mm, plochy přes 2 m2</t>
  </si>
  <si>
    <t>1555130055</t>
  </si>
  <si>
    <t>0,1*1,0*13,03</t>
  </si>
  <si>
    <t>22</t>
  </si>
  <si>
    <t>968072455</t>
  </si>
  <si>
    <t>Vybourání kovových rámů oken s křídly, dveřních zárubní, vrat, stěn, ostění nebo obkladů dveřních zárubní, plochy do 2 m2</t>
  </si>
  <si>
    <t>-1006035314</t>
  </si>
  <si>
    <t>0,86*1,965</t>
  </si>
  <si>
    <t>0,89*1,93</t>
  </si>
  <si>
    <t>0,9*1,98*2</t>
  </si>
  <si>
    <t>0,6*1,97</t>
  </si>
  <si>
    <t>23</t>
  </si>
  <si>
    <t>97607521vl</t>
  </si>
  <si>
    <t>Vybourání ocelových konzol hmotnosti do 20 kg, včetně odvozu a ekologické likvidace</t>
  </si>
  <si>
    <t>386464047</t>
  </si>
  <si>
    <t>"odstranění zbytků zs směsných kovů</t>
  </si>
  <si>
    <t>4,2</t>
  </si>
  <si>
    <t>24</t>
  </si>
  <si>
    <t>9781411vl</t>
  </si>
  <si>
    <t>Vybourání zbytků kabelů, včetně odvozu a ekologické likvidace</t>
  </si>
  <si>
    <t>93411447</t>
  </si>
  <si>
    <t>25</t>
  </si>
  <si>
    <t>97814121vl</t>
  </si>
  <si>
    <t>Demontáž kovového potrubí a technologického zařízení</t>
  </si>
  <si>
    <t>-915447078</t>
  </si>
  <si>
    <t>" včetně odvozu do šrotu</t>
  </si>
  <si>
    <t>535</t>
  </si>
  <si>
    <t>26</t>
  </si>
  <si>
    <t>97814195vl</t>
  </si>
  <si>
    <t>Vytěžení z výkupu kovového materiálu</t>
  </si>
  <si>
    <t>-1362590431</t>
  </si>
  <si>
    <t>"prodej do šrotu</t>
  </si>
  <si>
    <t>-(535+4,26)</t>
  </si>
  <si>
    <t>27</t>
  </si>
  <si>
    <t>981511112</t>
  </si>
  <si>
    <t>Demolice konstrukcí objektů postupným rozebíráním zdiva na maltu cementovou z cihel nebo tvárnic</t>
  </si>
  <si>
    <t>-1062947211</t>
  </si>
  <si>
    <t>(0,55+0,325)*3,2*2,29</t>
  </si>
  <si>
    <t>0,32*(3,2*2,29-0,9*1,97)</t>
  </si>
  <si>
    <t>0,33*(5,14*2,29-1,27*0,65)</t>
  </si>
  <si>
    <t>0,30*(5,14*2,29-1,0*0,78-0,9*1,97)</t>
  </si>
  <si>
    <t>0,17*(3,2*2,29-0,6*1,97)</t>
  </si>
  <si>
    <t>"čerpací stanice</t>
  </si>
  <si>
    <t>0,195*(2,3*2,12-0,86*1,965)</t>
  </si>
  <si>
    <t>28</t>
  </si>
  <si>
    <t>981511114</t>
  </si>
  <si>
    <t>Demolice konstrukcí objektů postupným rozebíráním konstrukcí ze železobetonu</t>
  </si>
  <si>
    <t>526831846</t>
  </si>
  <si>
    <t>"akumulační nádrž</t>
  </si>
  <si>
    <t>(PI*01,325*(0,595*0,595-0,485*0,485))</t>
  </si>
  <si>
    <t>PI*(2,765*2,765+1,005*1,005)-PI*(2,645*2,645+0,885*0,855)</t>
  </si>
  <si>
    <t>(PI*0,225*(2,765*2,765-2,645*2,645))/4*3</t>
  </si>
  <si>
    <t>"přístavba</t>
  </si>
  <si>
    <t>0,12*2,0*(3,5+2,0)/2</t>
  </si>
  <si>
    <t>(2,35+0,9)*(0,485*3,820+0,475*3,55+(0,45+0,375)/2*3,82+0,46*3,55+0,3*(1,385+0,195)+0,52*3,6+0,425*3,82)+0,41*1,41*1,575</t>
  </si>
  <si>
    <t>-(0,37*1,74*0,88+0,46*1,98*0,51+0,52*0,805*0,67+0,52*1,93*0,89+0,425*0,85*0,65)</t>
  </si>
  <si>
    <t>0,8*2,1*3,155+0,12*7,885*3,852</t>
  </si>
  <si>
    <t>29</t>
  </si>
  <si>
    <t>981511116</t>
  </si>
  <si>
    <t>Demolice konstrukcí objektů postupným rozebíráním konstrukcí z betonu prostého</t>
  </si>
  <si>
    <t>1749278199</t>
  </si>
  <si>
    <t>"základek</t>
  </si>
  <si>
    <t>0,15*0,5*1,35+0,15*0,6*0,7</t>
  </si>
  <si>
    <t>"betonové schody</t>
  </si>
  <si>
    <t>0,36*0,88*1,5</t>
  </si>
  <si>
    <t>0,2*1,5*1,46/2</t>
  </si>
  <si>
    <t>(0,26+0,15)*0,88*6</t>
  </si>
  <si>
    <t>997</t>
  </si>
  <si>
    <t>Přesun sutě</t>
  </si>
  <si>
    <t>30</t>
  </si>
  <si>
    <t>997006002</t>
  </si>
  <si>
    <t>Úprava stavebního odpadu třídění hrubé</t>
  </si>
  <si>
    <t>-1175188352</t>
  </si>
  <si>
    <t>31</t>
  </si>
  <si>
    <t>997006003vl</t>
  </si>
  <si>
    <t>Pytlování stavebního odpadu</t>
  </si>
  <si>
    <t>-1754781101</t>
  </si>
  <si>
    <t xml:space="preserve">"kontaninace </t>
  </si>
  <si>
    <t>5,14*3,87*0,15*2,0</t>
  </si>
  <si>
    <t>32</t>
  </si>
  <si>
    <t>997013211</t>
  </si>
  <si>
    <t>Vnitrostaveništní doprava suti a vybouraných hmot vodorovně do 50 m svisle ručně pro budovy a haly výšky do 6 m</t>
  </si>
  <si>
    <t>-973285300</t>
  </si>
  <si>
    <t>33</t>
  </si>
  <si>
    <t>997013501</t>
  </si>
  <si>
    <t>Odvoz suti a vybouraných hmot na skládku nebo meziskládku se složením, na vzdálenost do 1 km</t>
  </si>
  <si>
    <t>1310919108</t>
  </si>
  <si>
    <t>34</t>
  </si>
  <si>
    <t>997013509</t>
  </si>
  <si>
    <t>Odvoz suti a vybouraných hmot na skládku nebo meziskládku se složením, na vzdálenost Příplatek k ceně za každý další i započatý 1 km přes 1 km</t>
  </si>
  <si>
    <t>1943267460</t>
  </si>
  <si>
    <t>182,628*19 'Přepočtené koeficientem množství</t>
  </si>
  <si>
    <t>35</t>
  </si>
  <si>
    <t>997013861</t>
  </si>
  <si>
    <t>Poplatek za uložení stavebního odpadu na recyklační skládce (skládkovné) z prostého betonu zatříděného do Katalogu odpadů pod kódem 17 01 01</t>
  </si>
  <si>
    <t>1864995276</t>
  </si>
  <si>
    <t>15,216+7,168+3,023-5,968</t>
  </si>
  <si>
    <t>36</t>
  </si>
  <si>
    <t>997013862</t>
  </si>
  <si>
    <t>Poplatek za uložení stavebního odpadu na recyklační skládce (skládkovné) z armovaného betonu zatříděného do Katalogu odpadů pod kódem 17 01 01</t>
  </si>
  <si>
    <t>-224504824</t>
  </si>
  <si>
    <t>5,013+112,258</t>
  </si>
  <si>
    <t>37</t>
  </si>
  <si>
    <t>997013863</t>
  </si>
  <si>
    <t>Poplatek za uložení stavebního odpadu na recyklační skládce (skládkovné) cihelného zatříděného do Katalogu odpadů pod kódem 17 01 02</t>
  </si>
  <si>
    <t>-496170042</t>
  </si>
  <si>
    <t>1,824+32,531</t>
  </si>
  <si>
    <t>38</t>
  </si>
  <si>
    <t>997013631</t>
  </si>
  <si>
    <t>Poplatek za uložení stavebního odpadu na skládce (skládkovné) směsného stavebního a demoličního zatříděného do Katalogu odpadů pod kódem 17 09 04</t>
  </si>
  <si>
    <t>-675331944</t>
  </si>
  <si>
    <t>182,628-19,439-112,258-34,355-0,204-5,968</t>
  </si>
  <si>
    <t>39</t>
  </si>
  <si>
    <t>99701384vl</t>
  </si>
  <si>
    <t>Poplatek za uložení na skládce (skládkovné) odpadu s obsahem nebezpečných látek kód odpadu 12 01 16</t>
  </si>
  <si>
    <t>-836156530</t>
  </si>
  <si>
    <t>40</t>
  </si>
  <si>
    <t>997013804</t>
  </si>
  <si>
    <t>Poplatek za uložení stavebního odpadu na skládce (skládkovné) ze skla zatříděného do Katalogu odpadů pod kódem 17 02 02</t>
  </si>
  <si>
    <t>286672437</t>
  </si>
  <si>
    <t>998</t>
  </si>
  <si>
    <t>Přesun hmot</t>
  </si>
  <si>
    <t>41</t>
  </si>
  <si>
    <t>998001123</t>
  </si>
  <si>
    <t>Přesun hmot pro demolice objektů výšky do 21 m</t>
  </si>
  <si>
    <t>2105529624</t>
  </si>
  <si>
    <t>PSV</t>
  </si>
  <si>
    <t>Práce a dodávky PSV</t>
  </si>
  <si>
    <t>762</t>
  </si>
  <si>
    <t>Konstrukce tesařské</t>
  </si>
  <si>
    <t>42</t>
  </si>
  <si>
    <t>762341811</t>
  </si>
  <si>
    <t>Demontáž bednění a laťování bednění střech rovných, obloukových, sklonu do 60° se všemi nadstřešními konstrukcemi z prken hrubých, hoblovaných tl. do 32 mm</t>
  </si>
  <si>
    <t>-934205379</t>
  </si>
  <si>
    <t>3,8*3,95+9,325*3,5+1,88*0,5</t>
  </si>
  <si>
    <t>764</t>
  </si>
  <si>
    <t>Konstrukce klempířské</t>
  </si>
  <si>
    <t>43</t>
  </si>
  <si>
    <t>764001821</t>
  </si>
  <si>
    <t>Demontáž klempířských konstrukcí krytiny ze svitků nebo tabulí do suti</t>
  </si>
  <si>
    <t>685352923</t>
  </si>
  <si>
    <t>44</t>
  </si>
  <si>
    <t>764002841</t>
  </si>
  <si>
    <t>Demontáž klempířských konstrukcí oplechování horních ploch zdí a nadezdívek do suti</t>
  </si>
  <si>
    <t>m</t>
  </si>
  <si>
    <t>1940477347</t>
  </si>
  <si>
    <t>" atika</t>
  </si>
  <si>
    <t>2,95+2,5+13,03</t>
  </si>
  <si>
    <t>766</t>
  </si>
  <si>
    <t>Konstrukce truhlářské</t>
  </si>
  <si>
    <t>45</t>
  </si>
  <si>
    <t>766691914</t>
  </si>
  <si>
    <t>Ostatní práce vyvěšení nebo zavěšení křídel dřevěných dveřních, plochy do 2 m2</t>
  </si>
  <si>
    <t>kus</t>
  </si>
  <si>
    <t>515983220</t>
  </si>
  <si>
    <t>767</t>
  </si>
  <si>
    <t>Konstrukce zámečnické</t>
  </si>
  <si>
    <t>46</t>
  </si>
  <si>
    <t>767691822</t>
  </si>
  <si>
    <t>Ostatní práce - vyvěšení nebo zavěšení kovových křídel dveří, plochy do 2 m2</t>
  </si>
  <si>
    <t>-1120216055</t>
  </si>
  <si>
    <t>47</t>
  </si>
  <si>
    <t>767833801</t>
  </si>
  <si>
    <t>Demontáž vnitřních kovových žebříků přímých délky do 2 m</t>
  </si>
  <si>
    <t>1553417777</t>
  </si>
  <si>
    <t>090 - Vedlejší a ostatní rozpočtové náklady</t>
  </si>
  <si>
    <t>VRN - Vedlejší rozpočtové náklady</t>
  </si>
  <si>
    <t>VRN</t>
  </si>
  <si>
    <t>Vedlejší rozpočtové náklady</t>
  </si>
  <si>
    <t>1.2.</t>
  </si>
  <si>
    <t>Vytyčení stavby, geodetické práce</t>
  </si>
  <si>
    <t>kpl</t>
  </si>
  <si>
    <t>1024</t>
  </si>
  <si>
    <t>-1710313856</t>
  </si>
  <si>
    <t>1.3.</t>
  </si>
  <si>
    <t>Oplocení staveniště</t>
  </si>
  <si>
    <t>-856771353</t>
  </si>
  <si>
    <t>1.5.</t>
  </si>
  <si>
    <t>Zařízení staveniště - buňkoviště vč.vybavení</t>
  </si>
  <si>
    <t>1114867134</t>
  </si>
  <si>
    <t>1.6.</t>
  </si>
  <si>
    <t>Vstup, výjezd, oklepová plocha</t>
  </si>
  <si>
    <t>-1033851623</t>
  </si>
  <si>
    <t>1.8.</t>
  </si>
  <si>
    <t>Čištění komunikací</t>
  </si>
  <si>
    <t>-697394614</t>
  </si>
  <si>
    <t>1.9</t>
  </si>
  <si>
    <t>Zajištění BOZP</t>
  </si>
  <si>
    <t>959272216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</si>
</sst>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33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23-005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VDJ A ČS PAVLOV - DEMOLICE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19. 6. 2023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73</v>
      </c>
      <c r="BT94" s="117" t="s">
        <v>74</v>
      </c>
      <c r="BU94" s="118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16.5" customHeight="1">
      <c r="A95" s="119" t="s">
        <v>78</v>
      </c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80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Vodojem a čerpací st...'!J30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81</v>
      </c>
      <c r="AR95" s="126"/>
      <c r="AS95" s="127">
        <v>0</v>
      </c>
      <c r="AT95" s="128">
        <f>ROUND(SUM(AV95:AW95),2)</f>
        <v>0</v>
      </c>
      <c r="AU95" s="129">
        <f>'01 - Vodojem a čerpací st...'!P127</f>
        <v>0</v>
      </c>
      <c r="AV95" s="128">
        <f>'01 - Vodojem a čerpací st...'!J33</f>
        <v>0</v>
      </c>
      <c r="AW95" s="128">
        <f>'01 - Vodojem a čerpací st...'!J34</f>
        <v>0</v>
      </c>
      <c r="AX95" s="128">
        <f>'01 - Vodojem a čerpací st...'!J35</f>
        <v>0</v>
      </c>
      <c r="AY95" s="128">
        <f>'01 - Vodojem a čerpací st...'!J36</f>
        <v>0</v>
      </c>
      <c r="AZ95" s="128">
        <f>'01 - Vodojem a čerpací st...'!F33</f>
        <v>0</v>
      </c>
      <c r="BA95" s="128">
        <f>'01 - Vodojem a čerpací st...'!F34</f>
        <v>0</v>
      </c>
      <c r="BB95" s="128">
        <f>'01 - Vodojem a čerpací st...'!F35</f>
        <v>0</v>
      </c>
      <c r="BC95" s="128">
        <f>'01 - Vodojem a čerpací st...'!F36</f>
        <v>0</v>
      </c>
      <c r="BD95" s="130">
        <f>'01 - Vodojem a čerpací st...'!F37</f>
        <v>0</v>
      </c>
      <c r="BE95" s="7"/>
      <c r="BT95" s="131" t="s">
        <v>82</v>
      </c>
      <c r="BV95" s="131" t="s">
        <v>76</v>
      </c>
      <c r="BW95" s="131" t="s">
        <v>83</v>
      </c>
      <c r="BX95" s="131" t="s">
        <v>5</v>
      </c>
      <c r="CL95" s="131" t="s">
        <v>1</v>
      </c>
      <c r="CM95" s="131" t="s">
        <v>84</v>
      </c>
    </row>
    <row r="96" s="7" customFormat="1" ht="16.5" customHeight="1">
      <c r="A96" s="119" t="s">
        <v>78</v>
      </c>
      <c r="B96" s="120"/>
      <c r="C96" s="121"/>
      <c r="D96" s="122" t="s">
        <v>85</v>
      </c>
      <c r="E96" s="122"/>
      <c r="F96" s="122"/>
      <c r="G96" s="122"/>
      <c r="H96" s="122"/>
      <c r="I96" s="123"/>
      <c r="J96" s="122" t="s">
        <v>86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'090 - Vedlejší a ostatní 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81</v>
      </c>
      <c r="AR96" s="126"/>
      <c r="AS96" s="132">
        <v>0</v>
      </c>
      <c r="AT96" s="133">
        <f>ROUND(SUM(AV96:AW96),2)</f>
        <v>0</v>
      </c>
      <c r="AU96" s="134">
        <f>'090 - Vedlejší a ostatní ...'!P117</f>
        <v>0</v>
      </c>
      <c r="AV96" s="133">
        <f>'090 - Vedlejší a ostatní ...'!J33</f>
        <v>0</v>
      </c>
      <c r="AW96" s="133">
        <f>'090 - Vedlejší a ostatní ...'!J34</f>
        <v>0</v>
      </c>
      <c r="AX96" s="133">
        <f>'090 - Vedlejší a ostatní ...'!J35</f>
        <v>0</v>
      </c>
      <c r="AY96" s="133">
        <f>'090 - Vedlejší a ostatní ...'!J36</f>
        <v>0</v>
      </c>
      <c r="AZ96" s="133">
        <f>'090 - Vedlejší a ostatní ...'!F33</f>
        <v>0</v>
      </c>
      <c r="BA96" s="133">
        <f>'090 - Vedlejší a ostatní ...'!F34</f>
        <v>0</v>
      </c>
      <c r="BB96" s="133">
        <f>'090 - Vedlejší a ostatní ...'!F35</f>
        <v>0</v>
      </c>
      <c r="BC96" s="133">
        <f>'090 - Vedlejší a ostatní ...'!F36</f>
        <v>0</v>
      </c>
      <c r="BD96" s="135">
        <f>'090 - Vedlejší a ostatní ...'!F37</f>
        <v>0</v>
      </c>
      <c r="BE96" s="7"/>
      <c r="BT96" s="131" t="s">
        <v>82</v>
      </c>
      <c r="BV96" s="131" t="s">
        <v>76</v>
      </c>
      <c r="BW96" s="131" t="s">
        <v>87</v>
      </c>
      <c r="BX96" s="131" t="s">
        <v>5</v>
      </c>
      <c r="CL96" s="131" t="s">
        <v>1</v>
      </c>
      <c r="CM96" s="131" t="s">
        <v>84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jyxARQIimhocp6fn+BDrtsLeimUXJvO3CbeZKPzYWSVujYGXeQObZ4OA4ii7BtHvH8zLo98MsN65e17s5IUFpQ==" hashValue="ui+jKayPjrdAYVXr38/jOgw7WxhZGsAFKseXW6uzAuYoGyiRrIsHMiysPs43rs+bRmt6L57hASMm0TSGk4eOWQ==" algorithmName="SHA-512" password="A8D3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Vodojem a čerpací st...'!C2" display="/"/>
    <hyperlink ref="A96" location="'090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88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VDJ A ČS PAVLOV - DEMOLICE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89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19. 6. 2023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33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ROUND((SUM(BE127:BE286)),  2)</f>
        <v>0</v>
      </c>
      <c r="G33" s="38"/>
      <c r="H33" s="38"/>
      <c r="I33" s="155">
        <v>0.20999999999999999</v>
      </c>
      <c r="J33" s="154">
        <f>ROUND(((SUM(BE127:BE286))*I33),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ROUND((SUM(BF127:BF286)),  2)</f>
        <v>0</v>
      </c>
      <c r="G34" s="38"/>
      <c r="H34" s="38"/>
      <c r="I34" s="155">
        <v>0.14999999999999999</v>
      </c>
      <c r="J34" s="154">
        <f>ROUND(((SUM(BF127:BF286))*I34),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ROUND((SUM(BG127:BG286)),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ROUND((SUM(BH127:BH286)),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ROUND((SUM(BI127:BI286)),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VDJ A ČS PAVLOV - DEMOLICE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Vodojem a čerpací stanice Pavlov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19. 6. 2023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92</v>
      </c>
      <c r="D94" s="176"/>
      <c r="E94" s="176"/>
      <c r="F94" s="176"/>
      <c r="G94" s="176"/>
      <c r="H94" s="176"/>
      <c r="I94" s="176"/>
      <c r="J94" s="177" t="s">
        <v>93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94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95</v>
      </c>
    </row>
    <row r="97" s="9" customFormat="1" ht="24.96" customHeight="1">
      <c r="A97" s="9"/>
      <c r="B97" s="179"/>
      <c r="C97" s="180"/>
      <c r="D97" s="181" t="s">
        <v>96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97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98</v>
      </c>
      <c r="E99" s="188"/>
      <c r="F99" s="188"/>
      <c r="G99" s="188"/>
      <c r="H99" s="188"/>
      <c r="I99" s="188"/>
      <c r="J99" s="189">
        <f>J177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5"/>
      <c r="C100" s="186"/>
      <c r="D100" s="187" t="s">
        <v>99</v>
      </c>
      <c r="E100" s="188"/>
      <c r="F100" s="188"/>
      <c r="G100" s="188"/>
      <c r="H100" s="188"/>
      <c r="I100" s="188"/>
      <c r="J100" s="189">
        <f>J178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5"/>
      <c r="C101" s="186"/>
      <c r="D101" s="187" t="s">
        <v>100</v>
      </c>
      <c r="E101" s="188"/>
      <c r="F101" s="188"/>
      <c r="G101" s="188"/>
      <c r="H101" s="188"/>
      <c r="I101" s="188"/>
      <c r="J101" s="189">
        <f>J247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101</v>
      </c>
      <c r="E102" s="188"/>
      <c r="F102" s="188"/>
      <c r="G102" s="188"/>
      <c r="H102" s="188"/>
      <c r="I102" s="188"/>
      <c r="J102" s="189">
        <f>J270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102</v>
      </c>
      <c r="E103" s="182"/>
      <c r="F103" s="182"/>
      <c r="G103" s="182"/>
      <c r="H103" s="182"/>
      <c r="I103" s="182"/>
      <c r="J103" s="183">
        <f>J272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103</v>
      </c>
      <c r="E104" s="188"/>
      <c r="F104" s="188"/>
      <c r="G104" s="188"/>
      <c r="H104" s="188"/>
      <c r="I104" s="188"/>
      <c r="J104" s="189">
        <f>J273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104</v>
      </c>
      <c r="E105" s="188"/>
      <c r="F105" s="188"/>
      <c r="G105" s="188"/>
      <c r="H105" s="188"/>
      <c r="I105" s="188"/>
      <c r="J105" s="189">
        <f>J276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105</v>
      </c>
      <c r="E106" s="188"/>
      <c r="F106" s="188"/>
      <c r="G106" s="188"/>
      <c r="H106" s="188"/>
      <c r="I106" s="188"/>
      <c r="J106" s="189">
        <f>J282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106</v>
      </c>
      <c r="E107" s="188"/>
      <c r="F107" s="188"/>
      <c r="G107" s="188"/>
      <c r="H107" s="188"/>
      <c r="I107" s="188"/>
      <c r="J107" s="189">
        <f>J284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107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4" t="str">
        <f>E7</f>
        <v>VDJ A ČS PAVLOV - DEMOLICE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89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01 - Vodojem a čerpací stanice Pavlov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 xml:space="preserve"> </v>
      </c>
      <c r="G121" s="40"/>
      <c r="H121" s="40"/>
      <c r="I121" s="32" t="s">
        <v>22</v>
      </c>
      <c r="J121" s="79" t="str">
        <f>IF(J12="","",J12)</f>
        <v>19. 6. 2023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 xml:space="preserve"> </v>
      </c>
      <c r="G123" s="40"/>
      <c r="H123" s="40"/>
      <c r="I123" s="32" t="s">
        <v>29</v>
      </c>
      <c r="J123" s="36" t="str">
        <f>E21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IF(E18="","",E18)</f>
        <v>Vyplň údaj</v>
      </c>
      <c r="G124" s="40"/>
      <c r="H124" s="40"/>
      <c r="I124" s="32" t="s">
        <v>31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108</v>
      </c>
      <c r="D126" s="194" t="s">
        <v>59</v>
      </c>
      <c r="E126" s="194" t="s">
        <v>55</v>
      </c>
      <c r="F126" s="194" t="s">
        <v>56</v>
      </c>
      <c r="G126" s="194" t="s">
        <v>109</v>
      </c>
      <c r="H126" s="194" t="s">
        <v>110</v>
      </c>
      <c r="I126" s="194" t="s">
        <v>111</v>
      </c>
      <c r="J126" s="194" t="s">
        <v>93</v>
      </c>
      <c r="K126" s="195" t="s">
        <v>112</v>
      </c>
      <c r="L126" s="196"/>
      <c r="M126" s="100" t="s">
        <v>1</v>
      </c>
      <c r="N126" s="101" t="s">
        <v>38</v>
      </c>
      <c r="O126" s="101" t="s">
        <v>113</v>
      </c>
      <c r="P126" s="101" t="s">
        <v>114</v>
      </c>
      <c r="Q126" s="101" t="s">
        <v>115</v>
      </c>
      <c r="R126" s="101" t="s">
        <v>116</v>
      </c>
      <c r="S126" s="101" t="s">
        <v>117</v>
      </c>
      <c r="T126" s="102" t="s">
        <v>118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119</v>
      </c>
      <c r="D127" s="40"/>
      <c r="E127" s="40"/>
      <c r="F127" s="40"/>
      <c r="G127" s="40"/>
      <c r="H127" s="40"/>
      <c r="I127" s="40"/>
      <c r="J127" s="197">
        <f>BK127</f>
        <v>0</v>
      </c>
      <c r="K127" s="40"/>
      <c r="L127" s="44"/>
      <c r="M127" s="103"/>
      <c r="N127" s="198"/>
      <c r="O127" s="104"/>
      <c r="P127" s="199">
        <f>P128+P272</f>
        <v>0</v>
      </c>
      <c r="Q127" s="104"/>
      <c r="R127" s="199">
        <f>R128+R272</f>
        <v>7.6259750000000004</v>
      </c>
      <c r="S127" s="104"/>
      <c r="T127" s="200">
        <f>T128+T272</f>
        <v>182.62820552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73</v>
      </c>
      <c r="AU127" s="17" t="s">
        <v>95</v>
      </c>
      <c r="BK127" s="201">
        <f>BK128+BK272</f>
        <v>0</v>
      </c>
    </row>
    <row r="128" s="12" customFormat="1" ht="25.92" customHeight="1">
      <c r="A128" s="12"/>
      <c r="B128" s="202"/>
      <c r="C128" s="203"/>
      <c r="D128" s="204" t="s">
        <v>73</v>
      </c>
      <c r="E128" s="205" t="s">
        <v>120</v>
      </c>
      <c r="F128" s="205" t="s">
        <v>121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P129+P177+P270</f>
        <v>0</v>
      </c>
      <c r="Q128" s="210"/>
      <c r="R128" s="211">
        <f>R129+R177+R270</f>
        <v>7.6259750000000004</v>
      </c>
      <c r="S128" s="210"/>
      <c r="T128" s="212">
        <f>T129+T177+T270</f>
        <v>181.483476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82</v>
      </c>
      <c r="AT128" s="214" t="s">
        <v>73</v>
      </c>
      <c r="AU128" s="214" t="s">
        <v>74</v>
      </c>
      <c r="AY128" s="213" t="s">
        <v>122</v>
      </c>
      <c r="BK128" s="215">
        <f>BK129+BK177+BK270</f>
        <v>0</v>
      </c>
    </row>
    <row r="129" s="12" customFormat="1" ht="22.8" customHeight="1">
      <c r="A129" s="12"/>
      <c r="B129" s="202"/>
      <c r="C129" s="203"/>
      <c r="D129" s="204" t="s">
        <v>73</v>
      </c>
      <c r="E129" s="216" t="s">
        <v>82</v>
      </c>
      <c r="F129" s="216" t="s">
        <v>123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SUM(P130:P176)</f>
        <v>0</v>
      </c>
      <c r="Q129" s="210"/>
      <c r="R129" s="211">
        <f>SUM(R130:R176)</f>
        <v>7.4323589999999999</v>
      </c>
      <c r="S129" s="210"/>
      <c r="T129" s="212">
        <f>SUM(T130:T176)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82</v>
      </c>
      <c r="AT129" s="214" t="s">
        <v>73</v>
      </c>
      <c r="AU129" s="214" t="s">
        <v>82</v>
      </c>
      <c r="AY129" s="213" t="s">
        <v>122</v>
      </c>
      <c r="BK129" s="215">
        <f>SUM(BK130:BK176)</f>
        <v>0</v>
      </c>
    </row>
    <row r="130" s="2" customFormat="1" ht="33" customHeight="1">
      <c r="A130" s="38"/>
      <c r="B130" s="39"/>
      <c r="C130" s="218" t="s">
        <v>82</v>
      </c>
      <c r="D130" s="218" t="s">
        <v>124</v>
      </c>
      <c r="E130" s="219" t="s">
        <v>125</v>
      </c>
      <c r="F130" s="220" t="s">
        <v>126</v>
      </c>
      <c r="G130" s="221" t="s">
        <v>127</v>
      </c>
      <c r="H130" s="222">
        <v>63.286999999999999</v>
      </c>
      <c r="I130" s="223"/>
      <c r="J130" s="224">
        <f>ROUND(I130*H130,2)</f>
        <v>0</v>
      </c>
      <c r="K130" s="220" t="s">
        <v>128</v>
      </c>
      <c r="L130" s="44"/>
      <c r="M130" s="225" t="s">
        <v>1</v>
      </c>
      <c r="N130" s="226" t="s">
        <v>39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129</v>
      </c>
      <c r="AT130" s="229" t="s">
        <v>124</v>
      </c>
      <c r="AU130" s="229" t="s">
        <v>84</v>
      </c>
      <c r="AY130" s="17" t="s">
        <v>122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82</v>
      </c>
      <c r="BK130" s="230">
        <f>ROUND(I130*H130,2)</f>
        <v>0</v>
      </c>
      <c r="BL130" s="17" t="s">
        <v>129</v>
      </c>
      <c r="BM130" s="229" t="s">
        <v>130</v>
      </c>
    </row>
    <row r="131" s="13" customFormat="1">
      <c r="A131" s="13"/>
      <c r="B131" s="231"/>
      <c r="C131" s="232"/>
      <c r="D131" s="233" t="s">
        <v>131</v>
      </c>
      <c r="E131" s="234" t="s">
        <v>1</v>
      </c>
      <c r="F131" s="235" t="s">
        <v>132</v>
      </c>
      <c r="G131" s="232"/>
      <c r="H131" s="236">
        <v>9.9600000000000009</v>
      </c>
      <c r="I131" s="237"/>
      <c r="J131" s="232"/>
      <c r="K131" s="232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131</v>
      </c>
      <c r="AU131" s="242" t="s">
        <v>84</v>
      </c>
      <c r="AV131" s="13" t="s">
        <v>84</v>
      </c>
      <c r="AW131" s="13" t="s">
        <v>30</v>
      </c>
      <c r="AX131" s="13" t="s">
        <v>74</v>
      </c>
      <c r="AY131" s="242" t="s">
        <v>122</v>
      </c>
    </row>
    <row r="132" s="13" customFormat="1">
      <c r="A132" s="13"/>
      <c r="B132" s="231"/>
      <c r="C132" s="232"/>
      <c r="D132" s="233" t="s">
        <v>131</v>
      </c>
      <c r="E132" s="234" t="s">
        <v>1</v>
      </c>
      <c r="F132" s="235" t="s">
        <v>133</v>
      </c>
      <c r="G132" s="232"/>
      <c r="H132" s="236">
        <v>53.326999999999998</v>
      </c>
      <c r="I132" s="237"/>
      <c r="J132" s="232"/>
      <c r="K132" s="232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131</v>
      </c>
      <c r="AU132" s="242" t="s">
        <v>84</v>
      </c>
      <c r="AV132" s="13" t="s">
        <v>84</v>
      </c>
      <c r="AW132" s="13" t="s">
        <v>30</v>
      </c>
      <c r="AX132" s="13" t="s">
        <v>74</v>
      </c>
      <c r="AY132" s="242" t="s">
        <v>122</v>
      </c>
    </row>
    <row r="133" s="14" customFormat="1">
      <c r="A133" s="14"/>
      <c r="B133" s="243"/>
      <c r="C133" s="244"/>
      <c r="D133" s="233" t="s">
        <v>131</v>
      </c>
      <c r="E133" s="245" t="s">
        <v>1</v>
      </c>
      <c r="F133" s="246" t="s">
        <v>134</v>
      </c>
      <c r="G133" s="244"/>
      <c r="H133" s="247">
        <v>63.286999999999999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131</v>
      </c>
      <c r="AU133" s="253" t="s">
        <v>84</v>
      </c>
      <c r="AV133" s="14" t="s">
        <v>129</v>
      </c>
      <c r="AW133" s="14" t="s">
        <v>30</v>
      </c>
      <c r="AX133" s="14" t="s">
        <v>82</v>
      </c>
      <c r="AY133" s="253" t="s">
        <v>122</v>
      </c>
    </row>
    <row r="134" s="2" customFormat="1" ht="33" customHeight="1">
      <c r="A134" s="38"/>
      <c r="B134" s="39"/>
      <c r="C134" s="218" t="s">
        <v>84</v>
      </c>
      <c r="D134" s="218" t="s">
        <v>124</v>
      </c>
      <c r="E134" s="219" t="s">
        <v>135</v>
      </c>
      <c r="F134" s="220" t="s">
        <v>136</v>
      </c>
      <c r="G134" s="221" t="s">
        <v>137</v>
      </c>
      <c r="H134" s="222">
        <v>65.344999999999999</v>
      </c>
      <c r="I134" s="223"/>
      <c r="J134" s="224">
        <f>ROUND(I134*H134,2)</f>
        <v>0</v>
      </c>
      <c r="K134" s="220" t="s">
        <v>128</v>
      </c>
      <c r="L134" s="44"/>
      <c r="M134" s="225" t="s">
        <v>1</v>
      </c>
      <c r="N134" s="226" t="s">
        <v>39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129</v>
      </c>
      <c r="AT134" s="229" t="s">
        <v>124</v>
      </c>
      <c r="AU134" s="229" t="s">
        <v>84</v>
      </c>
      <c r="AY134" s="17" t="s">
        <v>122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82</v>
      </c>
      <c r="BK134" s="230">
        <f>ROUND(I134*H134,2)</f>
        <v>0</v>
      </c>
      <c r="BL134" s="17" t="s">
        <v>129</v>
      </c>
      <c r="BM134" s="229" t="s">
        <v>138</v>
      </c>
    </row>
    <row r="135" s="15" customFormat="1">
      <c r="A135" s="15"/>
      <c r="B135" s="254"/>
      <c r="C135" s="255"/>
      <c r="D135" s="233" t="s">
        <v>131</v>
      </c>
      <c r="E135" s="256" t="s">
        <v>1</v>
      </c>
      <c r="F135" s="257" t="s">
        <v>139</v>
      </c>
      <c r="G135" s="255"/>
      <c r="H135" s="256" t="s">
        <v>1</v>
      </c>
      <c r="I135" s="258"/>
      <c r="J135" s="255"/>
      <c r="K135" s="255"/>
      <c r="L135" s="259"/>
      <c r="M135" s="260"/>
      <c r="N135" s="261"/>
      <c r="O135" s="261"/>
      <c r="P135" s="261"/>
      <c r="Q135" s="261"/>
      <c r="R135" s="261"/>
      <c r="S135" s="261"/>
      <c r="T135" s="26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3" t="s">
        <v>131</v>
      </c>
      <c r="AU135" s="263" t="s">
        <v>84</v>
      </c>
      <c r="AV135" s="15" t="s">
        <v>82</v>
      </c>
      <c r="AW135" s="15" t="s">
        <v>30</v>
      </c>
      <c r="AX135" s="15" t="s">
        <v>74</v>
      </c>
      <c r="AY135" s="263" t="s">
        <v>122</v>
      </c>
    </row>
    <row r="136" s="15" customFormat="1">
      <c r="A136" s="15"/>
      <c r="B136" s="254"/>
      <c r="C136" s="255"/>
      <c r="D136" s="233" t="s">
        <v>131</v>
      </c>
      <c r="E136" s="256" t="s">
        <v>1</v>
      </c>
      <c r="F136" s="257" t="s">
        <v>140</v>
      </c>
      <c r="G136" s="255"/>
      <c r="H136" s="256" t="s">
        <v>1</v>
      </c>
      <c r="I136" s="258"/>
      <c r="J136" s="255"/>
      <c r="K136" s="255"/>
      <c r="L136" s="259"/>
      <c r="M136" s="260"/>
      <c r="N136" s="261"/>
      <c r="O136" s="261"/>
      <c r="P136" s="261"/>
      <c r="Q136" s="261"/>
      <c r="R136" s="261"/>
      <c r="S136" s="261"/>
      <c r="T136" s="26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3" t="s">
        <v>131</v>
      </c>
      <c r="AU136" s="263" t="s">
        <v>84</v>
      </c>
      <c r="AV136" s="15" t="s">
        <v>82</v>
      </c>
      <c r="AW136" s="15" t="s">
        <v>30</v>
      </c>
      <c r="AX136" s="15" t="s">
        <v>74</v>
      </c>
      <c r="AY136" s="263" t="s">
        <v>122</v>
      </c>
    </row>
    <row r="137" s="13" customFormat="1">
      <c r="A137" s="13"/>
      <c r="B137" s="231"/>
      <c r="C137" s="232"/>
      <c r="D137" s="233" t="s">
        <v>131</v>
      </c>
      <c r="E137" s="234" t="s">
        <v>1</v>
      </c>
      <c r="F137" s="235" t="s">
        <v>141</v>
      </c>
      <c r="G137" s="232"/>
      <c r="H137" s="236">
        <v>65.344999999999999</v>
      </c>
      <c r="I137" s="237"/>
      <c r="J137" s="232"/>
      <c r="K137" s="232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131</v>
      </c>
      <c r="AU137" s="242" t="s">
        <v>84</v>
      </c>
      <c r="AV137" s="13" t="s">
        <v>84</v>
      </c>
      <c r="AW137" s="13" t="s">
        <v>30</v>
      </c>
      <c r="AX137" s="13" t="s">
        <v>82</v>
      </c>
      <c r="AY137" s="242" t="s">
        <v>122</v>
      </c>
    </row>
    <row r="138" s="2" customFormat="1" ht="44.25" customHeight="1">
      <c r="A138" s="38"/>
      <c r="B138" s="39"/>
      <c r="C138" s="218" t="s">
        <v>142</v>
      </c>
      <c r="D138" s="218" t="s">
        <v>124</v>
      </c>
      <c r="E138" s="219" t="s">
        <v>143</v>
      </c>
      <c r="F138" s="220" t="s">
        <v>144</v>
      </c>
      <c r="G138" s="221" t="s">
        <v>137</v>
      </c>
      <c r="H138" s="222">
        <v>22.224</v>
      </c>
      <c r="I138" s="223"/>
      <c r="J138" s="224">
        <f>ROUND(I138*H138,2)</f>
        <v>0</v>
      </c>
      <c r="K138" s="220" t="s">
        <v>128</v>
      </c>
      <c r="L138" s="44"/>
      <c r="M138" s="225" t="s">
        <v>1</v>
      </c>
      <c r="N138" s="226" t="s">
        <v>39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129</v>
      </c>
      <c r="AT138" s="229" t="s">
        <v>124</v>
      </c>
      <c r="AU138" s="229" t="s">
        <v>84</v>
      </c>
      <c r="AY138" s="17" t="s">
        <v>122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82</v>
      </c>
      <c r="BK138" s="230">
        <f>ROUND(I138*H138,2)</f>
        <v>0</v>
      </c>
      <c r="BL138" s="17" t="s">
        <v>129</v>
      </c>
      <c r="BM138" s="229" t="s">
        <v>145</v>
      </c>
    </row>
    <row r="139" s="15" customFormat="1">
      <c r="A139" s="15"/>
      <c r="B139" s="254"/>
      <c r="C139" s="255"/>
      <c r="D139" s="233" t="s">
        <v>131</v>
      </c>
      <c r="E139" s="256" t="s">
        <v>1</v>
      </c>
      <c r="F139" s="257" t="s">
        <v>139</v>
      </c>
      <c r="G139" s="255"/>
      <c r="H139" s="256" t="s">
        <v>1</v>
      </c>
      <c r="I139" s="258"/>
      <c r="J139" s="255"/>
      <c r="K139" s="255"/>
      <c r="L139" s="259"/>
      <c r="M139" s="260"/>
      <c r="N139" s="261"/>
      <c r="O139" s="261"/>
      <c r="P139" s="261"/>
      <c r="Q139" s="261"/>
      <c r="R139" s="261"/>
      <c r="S139" s="261"/>
      <c r="T139" s="26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3" t="s">
        <v>131</v>
      </c>
      <c r="AU139" s="263" t="s">
        <v>84</v>
      </c>
      <c r="AV139" s="15" t="s">
        <v>82</v>
      </c>
      <c r="AW139" s="15" t="s">
        <v>30</v>
      </c>
      <c r="AX139" s="15" t="s">
        <v>74</v>
      </c>
      <c r="AY139" s="263" t="s">
        <v>122</v>
      </c>
    </row>
    <row r="140" s="15" customFormat="1">
      <c r="A140" s="15"/>
      <c r="B140" s="254"/>
      <c r="C140" s="255"/>
      <c r="D140" s="233" t="s">
        <v>131</v>
      </c>
      <c r="E140" s="256" t="s">
        <v>1</v>
      </c>
      <c r="F140" s="257" t="s">
        <v>146</v>
      </c>
      <c r="G140" s="255"/>
      <c r="H140" s="256" t="s">
        <v>1</v>
      </c>
      <c r="I140" s="258"/>
      <c r="J140" s="255"/>
      <c r="K140" s="255"/>
      <c r="L140" s="259"/>
      <c r="M140" s="260"/>
      <c r="N140" s="261"/>
      <c r="O140" s="261"/>
      <c r="P140" s="261"/>
      <c r="Q140" s="261"/>
      <c r="R140" s="261"/>
      <c r="S140" s="261"/>
      <c r="T140" s="26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3" t="s">
        <v>131</v>
      </c>
      <c r="AU140" s="263" t="s">
        <v>84</v>
      </c>
      <c r="AV140" s="15" t="s">
        <v>82</v>
      </c>
      <c r="AW140" s="15" t="s">
        <v>30</v>
      </c>
      <c r="AX140" s="15" t="s">
        <v>74</v>
      </c>
      <c r="AY140" s="263" t="s">
        <v>122</v>
      </c>
    </row>
    <row r="141" s="13" customFormat="1">
      <c r="A141" s="13"/>
      <c r="B141" s="231"/>
      <c r="C141" s="232"/>
      <c r="D141" s="233" t="s">
        <v>131</v>
      </c>
      <c r="E141" s="234" t="s">
        <v>1</v>
      </c>
      <c r="F141" s="235" t="s">
        <v>147</v>
      </c>
      <c r="G141" s="232"/>
      <c r="H141" s="236">
        <v>5.6079999999999997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131</v>
      </c>
      <c r="AU141" s="242" t="s">
        <v>84</v>
      </c>
      <c r="AV141" s="13" t="s">
        <v>84</v>
      </c>
      <c r="AW141" s="13" t="s">
        <v>30</v>
      </c>
      <c r="AX141" s="13" t="s">
        <v>74</v>
      </c>
      <c r="AY141" s="242" t="s">
        <v>122</v>
      </c>
    </row>
    <row r="142" s="15" customFormat="1">
      <c r="A142" s="15"/>
      <c r="B142" s="254"/>
      <c r="C142" s="255"/>
      <c r="D142" s="233" t="s">
        <v>131</v>
      </c>
      <c r="E142" s="256" t="s">
        <v>1</v>
      </c>
      <c r="F142" s="257" t="s">
        <v>148</v>
      </c>
      <c r="G142" s="255"/>
      <c r="H142" s="256" t="s">
        <v>1</v>
      </c>
      <c r="I142" s="258"/>
      <c r="J142" s="255"/>
      <c r="K142" s="255"/>
      <c r="L142" s="259"/>
      <c r="M142" s="260"/>
      <c r="N142" s="261"/>
      <c r="O142" s="261"/>
      <c r="P142" s="261"/>
      <c r="Q142" s="261"/>
      <c r="R142" s="261"/>
      <c r="S142" s="261"/>
      <c r="T142" s="26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3" t="s">
        <v>131</v>
      </c>
      <c r="AU142" s="263" t="s">
        <v>84</v>
      </c>
      <c r="AV142" s="15" t="s">
        <v>82</v>
      </c>
      <c r="AW142" s="15" t="s">
        <v>30</v>
      </c>
      <c r="AX142" s="15" t="s">
        <v>74</v>
      </c>
      <c r="AY142" s="263" t="s">
        <v>122</v>
      </c>
    </row>
    <row r="143" s="13" customFormat="1">
      <c r="A143" s="13"/>
      <c r="B143" s="231"/>
      <c r="C143" s="232"/>
      <c r="D143" s="233" t="s">
        <v>131</v>
      </c>
      <c r="E143" s="234" t="s">
        <v>1</v>
      </c>
      <c r="F143" s="235" t="s">
        <v>149</v>
      </c>
      <c r="G143" s="232"/>
      <c r="H143" s="236">
        <v>16.616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131</v>
      </c>
      <c r="AU143" s="242" t="s">
        <v>84</v>
      </c>
      <c r="AV143" s="13" t="s">
        <v>84</v>
      </c>
      <c r="AW143" s="13" t="s">
        <v>30</v>
      </c>
      <c r="AX143" s="13" t="s">
        <v>74</v>
      </c>
      <c r="AY143" s="242" t="s">
        <v>122</v>
      </c>
    </row>
    <row r="144" s="14" customFormat="1">
      <c r="A144" s="14"/>
      <c r="B144" s="243"/>
      <c r="C144" s="244"/>
      <c r="D144" s="233" t="s">
        <v>131</v>
      </c>
      <c r="E144" s="245" t="s">
        <v>1</v>
      </c>
      <c r="F144" s="246" t="s">
        <v>134</v>
      </c>
      <c r="G144" s="244"/>
      <c r="H144" s="247">
        <v>22.224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131</v>
      </c>
      <c r="AU144" s="253" t="s">
        <v>84</v>
      </c>
      <c r="AV144" s="14" t="s">
        <v>129</v>
      </c>
      <c r="AW144" s="14" t="s">
        <v>30</v>
      </c>
      <c r="AX144" s="14" t="s">
        <v>82</v>
      </c>
      <c r="AY144" s="253" t="s">
        <v>122</v>
      </c>
    </row>
    <row r="145" s="2" customFormat="1" ht="62.7" customHeight="1">
      <c r="A145" s="38"/>
      <c r="B145" s="39"/>
      <c r="C145" s="218" t="s">
        <v>129</v>
      </c>
      <c r="D145" s="218" t="s">
        <v>124</v>
      </c>
      <c r="E145" s="219" t="s">
        <v>150</v>
      </c>
      <c r="F145" s="220" t="s">
        <v>151</v>
      </c>
      <c r="G145" s="221" t="s">
        <v>137</v>
      </c>
      <c r="H145" s="222">
        <v>87.569000000000003</v>
      </c>
      <c r="I145" s="223"/>
      <c r="J145" s="224">
        <f>ROUND(I145*H145,2)</f>
        <v>0</v>
      </c>
      <c r="K145" s="220" t="s">
        <v>128</v>
      </c>
      <c r="L145" s="44"/>
      <c r="M145" s="225" t="s">
        <v>1</v>
      </c>
      <c r="N145" s="226" t="s">
        <v>39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129</v>
      </c>
      <c r="AT145" s="229" t="s">
        <v>124</v>
      </c>
      <c r="AU145" s="229" t="s">
        <v>84</v>
      </c>
      <c r="AY145" s="17" t="s">
        <v>122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82</v>
      </c>
      <c r="BK145" s="230">
        <f>ROUND(I145*H145,2)</f>
        <v>0</v>
      </c>
      <c r="BL145" s="17" t="s">
        <v>129</v>
      </c>
      <c r="BM145" s="229" t="s">
        <v>152</v>
      </c>
    </row>
    <row r="146" s="2" customFormat="1" ht="66.75" customHeight="1">
      <c r="A146" s="38"/>
      <c r="B146" s="39"/>
      <c r="C146" s="218" t="s">
        <v>153</v>
      </c>
      <c r="D146" s="218" t="s">
        <v>124</v>
      </c>
      <c r="E146" s="219" t="s">
        <v>154</v>
      </c>
      <c r="F146" s="220" t="s">
        <v>155</v>
      </c>
      <c r="G146" s="221" t="s">
        <v>137</v>
      </c>
      <c r="H146" s="222">
        <v>788.12099999999998</v>
      </c>
      <c r="I146" s="223"/>
      <c r="J146" s="224">
        <f>ROUND(I146*H146,2)</f>
        <v>0</v>
      </c>
      <c r="K146" s="220" t="s">
        <v>128</v>
      </c>
      <c r="L146" s="44"/>
      <c r="M146" s="225" t="s">
        <v>1</v>
      </c>
      <c r="N146" s="226" t="s">
        <v>39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129</v>
      </c>
      <c r="AT146" s="229" t="s">
        <v>124</v>
      </c>
      <c r="AU146" s="229" t="s">
        <v>84</v>
      </c>
      <c r="AY146" s="17" t="s">
        <v>122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82</v>
      </c>
      <c r="BK146" s="230">
        <f>ROUND(I146*H146,2)</f>
        <v>0</v>
      </c>
      <c r="BL146" s="17" t="s">
        <v>129</v>
      </c>
      <c r="BM146" s="229" t="s">
        <v>156</v>
      </c>
    </row>
    <row r="147" s="13" customFormat="1">
      <c r="A147" s="13"/>
      <c r="B147" s="231"/>
      <c r="C147" s="232"/>
      <c r="D147" s="233" t="s">
        <v>131</v>
      </c>
      <c r="E147" s="232"/>
      <c r="F147" s="235" t="s">
        <v>157</v>
      </c>
      <c r="G147" s="232"/>
      <c r="H147" s="236">
        <v>788.12099999999998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131</v>
      </c>
      <c r="AU147" s="242" t="s">
        <v>84</v>
      </c>
      <c r="AV147" s="13" t="s">
        <v>84</v>
      </c>
      <c r="AW147" s="13" t="s">
        <v>4</v>
      </c>
      <c r="AX147" s="13" t="s">
        <v>82</v>
      </c>
      <c r="AY147" s="242" t="s">
        <v>122</v>
      </c>
    </row>
    <row r="148" s="2" customFormat="1" ht="21.75" customHeight="1">
      <c r="A148" s="38"/>
      <c r="B148" s="39"/>
      <c r="C148" s="218" t="s">
        <v>158</v>
      </c>
      <c r="D148" s="218" t="s">
        <v>124</v>
      </c>
      <c r="E148" s="219" t="s">
        <v>159</v>
      </c>
      <c r="F148" s="220" t="s">
        <v>160</v>
      </c>
      <c r="G148" s="221" t="s">
        <v>161</v>
      </c>
      <c r="H148" s="222">
        <v>102.368</v>
      </c>
      <c r="I148" s="223"/>
      <c r="J148" s="224">
        <f>ROUND(I148*H148,2)</f>
        <v>0</v>
      </c>
      <c r="K148" s="220" t="s">
        <v>1</v>
      </c>
      <c r="L148" s="44"/>
      <c r="M148" s="225" t="s">
        <v>1</v>
      </c>
      <c r="N148" s="226" t="s">
        <v>39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129</v>
      </c>
      <c r="AT148" s="229" t="s">
        <v>124</v>
      </c>
      <c r="AU148" s="229" t="s">
        <v>84</v>
      </c>
      <c r="AY148" s="17" t="s">
        <v>122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82</v>
      </c>
      <c r="BK148" s="230">
        <f>ROUND(I148*H148,2)</f>
        <v>0</v>
      </c>
      <c r="BL148" s="17" t="s">
        <v>129</v>
      </c>
      <c r="BM148" s="229" t="s">
        <v>162</v>
      </c>
    </row>
    <row r="149" s="13" customFormat="1">
      <c r="A149" s="13"/>
      <c r="B149" s="231"/>
      <c r="C149" s="232"/>
      <c r="D149" s="233" t="s">
        <v>131</v>
      </c>
      <c r="E149" s="234" t="s">
        <v>1</v>
      </c>
      <c r="F149" s="235" t="s">
        <v>163</v>
      </c>
      <c r="G149" s="232"/>
      <c r="H149" s="236">
        <v>102.368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131</v>
      </c>
      <c r="AU149" s="242" t="s">
        <v>84</v>
      </c>
      <c r="AV149" s="13" t="s">
        <v>84</v>
      </c>
      <c r="AW149" s="13" t="s">
        <v>30</v>
      </c>
      <c r="AX149" s="13" t="s">
        <v>74</v>
      </c>
      <c r="AY149" s="242" t="s">
        <v>122</v>
      </c>
    </row>
    <row r="150" s="2" customFormat="1" ht="37.8" customHeight="1">
      <c r="A150" s="38"/>
      <c r="B150" s="39"/>
      <c r="C150" s="218" t="s">
        <v>164</v>
      </c>
      <c r="D150" s="218" t="s">
        <v>124</v>
      </c>
      <c r="E150" s="219" t="s">
        <v>165</v>
      </c>
      <c r="F150" s="220" t="s">
        <v>166</v>
      </c>
      <c r="G150" s="221" t="s">
        <v>137</v>
      </c>
      <c r="H150" s="222">
        <v>87.569000000000003</v>
      </c>
      <c r="I150" s="223"/>
      <c r="J150" s="224">
        <f>ROUND(I150*H150,2)</f>
        <v>0</v>
      </c>
      <c r="K150" s="220" t="s">
        <v>128</v>
      </c>
      <c r="L150" s="44"/>
      <c r="M150" s="225" t="s">
        <v>1</v>
      </c>
      <c r="N150" s="226" t="s">
        <v>39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129</v>
      </c>
      <c r="AT150" s="229" t="s">
        <v>124</v>
      </c>
      <c r="AU150" s="229" t="s">
        <v>84</v>
      </c>
      <c r="AY150" s="17" t="s">
        <v>122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82</v>
      </c>
      <c r="BK150" s="230">
        <f>ROUND(I150*H150,2)</f>
        <v>0</v>
      </c>
      <c r="BL150" s="17" t="s">
        <v>129</v>
      </c>
      <c r="BM150" s="229" t="s">
        <v>167</v>
      </c>
    </row>
    <row r="151" s="2" customFormat="1" ht="44.25" customHeight="1">
      <c r="A151" s="38"/>
      <c r="B151" s="39"/>
      <c r="C151" s="218" t="s">
        <v>168</v>
      </c>
      <c r="D151" s="218" t="s">
        <v>124</v>
      </c>
      <c r="E151" s="219" t="s">
        <v>169</v>
      </c>
      <c r="F151" s="220" t="s">
        <v>170</v>
      </c>
      <c r="G151" s="221" t="s">
        <v>137</v>
      </c>
      <c r="H151" s="222">
        <v>104.474</v>
      </c>
      <c r="I151" s="223"/>
      <c r="J151" s="224">
        <f>ROUND(I151*H151,2)</f>
        <v>0</v>
      </c>
      <c r="K151" s="220" t="s">
        <v>128</v>
      </c>
      <c r="L151" s="44"/>
      <c r="M151" s="225" t="s">
        <v>1</v>
      </c>
      <c r="N151" s="226" t="s">
        <v>39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129</v>
      </c>
      <c r="AT151" s="229" t="s">
        <v>124</v>
      </c>
      <c r="AU151" s="229" t="s">
        <v>84</v>
      </c>
      <c r="AY151" s="17" t="s">
        <v>122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82</v>
      </c>
      <c r="BK151" s="230">
        <f>ROUND(I151*H151,2)</f>
        <v>0</v>
      </c>
      <c r="BL151" s="17" t="s">
        <v>129</v>
      </c>
      <c r="BM151" s="229" t="s">
        <v>171</v>
      </c>
    </row>
    <row r="152" s="15" customFormat="1">
      <c r="A152" s="15"/>
      <c r="B152" s="254"/>
      <c r="C152" s="255"/>
      <c r="D152" s="233" t="s">
        <v>131</v>
      </c>
      <c r="E152" s="256" t="s">
        <v>1</v>
      </c>
      <c r="F152" s="257" t="s">
        <v>172</v>
      </c>
      <c r="G152" s="255"/>
      <c r="H152" s="256" t="s">
        <v>1</v>
      </c>
      <c r="I152" s="258"/>
      <c r="J152" s="255"/>
      <c r="K152" s="255"/>
      <c r="L152" s="259"/>
      <c r="M152" s="260"/>
      <c r="N152" s="261"/>
      <c r="O152" s="261"/>
      <c r="P152" s="261"/>
      <c r="Q152" s="261"/>
      <c r="R152" s="261"/>
      <c r="S152" s="261"/>
      <c r="T152" s="26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3" t="s">
        <v>131</v>
      </c>
      <c r="AU152" s="263" t="s">
        <v>84</v>
      </c>
      <c r="AV152" s="15" t="s">
        <v>82</v>
      </c>
      <c r="AW152" s="15" t="s">
        <v>30</v>
      </c>
      <c r="AX152" s="15" t="s">
        <v>74</v>
      </c>
      <c r="AY152" s="263" t="s">
        <v>122</v>
      </c>
    </row>
    <row r="153" s="15" customFormat="1">
      <c r="A153" s="15"/>
      <c r="B153" s="254"/>
      <c r="C153" s="255"/>
      <c r="D153" s="233" t="s">
        <v>131</v>
      </c>
      <c r="E153" s="256" t="s">
        <v>1</v>
      </c>
      <c r="F153" s="257" t="s">
        <v>173</v>
      </c>
      <c r="G153" s="255"/>
      <c r="H153" s="256" t="s">
        <v>1</v>
      </c>
      <c r="I153" s="258"/>
      <c r="J153" s="255"/>
      <c r="K153" s="255"/>
      <c r="L153" s="259"/>
      <c r="M153" s="260"/>
      <c r="N153" s="261"/>
      <c r="O153" s="261"/>
      <c r="P153" s="261"/>
      <c r="Q153" s="261"/>
      <c r="R153" s="261"/>
      <c r="S153" s="261"/>
      <c r="T153" s="26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3" t="s">
        <v>131</v>
      </c>
      <c r="AU153" s="263" t="s">
        <v>84</v>
      </c>
      <c r="AV153" s="15" t="s">
        <v>82</v>
      </c>
      <c r="AW153" s="15" t="s">
        <v>30</v>
      </c>
      <c r="AX153" s="15" t="s">
        <v>74</v>
      </c>
      <c r="AY153" s="263" t="s">
        <v>122</v>
      </c>
    </row>
    <row r="154" s="13" customFormat="1">
      <c r="A154" s="13"/>
      <c r="B154" s="231"/>
      <c r="C154" s="232"/>
      <c r="D154" s="233" t="s">
        <v>131</v>
      </c>
      <c r="E154" s="234" t="s">
        <v>1</v>
      </c>
      <c r="F154" s="235" t="s">
        <v>174</v>
      </c>
      <c r="G154" s="232"/>
      <c r="H154" s="236">
        <v>41.43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131</v>
      </c>
      <c r="AU154" s="242" t="s">
        <v>84</v>
      </c>
      <c r="AV154" s="13" t="s">
        <v>84</v>
      </c>
      <c r="AW154" s="13" t="s">
        <v>30</v>
      </c>
      <c r="AX154" s="13" t="s">
        <v>74</v>
      </c>
      <c r="AY154" s="242" t="s">
        <v>122</v>
      </c>
    </row>
    <row r="155" s="15" customFormat="1">
      <c r="A155" s="15"/>
      <c r="B155" s="254"/>
      <c r="C155" s="255"/>
      <c r="D155" s="233" t="s">
        <v>131</v>
      </c>
      <c r="E155" s="256" t="s">
        <v>1</v>
      </c>
      <c r="F155" s="257" t="s">
        <v>175</v>
      </c>
      <c r="G155" s="255"/>
      <c r="H155" s="256" t="s">
        <v>1</v>
      </c>
      <c r="I155" s="258"/>
      <c r="J155" s="255"/>
      <c r="K155" s="255"/>
      <c r="L155" s="259"/>
      <c r="M155" s="260"/>
      <c r="N155" s="261"/>
      <c r="O155" s="261"/>
      <c r="P155" s="261"/>
      <c r="Q155" s="261"/>
      <c r="R155" s="261"/>
      <c r="S155" s="261"/>
      <c r="T155" s="26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3" t="s">
        <v>131</v>
      </c>
      <c r="AU155" s="263" t="s">
        <v>84</v>
      </c>
      <c r="AV155" s="15" t="s">
        <v>82</v>
      </c>
      <c r="AW155" s="15" t="s">
        <v>30</v>
      </c>
      <c r="AX155" s="15" t="s">
        <v>74</v>
      </c>
      <c r="AY155" s="263" t="s">
        <v>122</v>
      </c>
    </row>
    <row r="156" s="13" customFormat="1">
      <c r="A156" s="13"/>
      <c r="B156" s="231"/>
      <c r="C156" s="232"/>
      <c r="D156" s="233" t="s">
        <v>131</v>
      </c>
      <c r="E156" s="234" t="s">
        <v>1</v>
      </c>
      <c r="F156" s="235" t="s">
        <v>176</v>
      </c>
      <c r="G156" s="232"/>
      <c r="H156" s="236">
        <v>26.568999999999999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131</v>
      </c>
      <c r="AU156" s="242" t="s">
        <v>84</v>
      </c>
      <c r="AV156" s="13" t="s">
        <v>84</v>
      </c>
      <c r="AW156" s="13" t="s">
        <v>30</v>
      </c>
      <c r="AX156" s="13" t="s">
        <v>74</v>
      </c>
      <c r="AY156" s="242" t="s">
        <v>122</v>
      </c>
    </row>
    <row r="157" s="13" customFormat="1">
      <c r="A157" s="13"/>
      <c r="B157" s="231"/>
      <c r="C157" s="232"/>
      <c r="D157" s="233" t="s">
        <v>131</v>
      </c>
      <c r="E157" s="234" t="s">
        <v>1</v>
      </c>
      <c r="F157" s="235" t="s">
        <v>177</v>
      </c>
      <c r="G157" s="232"/>
      <c r="H157" s="236">
        <v>36.475000000000001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131</v>
      </c>
      <c r="AU157" s="242" t="s">
        <v>84</v>
      </c>
      <c r="AV157" s="13" t="s">
        <v>84</v>
      </c>
      <c r="AW157" s="13" t="s">
        <v>30</v>
      </c>
      <c r="AX157" s="13" t="s">
        <v>74</v>
      </c>
      <c r="AY157" s="242" t="s">
        <v>122</v>
      </c>
    </row>
    <row r="158" s="14" customFormat="1">
      <c r="A158" s="14"/>
      <c r="B158" s="243"/>
      <c r="C158" s="244"/>
      <c r="D158" s="233" t="s">
        <v>131</v>
      </c>
      <c r="E158" s="245" t="s">
        <v>1</v>
      </c>
      <c r="F158" s="246" t="s">
        <v>134</v>
      </c>
      <c r="G158" s="244"/>
      <c r="H158" s="247">
        <v>104.474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131</v>
      </c>
      <c r="AU158" s="253" t="s">
        <v>84</v>
      </c>
      <c r="AV158" s="14" t="s">
        <v>129</v>
      </c>
      <c r="AW158" s="14" t="s">
        <v>30</v>
      </c>
      <c r="AX158" s="14" t="s">
        <v>82</v>
      </c>
      <c r="AY158" s="253" t="s">
        <v>122</v>
      </c>
    </row>
    <row r="159" s="2" customFormat="1" ht="44.25" customHeight="1">
      <c r="A159" s="38"/>
      <c r="B159" s="39"/>
      <c r="C159" s="218" t="s">
        <v>178</v>
      </c>
      <c r="D159" s="218" t="s">
        <v>124</v>
      </c>
      <c r="E159" s="219" t="s">
        <v>179</v>
      </c>
      <c r="F159" s="220" t="s">
        <v>180</v>
      </c>
      <c r="G159" s="221" t="s">
        <v>137</v>
      </c>
      <c r="H159" s="222">
        <v>159.976</v>
      </c>
      <c r="I159" s="223"/>
      <c r="J159" s="224">
        <f>ROUND(I159*H159,2)</f>
        <v>0</v>
      </c>
      <c r="K159" s="220" t="s">
        <v>128</v>
      </c>
      <c r="L159" s="44"/>
      <c r="M159" s="225" t="s">
        <v>1</v>
      </c>
      <c r="N159" s="226" t="s">
        <v>39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129</v>
      </c>
      <c r="AT159" s="229" t="s">
        <v>124</v>
      </c>
      <c r="AU159" s="229" t="s">
        <v>84</v>
      </c>
      <c r="AY159" s="17" t="s">
        <v>122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82</v>
      </c>
      <c r="BK159" s="230">
        <f>ROUND(I159*H159,2)</f>
        <v>0</v>
      </c>
      <c r="BL159" s="17" t="s">
        <v>129</v>
      </c>
      <c r="BM159" s="229" t="s">
        <v>181</v>
      </c>
    </row>
    <row r="160" s="15" customFormat="1">
      <c r="A160" s="15"/>
      <c r="B160" s="254"/>
      <c r="C160" s="255"/>
      <c r="D160" s="233" t="s">
        <v>131</v>
      </c>
      <c r="E160" s="256" t="s">
        <v>1</v>
      </c>
      <c r="F160" s="257" t="s">
        <v>182</v>
      </c>
      <c r="G160" s="255"/>
      <c r="H160" s="256" t="s">
        <v>1</v>
      </c>
      <c r="I160" s="258"/>
      <c r="J160" s="255"/>
      <c r="K160" s="255"/>
      <c r="L160" s="259"/>
      <c r="M160" s="260"/>
      <c r="N160" s="261"/>
      <c r="O160" s="261"/>
      <c r="P160" s="261"/>
      <c r="Q160" s="261"/>
      <c r="R160" s="261"/>
      <c r="S160" s="261"/>
      <c r="T160" s="26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3" t="s">
        <v>131</v>
      </c>
      <c r="AU160" s="263" t="s">
        <v>84</v>
      </c>
      <c r="AV160" s="15" t="s">
        <v>82</v>
      </c>
      <c r="AW160" s="15" t="s">
        <v>30</v>
      </c>
      <c r="AX160" s="15" t="s">
        <v>74</v>
      </c>
      <c r="AY160" s="263" t="s">
        <v>122</v>
      </c>
    </row>
    <row r="161" s="13" customFormat="1">
      <c r="A161" s="13"/>
      <c r="B161" s="231"/>
      <c r="C161" s="232"/>
      <c r="D161" s="233" t="s">
        <v>131</v>
      </c>
      <c r="E161" s="234" t="s">
        <v>1</v>
      </c>
      <c r="F161" s="235" t="s">
        <v>183</v>
      </c>
      <c r="G161" s="232"/>
      <c r="H161" s="236">
        <v>70.061999999999998</v>
      </c>
      <c r="I161" s="237"/>
      <c r="J161" s="232"/>
      <c r="K161" s="232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131</v>
      </c>
      <c r="AU161" s="242" t="s">
        <v>84</v>
      </c>
      <c r="AV161" s="13" t="s">
        <v>84</v>
      </c>
      <c r="AW161" s="13" t="s">
        <v>30</v>
      </c>
      <c r="AX161" s="13" t="s">
        <v>74</v>
      </c>
      <c r="AY161" s="242" t="s">
        <v>122</v>
      </c>
    </row>
    <row r="162" s="15" customFormat="1">
      <c r="A162" s="15"/>
      <c r="B162" s="254"/>
      <c r="C162" s="255"/>
      <c r="D162" s="233" t="s">
        <v>131</v>
      </c>
      <c r="E162" s="256" t="s">
        <v>1</v>
      </c>
      <c r="F162" s="257" t="s">
        <v>184</v>
      </c>
      <c r="G162" s="255"/>
      <c r="H162" s="256" t="s">
        <v>1</v>
      </c>
      <c r="I162" s="258"/>
      <c r="J162" s="255"/>
      <c r="K162" s="255"/>
      <c r="L162" s="259"/>
      <c r="M162" s="260"/>
      <c r="N162" s="261"/>
      <c r="O162" s="261"/>
      <c r="P162" s="261"/>
      <c r="Q162" s="261"/>
      <c r="R162" s="261"/>
      <c r="S162" s="261"/>
      <c r="T162" s="26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3" t="s">
        <v>131</v>
      </c>
      <c r="AU162" s="263" t="s">
        <v>84</v>
      </c>
      <c r="AV162" s="15" t="s">
        <v>82</v>
      </c>
      <c r="AW162" s="15" t="s">
        <v>30</v>
      </c>
      <c r="AX162" s="15" t="s">
        <v>74</v>
      </c>
      <c r="AY162" s="263" t="s">
        <v>122</v>
      </c>
    </row>
    <row r="163" s="13" customFormat="1">
      <c r="A163" s="13"/>
      <c r="B163" s="231"/>
      <c r="C163" s="232"/>
      <c r="D163" s="233" t="s">
        <v>131</v>
      </c>
      <c r="E163" s="234" t="s">
        <v>1</v>
      </c>
      <c r="F163" s="235" t="s">
        <v>185</v>
      </c>
      <c r="G163" s="232"/>
      <c r="H163" s="236">
        <v>89.914000000000001</v>
      </c>
      <c r="I163" s="237"/>
      <c r="J163" s="232"/>
      <c r="K163" s="232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131</v>
      </c>
      <c r="AU163" s="242" t="s">
        <v>84</v>
      </c>
      <c r="AV163" s="13" t="s">
        <v>84</v>
      </c>
      <c r="AW163" s="13" t="s">
        <v>30</v>
      </c>
      <c r="AX163" s="13" t="s">
        <v>74</v>
      </c>
      <c r="AY163" s="242" t="s">
        <v>122</v>
      </c>
    </row>
    <row r="164" s="14" customFormat="1">
      <c r="A164" s="14"/>
      <c r="B164" s="243"/>
      <c r="C164" s="244"/>
      <c r="D164" s="233" t="s">
        <v>131</v>
      </c>
      <c r="E164" s="245" t="s">
        <v>1</v>
      </c>
      <c r="F164" s="246" t="s">
        <v>134</v>
      </c>
      <c r="G164" s="244"/>
      <c r="H164" s="247">
        <v>159.976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131</v>
      </c>
      <c r="AU164" s="253" t="s">
        <v>84</v>
      </c>
      <c r="AV164" s="14" t="s">
        <v>129</v>
      </c>
      <c r="AW164" s="14" t="s">
        <v>30</v>
      </c>
      <c r="AX164" s="14" t="s">
        <v>82</v>
      </c>
      <c r="AY164" s="253" t="s">
        <v>122</v>
      </c>
    </row>
    <row r="165" s="2" customFormat="1" ht="16.5" customHeight="1">
      <c r="A165" s="38"/>
      <c r="B165" s="39"/>
      <c r="C165" s="264" t="s">
        <v>186</v>
      </c>
      <c r="D165" s="264" t="s">
        <v>187</v>
      </c>
      <c r="E165" s="265" t="s">
        <v>188</v>
      </c>
      <c r="F165" s="266" t="s">
        <v>189</v>
      </c>
      <c r="G165" s="267" t="s">
        <v>161</v>
      </c>
      <c r="H165" s="268">
        <v>473.959</v>
      </c>
      <c r="I165" s="269"/>
      <c r="J165" s="270">
        <f>ROUND(I165*H165,2)</f>
        <v>0</v>
      </c>
      <c r="K165" s="266" t="s">
        <v>1</v>
      </c>
      <c r="L165" s="271"/>
      <c r="M165" s="272" t="s">
        <v>1</v>
      </c>
      <c r="N165" s="273" t="s">
        <v>39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168</v>
      </c>
      <c r="AT165" s="229" t="s">
        <v>187</v>
      </c>
      <c r="AU165" s="229" t="s">
        <v>84</v>
      </c>
      <c r="AY165" s="17" t="s">
        <v>122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82</v>
      </c>
      <c r="BK165" s="230">
        <f>ROUND(I165*H165,2)</f>
        <v>0</v>
      </c>
      <c r="BL165" s="17" t="s">
        <v>129</v>
      </c>
      <c r="BM165" s="229" t="s">
        <v>190</v>
      </c>
    </row>
    <row r="166" s="13" customFormat="1">
      <c r="A166" s="13"/>
      <c r="B166" s="231"/>
      <c r="C166" s="232"/>
      <c r="D166" s="233" t="s">
        <v>131</v>
      </c>
      <c r="E166" s="234" t="s">
        <v>1</v>
      </c>
      <c r="F166" s="235" t="s">
        <v>191</v>
      </c>
      <c r="G166" s="232"/>
      <c r="H166" s="236">
        <v>473.959</v>
      </c>
      <c r="I166" s="237"/>
      <c r="J166" s="232"/>
      <c r="K166" s="232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131</v>
      </c>
      <c r="AU166" s="242" t="s">
        <v>84</v>
      </c>
      <c r="AV166" s="13" t="s">
        <v>84</v>
      </c>
      <c r="AW166" s="13" t="s">
        <v>30</v>
      </c>
      <c r="AX166" s="13" t="s">
        <v>74</v>
      </c>
      <c r="AY166" s="242" t="s">
        <v>122</v>
      </c>
    </row>
    <row r="167" s="2" customFormat="1" ht="37.8" customHeight="1">
      <c r="A167" s="38"/>
      <c r="B167" s="39"/>
      <c r="C167" s="218" t="s">
        <v>192</v>
      </c>
      <c r="D167" s="218" t="s">
        <v>124</v>
      </c>
      <c r="E167" s="219" t="s">
        <v>193</v>
      </c>
      <c r="F167" s="220" t="s">
        <v>194</v>
      </c>
      <c r="G167" s="221" t="s">
        <v>127</v>
      </c>
      <c r="H167" s="222">
        <v>52.677999999999997</v>
      </c>
      <c r="I167" s="223"/>
      <c r="J167" s="224">
        <f>ROUND(I167*H167,2)</f>
        <v>0</v>
      </c>
      <c r="K167" s="220" t="s">
        <v>128</v>
      </c>
      <c r="L167" s="44"/>
      <c r="M167" s="225" t="s">
        <v>1</v>
      </c>
      <c r="N167" s="226" t="s">
        <v>39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129</v>
      </c>
      <c r="AT167" s="229" t="s">
        <v>124</v>
      </c>
      <c r="AU167" s="229" t="s">
        <v>84</v>
      </c>
      <c r="AY167" s="17" t="s">
        <v>122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82</v>
      </c>
      <c r="BK167" s="230">
        <f>ROUND(I167*H167,2)</f>
        <v>0</v>
      </c>
      <c r="BL167" s="17" t="s">
        <v>129</v>
      </c>
      <c r="BM167" s="229" t="s">
        <v>195</v>
      </c>
    </row>
    <row r="168" s="13" customFormat="1">
      <c r="A168" s="13"/>
      <c r="B168" s="231"/>
      <c r="C168" s="232"/>
      <c r="D168" s="233" t="s">
        <v>131</v>
      </c>
      <c r="E168" s="234" t="s">
        <v>1</v>
      </c>
      <c r="F168" s="235" t="s">
        <v>196</v>
      </c>
      <c r="G168" s="232"/>
      <c r="H168" s="236">
        <v>52.677999999999997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131</v>
      </c>
      <c r="AU168" s="242" t="s">
        <v>84</v>
      </c>
      <c r="AV168" s="13" t="s">
        <v>84</v>
      </c>
      <c r="AW168" s="13" t="s">
        <v>30</v>
      </c>
      <c r="AX168" s="13" t="s">
        <v>82</v>
      </c>
      <c r="AY168" s="242" t="s">
        <v>122</v>
      </c>
    </row>
    <row r="169" s="2" customFormat="1" ht="37.8" customHeight="1">
      <c r="A169" s="38"/>
      <c r="B169" s="39"/>
      <c r="C169" s="218" t="s">
        <v>197</v>
      </c>
      <c r="D169" s="218" t="s">
        <v>124</v>
      </c>
      <c r="E169" s="219" t="s">
        <v>198</v>
      </c>
      <c r="F169" s="220" t="s">
        <v>199</v>
      </c>
      <c r="G169" s="221" t="s">
        <v>127</v>
      </c>
      <c r="H169" s="222">
        <v>52.677999999999997</v>
      </c>
      <c r="I169" s="223"/>
      <c r="J169" s="224">
        <f>ROUND(I169*H169,2)</f>
        <v>0</v>
      </c>
      <c r="K169" s="220" t="s">
        <v>128</v>
      </c>
      <c r="L169" s="44"/>
      <c r="M169" s="225" t="s">
        <v>1</v>
      </c>
      <c r="N169" s="226" t="s">
        <v>39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129</v>
      </c>
      <c r="AT169" s="229" t="s">
        <v>124</v>
      </c>
      <c r="AU169" s="229" t="s">
        <v>84</v>
      </c>
      <c r="AY169" s="17" t="s">
        <v>122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82</v>
      </c>
      <c r="BK169" s="230">
        <f>ROUND(I169*H169,2)</f>
        <v>0</v>
      </c>
      <c r="BL169" s="17" t="s">
        <v>129</v>
      </c>
      <c r="BM169" s="229" t="s">
        <v>200</v>
      </c>
    </row>
    <row r="170" s="2" customFormat="1" ht="16.5" customHeight="1">
      <c r="A170" s="38"/>
      <c r="B170" s="39"/>
      <c r="C170" s="264" t="s">
        <v>201</v>
      </c>
      <c r="D170" s="264" t="s">
        <v>187</v>
      </c>
      <c r="E170" s="265" t="s">
        <v>202</v>
      </c>
      <c r="F170" s="266" t="s">
        <v>203</v>
      </c>
      <c r="G170" s="267" t="s">
        <v>204</v>
      </c>
      <c r="H170" s="268">
        <v>1.659</v>
      </c>
      <c r="I170" s="269"/>
      <c r="J170" s="270">
        <f>ROUND(I170*H170,2)</f>
        <v>0</v>
      </c>
      <c r="K170" s="266" t="s">
        <v>128</v>
      </c>
      <c r="L170" s="271"/>
      <c r="M170" s="272" t="s">
        <v>1</v>
      </c>
      <c r="N170" s="273" t="s">
        <v>39</v>
      </c>
      <c r="O170" s="91"/>
      <c r="P170" s="227">
        <f>O170*H170</f>
        <v>0</v>
      </c>
      <c r="Q170" s="227">
        <v>0.001</v>
      </c>
      <c r="R170" s="227">
        <f>Q170*H170</f>
        <v>0.0016590000000000001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168</v>
      </c>
      <c r="AT170" s="229" t="s">
        <v>187</v>
      </c>
      <c r="AU170" s="229" t="s">
        <v>84</v>
      </c>
      <c r="AY170" s="17" t="s">
        <v>122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82</v>
      </c>
      <c r="BK170" s="230">
        <f>ROUND(I170*H170,2)</f>
        <v>0</v>
      </c>
      <c r="BL170" s="17" t="s">
        <v>129</v>
      </c>
      <c r="BM170" s="229" t="s">
        <v>205</v>
      </c>
    </row>
    <row r="171" s="13" customFormat="1">
      <c r="A171" s="13"/>
      <c r="B171" s="231"/>
      <c r="C171" s="232"/>
      <c r="D171" s="233" t="s">
        <v>131</v>
      </c>
      <c r="E171" s="234" t="s">
        <v>1</v>
      </c>
      <c r="F171" s="235" t="s">
        <v>206</v>
      </c>
      <c r="G171" s="232"/>
      <c r="H171" s="236">
        <v>1.659</v>
      </c>
      <c r="I171" s="237"/>
      <c r="J171" s="232"/>
      <c r="K171" s="232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131</v>
      </c>
      <c r="AU171" s="242" t="s">
        <v>84</v>
      </c>
      <c r="AV171" s="13" t="s">
        <v>84</v>
      </c>
      <c r="AW171" s="13" t="s">
        <v>30</v>
      </c>
      <c r="AX171" s="13" t="s">
        <v>82</v>
      </c>
      <c r="AY171" s="242" t="s">
        <v>122</v>
      </c>
    </row>
    <row r="172" s="2" customFormat="1" ht="44.25" customHeight="1">
      <c r="A172" s="38"/>
      <c r="B172" s="39"/>
      <c r="C172" s="218" t="s">
        <v>207</v>
      </c>
      <c r="D172" s="218" t="s">
        <v>124</v>
      </c>
      <c r="E172" s="219" t="s">
        <v>208</v>
      </c>
      <c r="F172" s="220" t="s">
        <v>209</v>
      </c>
      <c r="G172" s="221" t="s">
        <v>127</v>
      </c>
      <c r="H172" s="222">
        <v>52.677999999999997</v>
      </c>
      <c r="I172" s="223"/>
      <c r="J172" s="224">
        <f>ROUND(I172*H172,2)</f>
        <v>0</v>
      </c>
      <c r="K172" s="220" t="s">
        <v>128</v>
      </c>
      <c r="L172" s="44"/>
      <c r="M172" s="225" t="s">
        <v>1</v>
      </c>
      <c r="N172" s="226" t="s">
        <v>39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129</v>
      </c>
      <c r="AT172" s="229" t="s">
        <v>124</v>
      </c>
      <c r="AU172" s="229" t="s">
        <v>84</v>
      </c>
      <c r="AY172" s="17" t="s">
        <v>122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82</v>
      </c>
      <c r="BK172" s="230">
        <f>ROUND(I172*H172,2)</f>
        <v>0</v>
      </c>
      <c r="BL172" s="17" t="s">
        <v>129</v>
      </c>
      <c r="BM172" s="229" t="s">
        <v>210</v>
      </c>
    </row>
    <row r="173" s="2" customFormat="1" ht="16.5" customHeight="1">
      <c r="A173" s="38"/>
      <c r="B173" s="39"/>
      <c r="C173" s="264" t="s">
        <v>8</v>
      </c>
      <c r="D173" s="264" t="s">
        <v>187</v>
      </c>
      <c r="E173" s="265" t="s">
        <v>211</v>
      </c>
      <c r="F173" s="266" t="s">
        <v>212</v>
      </c>
      <c r="G173" s="267" t="s">
        <v>161</v>
      </c>
      <c r="H173" s="268">
        <v>17.983000000000001</v>
      </c>
      <c r="I173" s="269"/>
      <c r="J173" s="270">
        <f>ROUND(I173*H173,2)</f>
        <v>0</v>
      </c>
      <c r="K173" s="266" t="s">
        <v>1</v>
      </c>
      <c r="L173" s="271"/>
      <c r="M173" s="272" t="s">
        <v>1</v>
      </c>
      <c r="N173" s="273" t="s">
        <v>39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168</v>
      </c>
      <c r="AT173" s="229" t="s">
        <v>187</v>
      </c>
      <c r="AU173" s="229" t="s">
        <v>84</v>
      </c>
      <c r="AY173" s="17" t="s">
        <v>122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82</v>
      </c>
      <c r="BK173" s="230">
        <f>ROUND(I173*H173,2)</f>
        <v>0</v>
      </c>
      <c r="BL173" s="17" t="s">
        <v>129</v>
      </c>
      <c r="BM173" s="229" t="s">
        <v>213</v>
      </c>
    </row>
    <row r="174" s="13" customFormat="1">
      <c r="A174" s="13"/>
      <c r="B174" s="231"/>
      <c r="C174" s="232"/>
      <c r="D174" s="233" t="s">
        <v>131</v>
      </c>
      <c r="E174" s="234" t="s">
        <v>1</v>
      </c>
      <c r="F174" s="235" t="s">
        <v>214</v>
      </c>
      <c r="G174" s="232"/>
      <c r="H174" s="236">
        <v>17.983000000000001</v>
      </c>
      <c r="I174" s="237"/>
      <c r="J174" s="232"/>
      <c r="K174" s="232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131</v>
      </c>
      <c r="AU174" s="242" t="s">
        <v>84</v>
      </c>
      <c r="AV174" s="13" t="s">
        <v>84</v>
      </c>
      <c r="AW174" s="13" t="s">
        <v>30</v>
      </c>
      <c r="AX174" s="13" t="s">
        <v>74</v>
      </c>
      <c r="AY174" s="242" t="s">
        <v>122</v>
      </c>
    </row>
    <row r="175" s="2" customFormat="1" ht="24.15" customHeight="1">
      <c r="A175" s="38"/>
      <c r="B175" s="39"/>
      <c r="C175" s="218" t="s">
        <v>215</v>
      </c>
      <c r="D175" s="218" t="s">
        <v>124</v>
      </c>
      <c r="E175" s="219" t="s">
        <v>216</v>
      </c>
      <c r="F175" s="220" t="s">
        <v>217</v>
      </c>
      <c r="G175" s="221" t="s">
        <v>137</v>
      </c>
      <c r="H175" s="222">
        <v>5</v>
      </c>
      <c r="I175" s="223"/>
      <c r="J175" s="224">
        <f>ROUND(I175*H175,2)</f>
        <v>0</v>
      </c>
      <c r="K175" s="220" t="s">
        <v>1</v>
      </c>
      <c r="L175" s="44"/>
      <c r="M175" s="225" t="s">
        <v>1</v>
      </c>
      <c r="N175" s="226" t="s">
        <v>39</v>
      </c>
      <c r="O175" s="91"/>
      <c r="P175" s="227">
        <f>O175*H175</f>
        <v>0</v>
      </c>
      <c r="Q175" s="227">
        <v>1.48614</v>
      </c>
      <c r="R175" s="227">
        <f>Q175*H175</f>
        <v>7.4306999999999999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129</v>
      </c>
      <c r="AT175" s="229" t="s">
        <v>124</v>
      </c>
      <c r="AU175" s="229" t="s">
        <v>84</v>
      </c>
      <c r="AY175" s="17" t="s">
        <v>122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82</v>
      </c>
      <c r="BK175" s="230">
        <f>ROUND(I175*H175,2)</f>
        <v>0</v>
      </c>
      <c r="BL175" s="17" t="s">
        <v>129</v>
      </c>
      <c r="BM175" s="229" t="s">
        <v>218</v>
      </c>
    </row>
    <row r="176" s="13" customFormat="1">
      <c r="A176" s="13"/>
      <c r="B176" s="231"/>
      <c r="C176" s="232"/>
      <c r="D176" s="233" t="s">
        <v>131</v>
      </c>
      <c r="E176" s="234" t="s">
        <v>1</v>
      </c>
      <c r="F176" s="235" t="s">
        <v>219</v>
      </c>
      <c r="G176" s="232"/>
      <c r="H176" s="236">
        <v>5</v>
      </c>
      <c r="I176" s="237"/>
      <c r="J176" s="232"/>
      <c r="K176" s="232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131</v>
      </c>
      <c r="AU176" s="242" t="s">
        <v>84</v>
      </c>
      <c r="AV176" s="13" t="s">
        <v>84</v>
      </c>
      <c r="AW176" s="13" t="s">
        <v>30</v>
      </c>
      <c r="AX176" s="13" t="s">
        <v>74</v>
      </c>
      <c r="AY176" s="242" t="s">
        <v>122</v>
      </c>
    </row>
    <row r="177" s="12" customFormat="1" ht="22.8" customHeight="1">
      <c r="A177" s="12"/>
      <c r="B177" s="202"/>
      <c r="C177" s="203"/>
      <c r="D177" s="204" t="s">
        <v>73</v>
      </c>
      <c r="E177" s="216" t="s">
        <v>178</v>
      </c>
      <c r="F177" s="216" t="s">
        <v>220</v>
      </c>
      <c r="G177" s="203"/>
      <c r="H177" s="203"/>
      <c r="I177" s="206"/>
      <c r="J177" s="217">
        <f>BK177</f>
        <v>0</v>
      </c>
      <c r="K177" s="203"/>
      <c r="L177" s="208"/>
      <c r="M177" s="209"/>
      <c r="N177" s="210"/>
      <c r="O177" s="210"/>
      <c r="P177" s="211">
        <f>P178+P247</f>
        <v>0</v>
      </c>
      <c r="Q177" s="210"/>
      <c r="R177" s="211">
        <f>R178+R247</f>
        <v>0.19361600000000001</v>
      </c>
      <c r="S177" s="210"/>
      <c r="T177" s="212">
        <f>T178+T247</f>
        <v>181.483476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82</v>
      </c>
      <c r="AT177" s="214" t="s">
        <v>73</v>
      </c>
      <c r="AU177" s="214" t="s">
        <v>82</v>
      </c>
      <c r="AY177" s="213" t="s">
        <v>122</v>
      </c>
      <c r="BK177" s="215">
        <f>BK178+BK247</f>
        <v>0</v>
      </c>
    </row>
    <row r="178" s="12" customFormat="1" ht="20.88" customHeight="1">
      <c r="A178" s="12"/>
      <c r="B178" s="202"/>
      <c r="C178" s="203"/>
      <c r="D178" s="204" t="s">
        <v>73</v>
      </c>
      <c r="E178" s="216" t="s">
        <v>221</v>
      </c>
      <c r="F178" s="216" t="s">
        <v>222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SUM(P179:P246)</f>
        <v>0</v>
      </c>
      <c r="Q178" s="210"/>
      <c r="R178" s="211">
        <f>SUM(R179:R246)</f>
        <v>0.074255999999999989</v>
      </c>
      <c r="S178" s="210"/>
      <c r="T178" s="212">
        <f>SUM(T179:T246)</f>
        <v>181.483476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82</v>
      </c>
      <c r="AT178" s="214" t="s">
        <v>73</v>
      </c>
      <c r="AU178" s="214" t="s">
        <v>84</v>
      </c>
      <c r="AY178" s="213" t="s">
        <v>122</v>
      </c>
      <c r="BK178" s="215">
        <f>SUM(BK179:BK246)</f>
        <v>0</v>
      </c>
    </row>
    <row r="179" s="2" customFormat="1" ht="16.5" customHeight="1">
      <c r="A179" s="38"/>
      <c r="B179" s="39"/>
      <c r="C179" s="218" t="s">
        <v>223</v>
      </c>
      <c r="D179" s="218" t="s">
        <v>124</v>
      </c>
      <c r="E179" s="219" t="s">
        <v>224</v>
      </c>
      <c r="F179" s="220" t="s">
        <v>225</v>
      </c>
      <c r="G179" s="221" t="s">
        <v>137</v>
      </c>
      <c r="H179" s="222">
        <v>7.6079999999999997</v>
      </c>
      <c r="I179" s="223"/>
      <c r="J179" s="224">
        <f>ROUND(I179*H179,2)</f>
        <v>0</v>
      </c>
      <c r="K179" s="220" t="s">
        <v>128</v>
      </c>
      <c r="L179" s="44"/>
      <c r="M179" s="225" t="s">
        <v>1</v>
      </c>
      <c r="N179" s="226" t="s">
        <v>39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2</v>
      </c>
      <c r="T179" s="228">
        <f>S179*H179</f>
        <v>15.215999999999999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129</v>
      </c>
      <c r="AT179" s="229" t="s">
        <v>124</v>
      </c>
      <c r="AU179" s="229" t="s">
        <v>142</v>
      </c>
      <c r="AY179" s="17" t="s">
        <v>122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82</v>
      </c>
      <c r="BK179" s="230">
        <f>ROUND(I179*H179,2)</f>
        <v>0</v>
      </c>
      <c r="BL179" s="17" t="s">
        <v>129</v>
      </c>
      <c r="BM179" s="229" t="s">
        <v>226</v>
      </c>
    </row>
    <row r="180" s="15" customFormat="1">
      <c r="A180" s="15"/>
      <c r="B180" s="254"/>
      <c r="C180" s="255"/>
      <c r="D180" s="233" t="s">
        <v>131</v>
      </c>
      <c r="E180" s="256" t="s">
        <v>1</v>
      </c>
      <c r="F180" s="257" t="s">
        <v>227</v>
      </c>
      <c r="G180" s="255"/>
      <c r="H180" s="256" t="s">
        <v>1</v>
      </c>
      <c r="I180" s="258"/>
      <c r="J180" s="255"/>
      <c r="K180" s="255"/>
      <c r="L180" s="259"/>
      <c r="M180" s="260"/>
      <c r="N180" s="261"/>
      <c r="O180" s="261"/>
      <c r="P180" s="261"/>
      <c r="Q180" s="261"/>
      <c r="R180" s="261"/>
      <c r="S180" s="261"/>
      <c r="T180" s="26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3" t="s">
        <v>131</v>
      </c>
      <c r="AU180" s="263" t="s">
        <v>142</v>
      </c>
      <c r="AV180" s="15" t="s">
        <v>82</v>
      </c>
      <c r="AW180" s="15" t="s">
        <v>30</v>
      </c>
      <c r="AX180" s="15" t="s">
        <v>74</v>
      </c>
      <c r="AY180" s="263" t="s">
        <v>122</v>
      </c>
    </row>
    <row r="181" s="13" customFormat="1">
      <c r="A181" s="13"/>
      <c r="B181" s="231"/>
      <c r="C181" s="232"/>
      <c r="D181" s="233" t="s">
        <v>131</v>
      </c>
      <c r="E181" s="234" t="s">
        <v>1</v>
      </c>
      <c r="F181" s="235" t="s">
        <v>228</v>
      </c>
      <c r="G181" s="232"/>
      <c r="H181" s="236">
        <v>5.968</v>
      </c>
      <c r="I181" s="237"/>
      <c r="J181" s="232"/>
      <c r="K181" s="232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131</v>
      </c>
      <c r="AU181" s="242" t="s">
        <v>142</v>
      </c>
      <c r="AV181" s="13" t="s">
        <v>84</v>
      </c>
      <c r="AW181" s="13" t="s">
        <v>30</v>
      </c>
      <c r="AX181" s="13" t="s">
        <v>74</v>
      </c>
      <c r="AY181" s="242" t="s">
        <v>122</v>
      </c>
    </row>
    <row r="182" s="13" customFormat="1">
      <c r="A182" s="13"/>
      <c r="B182" s="231"/>
      <c r="C182" s="232"/>
      <c r="D182" s="233" t="s">
        <v>131</v>
      </c>
      <c r="E182" s="234" t="s">
        <v>1</v>
      </c>
      <c r="F182" s="235" t="s">
        <v>229</v>
      </c>
      <c r="G182" s="232"/>
      <c r="H182" s="236">
        <v>1.6399999999999999</v>
      </c>
      <c r="I182" s="237"/>
      <c r="J182" s="232"/>
      <c r="K182" s="232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131</v>
      </c>
      <c r="AU182" s="242" t="s">
        <v>142</v>
      </c>
      <c r="AV182" s="13" t="s">
        <v>84</v>
      </c>
      <c r="AW182" s="13" t="s">
        <v>30</v>
      </c>
      <c r="AX182" s="13" t="s">
        <v>74</v>
      </c>
      <c r="AY182" s="242" t="s">
        <v>122</v>
      </c>
    </row>
    <row r="183" s="14" customFormat="1">
      <c r="A183" s="14"/>
      <c r="B183" s="243"/>
      <c r="C183" s="244"/>
      <c r="D183" s="233" t="s">
        <v>131</v>
      </c>
      <c r="E183" s="245" t="s">
        <v>1</v>
      </c>
      <c r="F183" s="246" t="s">
        <v>134</v>
      </c>
      <c r="G183" s="244"/>
      <c r="H183" s="247">
        <v>7.6079999999999997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131</v>
      </c>
      <c r="AU183" s="253" t="s">
        <v>142</v>
      </c>
      <c r="AV183" s="14" t="s">
        <v>129</v>
      </c>
      <c r="AW183" s="14" t="s">
        <v>30</v>
      </c>
      <c r="AX183" s="14" t="s">
        <v>82</v>
      </c>
      <c r="AY183" s="253" t="s">
        <v>122</v>
      </c>
    </row>
    <row r="184" s="2" customFormat="1" ht="24.15" customHeight="1">
      <c r="A184" s="38"/>
      <c r="B184" s="39"/>
      <c r="C184" s="218" t="s">
        <v>230</v>
      </c>
      <c r="D184" s="218" t="s">
        <v>124</v>
      </c>
      <c r="E184" s="219" t="s">
        <v>231</v>
      </c>
      <c r="F184" s="220" t="s">
        <v>232</v>
      </c>
      <c r="G184" s="221" t="s">
        <v>127</v>
      </c>
      <c r="H184" s="222">
        <v>3.7080000000000002</v>
      </c>
      <c r="I184" s="223"/>
      <c r="J184" s="224">
        <f>ROUND(I184*H184,2)</f>
        <v>0</v>
      </c>
      <c r="K184" s="220" t="s">
        <v>128</v>
      </c>
      <c r="L184" s="44"/>
      <c r="M184" s="225" t="s">
        <v>1</v>
      </c>
      <c r="N184" s="226" t="s">
        <v>39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0.055</v>
      </c>
      <c r="T184" s="228">
        <f>S184*H184</f>
        <v>0.20394000000000001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129</v>
      </c>
      <c r="AT184" s="229" t="s">
        <v>124</v>
      </c>
      <c r="AU184" s="229" t="s">
        <v>142</v>
      </c>
      <c r="AY184" s="17" t="s">
        <v>122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82</v>
      </c>
      <c r="BK184" s="230">
        <f>ROUND(I184*H184,2)</f>
        <v>0</v>
      </c>
      <c r="BL184" s="17" t="s">
        <v>129</v>
      </c>
      <c r="BM184" s="229" t="s">
        <v>233</v>
      </c>
    </row>
    <row r="185" s="15" customFormat="1">
      <c r="A185" s="15"/>
      <c r="B185" s="254"/>
      <c r="C185" s="255"/>
      <c r="D185" s="233" t="s">
        <v>131</v>
      </c>
      <c r="E185" s="256" t="s">
        <v>1</v>
      </c>
      <c r="F185" s="257" t="s">
        <v>234</v>
      </c>
      <c r="G185" s="255"/>
      <c r="H185" s="256" t="s">
        <v>1</v>
      </c>
      <c r="I185" s="258"/>
      <c r="J185" s="255"/>
      <c r="K185" s="255"/>
      <c r="L185" s="259"/>
      <c r="M185" s="260"/>
      <c r="N185" s="261"/>
      <c r="O185" s="261"/>
      <c r="P185" s="261"/>
      <c r="Q185" s="261"/>
      <c r="R185" s="261"/>
      <c r="S185" s="261"/>
      <c r="T185" s="26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3" t="s">
        <v>131</v>
      </c>
      <c r="AU185" s="263" t="s">
        <v>142</v>
      </c>
      <c r="AV185" s="15" t="s">
        <v>82</v>
      </c>
      <c r="AW185" s="15" t="s">
        <v>30</v>
      </c>
      <c r="AX185" s="15" t="s">
        <v>74</v>
      </c>
      <c r="AY185" s="263" t="s">
        <v>122</v>
      </c>
    </row>
    <row r="186" s="13" customFormat="1">
      <c r="A186" s="13"/>
      <c r="B186" s="231"/>
      <c r="C186" s="232"/>
      <c r="D186" s="233" t="s">
        <v>131</v>
      </c>
      <c r="E186" s="234" t="s">
        <v>1</v>
      </c>
      <c r="F186" s="235" t="s">
        <v>235</v>
      </c>
      <c r="G186" s="232"/>
      <c r="H186" s="236">
        <v>0.55300000000000005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131</v>
      </c>
      <c r="AU186" s="242" t="s">
        <v>142</v>
      </c>
      <c r="AV186" s="13" t="s">
        <v>84</v>
      </c>
      <c r="AW186" s="13" t="s">
        <v>30</v>
      </c>
      <c r="AX186" s="13" t="s">
        <v>74</v>
      </c>
      <c r="AY186" s="242" t="s">
        <v>122</v>
      </c>
    </row>
    <row r="187" s="13" customFormat="1">
      <c r="A187" s="13"/>
      <c r="B187" s="231"/>
      <c r="C187" s="232"/>
      <c r="D187" s="233" t="s">
        <v>131</v>
      </c>
      <c r="E187" s="234" t="s">
        <v>1</v>
      </c>
      <c r="F187" s="235" t="s">
        <v>236</v>
      </c>
      <c r="G187" s="232"/>
      <c r="H187" s="236">
        <v>0.53900000000000003</v>
      </c>
      <c r="I187" s="237"/>
      <c r="J187" s="232"/>
      <c r="K187" s="232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131</v>
      </c>
      <c r="AU187" s="242" t="s">
        <v>142</v>
      </c>
      <c r="AV187" s="13" t="s">
        <v>84</v>
      </c>
      <c r="AW187" s="13" t="s">
        <v>30</v>
      </c>
      <c r="AX187" s="13" t="s">
        <v>74</v>
      </c>
      <c r="AY187" s="242" t="s">
        <v>122</v>
      </c>
    </row>
    <row r="188" s="13" customFormat="1">
      <c r="A188" s="13"/>
      <c r="B188" s="231"/>
      <c r="C188" s="232"/>
      <c r="D188" s="233" t="s">
        <v>131</v>
      </c>
      <c r="E188" s="234" t="s">
        <v>1</v>
      </c>
      <c r="F188" s="235" t="s">
        <v>237</v>
      </c>
      <c r="G188" s="232"/>
      <c r="H188" s="236">
        <v>1.01</v>
      </c>
      <c r="I188" s="237"/>
      <c r="J188" s="232"/>
      <c r="K188" s="232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131</v>
      </c>
      <c r="AU188" s="242" t="s">
        <v>142</v>
      </c>
      <c r="AV188" s="13" t="s">
        <v>84</v>
      </c>
      <c r="AW188" s="13" t="s">
        <v>30</v>
      </c>
      <c r="AX188" s="13" t="s">
        <v>74</v>
      </c>
      <c r="AY188" s="242" t="s">
        <v>122</v>
      </c>
    </row>
    <row r="189" s="13" customFormat="1">
      <c r="A189" s="13"/>
      <c r="B189" s="231"/>
      <c r="C189" s="232"/>
      <c r="D189" s="233" t="s">
        <v>131</v>
      </c>
      <c r="E189" s="234" t="s">
        <v>1</v>
      </c>
      <c r="F189" s="235" t="s">
        <v>238</v>
      </c>
      <c r="G189" s="232"/>
      <c r="H189" s="236">
        <v>0.78000000000000003</v>
      </c>
      <c r="I189" s="237"/>
      <c r="J189" s="232"/>
      <c r="K189" s="232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131</v>
      </c>
      <c r="AU189" s="242" t="s">
        <v>142</v>
      </c>
      <c r="AV189" s="13" t="s">
        <v>84</v>
      </c>
      <c r="AW189" s="13" t="s">
        <v>30</v>
      </c>
      <c r="AX189" s="13" t="s">
        <v>74</v>
      </c>
      <c r="AY189" s="242" t="s">
        <v>122</v>
      </c>
    </row>
    <row r="190" s="13" customFormat="1">
      <c r="A190" s="13"/>
      <c r="B190" s="231"/>
      <c r="C190" s="232"/>
      <c r="D190" s="233" t="s">
        <v>131</v>
      </c>
      <c r="E190" s="234" t="s">
        <v>1</v>
      </c>
      <c r="F190" s="235" t="s">
        <v>239</v>
      </c>
      <c r="G190" s="232"/>
      <c r="H190" s="236">
        <v>0.82599999999999996</v>
      </c>
      <c r="I190" s="237"/>
      <c r="J190" s="232"/>
      <c r="K190" s="232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131</v>
      </c>
      <c r="AU190" s="242" t="s">
        <v>142</v>
      </c>
      <c r="AV190" s="13" t="s">
        <v>84</v>
      </c>
      <c r="AW190" s="13" t="s">
        <v>30</v>
      </c>
      <c r="AX190" s="13" t="s">
        <v>74</v>
      </c>
      <c r="AY190" s="242" t="s">
        <v>122</v>
      </c>
    </row>
    <row r="191" s="14" customFormat="1">
      <c r="A191" s="14"/>
      <c r="B191" s="243"/>
      <c r="C191" s="244"/>
      <c r="D191" s="233" t="s">
        <v>131</v>
      </c>
      <c r="E191" s="245" t="s">
        <v>1</v>
      </c>
      <c r="F191" s="246" t="s">
        <v>134</v>
      </c>
      <c r="G191" s="244"/>
      <c r="H191" s="247">
        <v>3.7080000000000002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131</v>
      </c>
      <c r="AU191" s="253" t="s">
        <v>142</v>
      </c>
      <c r="AV191" s="14" t="s">
        <v>129</v>
      </c>
      <c r="AW191" s="14" t="s">
        <v>30</v>
      </c>
      <c r="AX191" s="14" t="s">
        <v>82</v>
      </c>
      <c r="AY191" s="253" t="s">
        <v>122</v>
      </c>
    </row>
    <row r="192" s="2" customFormat="1" ht="37.8" customHeight="1">
      <c r="A192" s="38"/>
      <c r="B192" s="39"/>
      <c r="C192" s="218" t="s">
        <v>240</v>
      </c>
      <c r="D192" s="218" t="s">
        <v>124</v>
      </c>
      <c r="E192" s="219" t="s">
        <v>241</v>
      </c>
      <c r="F192" s="220" t="s">
        <v>242</v>
      </c>
      <c r="G192" s="221" t="s">
        <v>137</v>
      </c>
      <c r="H192" s="222">
        <v>2.387</v>
      </c>
      <c r="I192" s="223"/>
      <c r="J192" s="224">
        <f>ROUND(I192*H192,2)</f>
        <v>0</v>
      </c>
      <c r="K192" s="220" t="s">
        <v>128</v>
      </c>
      <c r="L192" s="44"/>
      <c r="M192" s="225" t="s">
        <v>1</v>
      </c>
      <c r="N192" s="226" t="s">
        <v>39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2.1000000000000001</v>
      </c>
      <c r="T192" s="228">
        <f>S192*H192</f>
        <v>5.0127000000000006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129</v>
      </c>
      <c r="AT192" s="229" t="s">
        <v>124</v>
      </c>
      <c r="AU192" s="229" t="s">
        <v>142</v>
      </c>
      <c r="AY192" s="17" t="s">
        <v>122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82</v>
      </c>
      <c r="BK192" s="230">
        <f>ROUND(I192*H192,2)</f>
        <v>0</v>
      </c>
      <c r="BL192" s="17" t="s">
        <v>129</v>
      </c>
      <c r="BM192" s="229" t="s">
        <v>243</v>
      </c>
    </row>
    <row r="193" s="15" customFormat="1">
      <c r="A193" s="15"/>
      <c r="B193" s="254"/>
      <c r="C193" s="255"/>
      <c r="D193" s="233" t="s">
        <v>131</v>
      </c>
      <c r="E193" s="256" t="s">
        <v>1</v>
      </c>
      <c r="F193" s="257" t="s">
        <v>227</v>
      </c>
      <c r="G193" s="255"/>
      <c r="H193" s="256" t="s">
        <v>1</v>
      </c>
      <c r="I193" s="258"/>
      <c r="J193" s="255"/>
      <c r="K193" s="255"/>
      <c r="L193" s="259"/>
      <c r="M193" s="260"/>
      <c r="N193" s="261"/>
      <c r="O193" s="261"/>
      <c r="P193" s="261"/>
      <c r="Q193" s="261"/>
      <c r="R193" s="261"/>
      <c r="S193" s="261"/>
      <c r="T193" s="26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3" t="s">
        <v>131</v>
      </c>
      <c r="AU193" s="263" t="s">
        <v>142</v>
      </c>
      <c r="AV193" s="15" t="s">
        <v>82</v>
      </c>
      <c r="AW193" s="15" t="s">
        <v>30</v>
      </c>
      <c r="AX193" s="15" t="s">
        <v>74</v>
      </c>
      <c r="AY193" s="263" t="s">
        <v>122</v>
      </c>
    </row>
    <row r="194" s="13" customFormat="1">
      <c r="A194" s="13"/>
      <c r="B194" s="231"/>
      <c r="C194" s="232"/>
      <c r="D194" s="233" t="s">
        <v>131</v>
      </c>
      <c r="E194" s="234" t="s">
        <v>1</v>
      </c>
      <c r="F194" s="235" t="s">
        <v>244</v>
      </c>
      <c r="G194" s="232"/>
      <c r="H194" s="236">
        <v>2.387</v>
      </c>
      <c r="I194" s="237"/>
      <c r="J194" s="232"/>
      <c r="K194" s="232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131</v>
      </c>
      <c r="AU194" s="242" t="s">
        <v>142</v>
      </c>
      <c r="AV194" s="13" t="s">
        <v>84</v>
      </c>
      <c r="AW194" s="13" t="s">
        <v>30</v>
      </c>
      <c r="AX194" s="13" t="s">
        <v>82</v>
      </c>
      <c r="AY194" s="242" t="s">
        <v>122</v>
      </c>
    </row>
    <row r="195" s="2" customFormat="1" ht="24.15" customHeight="1">
      <c r="A195" s="38"/>
      <c r="B195" s="39"/>
      <c r="C195" s="218" t="s">
        <v>245</v>
      </c>
      <c r="D195" s="218" t="s">
        <v>124</v>
      </c>
      <c r="E195" s="219" t="s">
        <v>246</v>
      </c>
      <c r="F195" s="220" t="s">
        <v>247</v>
      </c>
      <c r="G195" s="221" t="s">
        <v>137</v>
      </c>
      <c r="H195" s="222">
        <v>3.258</v>
      </c>
      <c r="I195" s="223"/>
      <c r="J195" s="224">
        <f>ROUND(I195*H195,2)</f>
        <v>0</v>
      </c>
      <c r="K195" s="220" t="s">
        <v>128</v>
      </c>
      <c r="L195" s="44"/>
      <c r="M195" s="225" t="s">
        <v>1</v>
      </c>
      <c r="N195" s="226" t="s">
        <v>39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2.2000000000000002</v>
      </c>
      <c r="T195" s="228">
        <f>S195*H195</f>
        <v>7.1676000000000002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129</v>
      </c>
      <c r="AT195" s="229" t="s">
        <v>124</v>
      </c>
      <c r="AU195" s="229" t="s">
        <v>142</v>
      </c>
      <c r="AY195" s="17" t="s">
        <v>122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82</v>
      </c>
      <c r="BK195" s="230">
        <f>ROUND(I195*H195,2)</f>
        <v>0</v>
      </c>
      <c r="BL195" s="17" t="s">
        <v>129</v>
      </c>
      <c r="BM195" s="229" t="s">
        <v>248</v>
      </c>
    </row>
    <row r="196" s="15" customFormat="1">
      <c r="A196" s="15"/>
      <c r="B196" s="254"/>
      <c r="C196" s="255"/>
      <c r="D196" s="233" t="s">
        <v>131</v>
      </c>
      <c r="E196" s="256" t="s">
        <v>1</v>
      </c>
      <c r="F196" s="257" t="s">
        <v>249</v>
      </c>
      <c r="G196" s="255"/>
      <c r="H196" s="256" t="s">
        <v>1</v>
      </c>
      <c r="I196" s="258"/>
      <c r="J196" s="255"/>
      <c r="K196" s="255"/>
      <c r="L196" s="259"/>
      <c r="M196" s="260"/>
      <c r="N196" s="261"/>
      <c r="O196" s="261"/>
      <c r="P196" s="261"/>
      <c r="Q196" s="261"/>
      <c r="R196" s="261"/>
      <c r="S196" s="261"/>
      <c r="T196" s="26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3" t="s">
        <v>131</v>
      </c>
      <c r="AU196" s="263" t="s">
        <v>142</v>
      </c>
      <c r="AV196" s="15" t="s">
        <v>82</v>
      </c>
      <c r="AW196" s="15" t="s">
        <v>30</v>
      </c>
      <c r="AX196" s="15" t="s">
        <v>74</v>
      </c>
      <c r="AY196" s="263" t="s">
        <v>122</v>
      </c>
    </row>
    <row r="197" s="13" customFormat="1">
      <c r="A197" s="13"/>
      <c r="B197" s="231"/>
      <c r="C197" s="232"/>
      <c r="D197" s="233" t="s">
        <v>131</v>
      </c>
      <c r="E197" s="234" t="s">
        <v>1</v>
      </c>
      <c r="F197" s="235" t="s">
        <v>250</v>
      </c>
      <c r="G197" s="232"/>
      <c r="H197" s="236">
        <v>3.258</v>
      </c>
      <c r="I197" s="237"/>
      <c r="J197" s="232"/>
      <c r="K197" s="232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131</v>
      </c>
      <c r="AU197" s="242" t="s">
        <v>142</v>
      </c>
      <c r="AV197" s="13" t="s">
        <v>84</v>
      </c>
      <c r="AW197" s="13" t="s">
        <v>30</v>
      </c>
      <c r="AX197" s="13" t="s">
        <v>82</v>
      </c>
      <c r="AY197" s="242" t="s">
        <v>122</v>
      </c>
    </row>
    <row r="198" s="2" customFormat="1" ht="33" customHeight="1">
      <c r="A198" s="38"/>
      <c r="B198" s="39"/>
      <c r="C198" s="218" t="s">
        <v>7</v>
      </c>
      <c r="D198" s="218" t="s">
        <v>124</v>
      </c>
      <c r="E198" s="219" t="s">
        <v>251</v>
      </c>
      <c r="F198" s="220" t="s">
        <v>252</v>
      </c>
      <c r="G198" s="221" t="s">
        <v>137</v>
      </c>
      <c r="H198" s="222">
        <v>1.3029999999999999</v>
      </c>
      <c r="I198" s="223"/>
      <c r="J198" s="224">
        <f>ROUND(I198*H198,2)</f>
        <v>0</v>
      </c>
      <c r="K198" s="220" t="s">
        <v>128</v>
      </c>
      <c r="L198" s="44"/>
      <c r="M198" s="225" t="s">
        <v>1</v>
      </c>
      <c r="N198" s="226" t="s">
        <v>39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1.3999999999999999</v>
      </c>
      <c r="T198" s="228">
        <f>S198*H198</f>
        <v>1.8241999999999998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129</v>
      </c>
      <c r="AT198" s="229" t="s">
        <v>124</v>
      </c>
      <c r="AU198" s="229" t="s">
        <v>142</v>
      </c>
      <c r="AY198" s="17" t="s">
        <v>122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82</v>
      </c>
      <c r="BK198" s="230">
        <f>ROUND(I198*H198,2)</f>
        <v>0</v>
      </c>
      <c r="BL198" s="17" t="s">
        <v>129</v>
      </c>
      <c r="BM198" s="229" t="s">
        <v>253</v>
      </c>
    </row>
    <row r="199" s="15" customFormat="1">
      <c r="A199" s="15"/>
      <c r="B199" s="254"/>
      <c r="C199" s="255"/>
      <c r="D199" s="233" t="s">
        <v>131</v>
      </c>
      <c r="E199" s="256" t="s">
        <v>1</v>
      </c>
      <c r="F199" s="257" t="s">
        <v>249</v>
      </c>
      <c r="G199" s="255"/>
      <c r="H199" s="256" t="s">
        <v>1</v>
      </c>
      <c r="I199" s="258"/>
      <c r="J199" s="255"/>
      <c r="K199" s="255"/>
      <c r="L199" s="259"/>
      <c r="M199" s="260"/>
      <c r="N199" s="261"/>
      <c r="O199" s="261"/>
      <c r="P199" s="261"/>
      <c r="Q199" s="261"/>
      <c r="R199" s="261"/>
      <c r="S199" s="261"/>
      <c r="T199" s="26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3" t="s">
        <v>131</v>
      </c>
      <c r="AU199" s="263" t="s">
        <v>142</v>
      </c>
      <c r="AV199" s="15" t="s">
        <v>82</v>
      </c>
      <c r="AW199" s="15" t="s">
        <v>30</v>
      </c>
      <c r="AX199" s="15" t="s">
        <v>74</v>
      </c>
      <c r="AY199" s="263" t="s">
        <v>122</v>
      </c>
    </row>
    <row r="200" s="13" customFormat="1">
      <c r="A200" s="13"/>
      <c r="B200" s="231"/>
      <c r="C200" s="232"/>
      <c r="D200" s="233" t="s">
        <v>131</v>
      </c>
      <c r="E200" s="234" t="s">
        <v>1</v>
      </c>
      <c r="F200" s="235" t="s">
        <v>254</v>
      </c>
      <c r="G200" s="232"/>
      <c r="H200" s="236">
        <v>1.3029999999999999</v>
      </c>
      <c r="I200" s="237"/>
      <c r="J200" s="232"/>
      <c r="K200" s="232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131</v>
      </c>
      <c r="AU200" s="242" t="s">
        <v>142</v>
      </c>
      <c r="AV200" s="13" t="s">
        <v>84</v>
      </c>
      <c r="AW200" s="13" t="s">
        <v>30</v>
      </c>
      <c r="AX200" s="13" t="s">
        <v>82</v>
      </c>
      <c r="AY200" s="242" t="s">
        <v>122</v>
      </c>
    </row>
    <row r="201" s="2" customFormat="1" ht="37.8" customHeight="1">
      <c r="A201" s="38"/>
      <c r="B201" s="39"/>
      <c r="C201" s="218" t="s">
        <v>255</v>
      </c>
      <c r="D201" s="218" t="s">
        <v>124</v>
      </c>
      <c r="E201" s="219" t="s">
        <v>256</v>
      </c>
      <c r="F201" s="220" t="s">
        <v>257</v>
      </c>
      <c r="G201" s="221" t="s">
        <v>127</v>
      </c>
      <c r="H201" s="222">
        <v>8.1539999999999999</v>
      </c>
      <c r="I201" s="223"/>
      <c r="J201" s="224">
        <f>ROUND(I201*H201,2)</f>
        <v>0</v>
      </c>
      <c r="K201" s="220" t="s">
        <v>128</v>
      </c>
      <c r="L201" s="44"/>
      <c r="M201" s="225" t="s">
        <v>1</v>
      </c>
      <c r="N201" s="226" t="s">
        <v>39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0.075999999999999998</v>
      </c>
      <c r="T201" s="228">
        <f>S201*H201</f>
        <v>0.61970400000000003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129</v>
      </c>
      <c r="AT201" s="229" t="s">
        <v>124</v>
      </c>
      <c r="AU201" s="229" t="s">
        <v>142</v>
      </c>
      <c r="AY201" s="17" t="s">
        <v>122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82</v>
      </c>
      <c r="BK201" s="230">
        <f>ROUND(I201*H201,2)</f>
        <v>0</v>
      </c>
      <c r="BL201" s="17" t="s">
        <v>129</v>
      </c>
      <c r="BM201" s="229" t="s">
        <v>258</v>
      </c>
    </row>
    <row r="202" s="13" customFormat="1">
      <c r="A202" s="13"/>
      <c r="B202" s="231"/>
      <c r="C202" s="232"/>
      <c r="D202" s="233" t="s">
        <v>131</v>
      </c>
      <c r="E202" s="234" t="s">
        <v>1</v>
      </c>
      <c r="F202" s="235" t="s">
        <v>259</v>
      </c>
      <c r="G202" s="232"/>
      <c r="H202" s="236">
        <v>1.69</v>
      </c>
      <c r="I202" s="237"/>
      <c r="J202" s="232"/>
      <c r="K202" s="232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131</v>
      </c>
      <c r="AU202" s="242" t="s">
        <v>142</v>
      </c>
      <c r="AV202" s="13" t="s">
        <v>84</v>
      </c>
      <c r="AW202" s="13" t="s">
        <v>30</v>
      </c>
      <c r="AX202" s="13" t="s">
        <v>74</v>
      </c>
      <c r="AY202" s="242" t="s">
        <v>122</v>
      </c>
    </row>
    <row r="203" s="13" customFormat="1">
      <c r="A203" s="13"/>
      <c r="B203" s="231"/>
      <c r="C203" s="232"/>
      <c r="D203" s="233" t="s">
        <v>131</v>
      </c>
      <c r="E203" s="234" t="s">
        <v>1</v>
      </c>
      <c r="F203" s="235" t="s">
        <v>260</v>
      </c>
      <c r="G203" s="232"/>
      <c r="H203" s="236">
        <v>1.718</v>
      </c>
      <c r="I203" s="237"/>
      <c r="J203" s="232"/>
      <c r="K203" s="232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131</v>
      </c>
      <c r="AU203" s="242" t="s">
        <v>142</v>
      </c>
      <c r="AV203" s="13" t="s">
        <v>84</v>
      </c>
      <c r="AW203" s="13" t="s">
        <v>30</v>
      </c>
      <c r="AX203" s="13" t="s">
        <v>74</v>
      </c>
      <c r="AY203" s="242" t="s">
        <v>122</v>
      </c>
    </row>
    <row r="204" s="13" customFormat="1">
      <c r="A204" s="13"/>
      <c r="B204" s="231"/>
      <c r="C204" s="232"/>
      <c r="D204" s="233" t="s">
        <v>131</v>
      </c>
      <c r="E204" s="234" t="s">
        <v>1</v>
      </c>
      <c r="F204" s="235" t="s">
        <v>261</v>
      </c>
      <c r="G204" s="232"/>
      <c r="H204" s="236">
        <v>3.5640000000000001</v>
      </c>
      <c r="I204" s="237"/>
      <c r="J204" s="232"/>
      <c r="K204" s="232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131</v>
      </c>
      <c r="AU204" s="242" t="s">
        <v>142</v>
      </c>
      <c r="AV204" s="13" t="s">
        <v>84</v>
      </c>
      <c r="AW204" s="13" t="s">
        <v>30</v>
      </c>
      <c r="AX204" s="13" t="s">
        <v>74</v>
      </c>
      <c r="AY204" s="242" t="s">
        <v>122</v>
      </c>
    </row>
    <row r="205" s="13" customFormat="1">
      <c r="A205" s="13"/>
      <c r="B205" s="231"/>
      <c r="C205" s="232"/>
      <c r="D205" s="233" t="s">
        <v>131</v>
      </c>
      <c r="E205" s="234" t="s">
        <v>1</v>
      </c>
      <c r="F205" s="235" t="s">
        <v>262</v>
      </c>
      <c r="G205" s="232"/>
      <c r="H205" s="236">
        <v>1.1819999999999999</v>
      </c>
      <c r="I205" s="237"/>
      <c r="J205" s="232"/>
      <c r="K205" s="232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131</v>
      </c>
      <c r="AU205" s="242" t="s">
        <v>142</v>
      </c>
      <c r="AV205" s="13" t="s">
        <v>84</v>
      </c>
      <c r="AW205" s="13" t="s">
        <v>30</v>
      </c>
      <c r="AX205" s="13" t="s">
        <v>74</v>
      </c>
      <c r="AY205" s="242" t="s">
        <v>122</v>
      </c>
    </row>
    <row r="206" s="14" customFormat="1">
      <c r="A206" s="14"/>
      <c r="B206" s="243"/>
      <c r="C206" s="244"/>
      <c r="D206" s="233" t="s">
        <v>131</v>
      </c>
      <c r="E206" s="245" t="s">
        <v>1</v>
      </c>
      <c r="F206" s="246" t="s">
        <v>134</v>
      </c>
      <c r="G206" s="244"/>
      <c r="H206" s="247">
        <v>8.1539999999999999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131</v>
      </c>
      <c r="AU206" s="253" t="s">
        <v>142</v>
      </c>
      <c r="AV206" s="14" t="s">
        <v>129</v>
      </c>
      <c r="AW206" s="14" t="s">
        <v>30</v>
      </c>
      <c r="AX206" s="14" t="s">
        <v>82</v>
      </c>
      <c r="AY206" s="253" t="s">
        <v>122</v>
      </c>
    </row>
    <row r="207" s="2" customFormat="1" ht="24.15" customHeight="1">
      <c r="A207" s="38"/>
      <c r="B207" s="39"/>
      <c r="C207" s="218" t="s">
        <v>263</v>
      </c>
      <c r="D207" s="218" t="s">
        <v>124</v>
      </c>
      <c r="E207" s="219" t="s">
        <v>264</v>
      </c>
      <c r="F207" s="220" t="s">
        <v>265</v>
      </c>
      <c r="G207" s="221" t="s">
        <v>204</v>
      </c>
      <c r="H207" s="222">
        <v>4.2000000000000002</v>
      </c>
      <c r="I207" s="223"/>
      <c r="J207" s="224">
        <f>ROUND(I207*H207,2)</f>
        <v>0</v>
      </c>
      <c r="K207" s="220" t="s">
        <v>1</v>
      </c>
      <c r="L207" s="44"/>
      <c r="M207" s="225" t="s">
        <v>1</v>
      </c>
      <c r="N207" s="226" t="s">
        <v>39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129</v>
      </c>
      <c r="AT207" s="229" t="s">
        <v>124</v>
      </c>
      <c r="AU207" s="229" t="s">
        <v>142</v>
      </c>
      <c r="AY207" s="17" t="s">
        <v>122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82</v>
      </c>
      <c r="BK207" s="230">
        <f>ROUND(I207*H207,2)</f>
        <v>0</v>
      </c>
      <c r="BL207" s="17" t="s">
        <v>129</v>
      </c>
      <c r="BM207" s="229" t="s">
        <v>266</v>
      </c>
    </row>
    <row r="208" s="15" customFormat="1">
      <c r="A208" s="15"/>
      <c r="B208" s="254"/>
      <c r="C208" s="255"/>
      <c r="D208" s="233" t="s">
        <v>131</v>
      </c>
      <c r="E208" s="256" t="s">
        <v>1</v>
      </c>
      <c r="F208" s="257" t="s">
        <v>267</v>
      </c>
      <c r="G208" s="255"/>
      <c r="H208" s="256" t="s">
        <v>1</v>
      </c>
      <c r="I208" s="258"/>
      <c r="J208" s="255"/>
      <c r="K208" s="255"/>
      <c r="L208" s="259"/>
      <c r="M208" s="260"/>
      <c r="N208" s="261"/>
      <c r="O208" s="261"/>
      <c r="P208" s="261"/>
      <c r="Q208" s="261"/>
      <c r="R208" s="261"/>
      <c r="S208" s="261"/>
      <c r="T208" s="26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3" t="s">
        <v>131</v>
      </c>
      <c r="AU208" s="263" t="s">
        <v>142</v>
      </c>
      <c r="AV208" s="15" t="s">
        <v>82</v>
      </c>
      <c r="AW208" s="15" t="s">
        <v>30</v>
      </c>
      <c r="AX208" s="15" t="s">
        <v>74</v>
      </c>
      <c r="AY208" s="263" t="s">
        <v>122</v>
      </c>
    </row>
    <row r="209" s="13" customFormat="1">
      <c r="A209" s="13"/>
      <c r="B209" s="231"/>
      <c r="C209" s="232"/>
      <c r="D209" s="233" t="s">
        <v>131</v>
      </c>
      <c r="E209" s="234" t="s">
        <v>1</v>
      </c>
      <c r="F209" s="235" t="s">
        <v>268</v>
      </c>
      <c r="G209" s="232"/>
      <c r="H209" s="236">
        <v>4.2000000000000002</v>
      </c>
      <c r="I209" s="237"/>
      <c r="J209" s="232"/>
      <c r="K209" s="232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131</v>
      </c>
      <c r="AU209" s="242" t="s">
        <v>142</v>
      </c>
      <c r="AV209" s="13" t="s">
        <v>84</v>
      </c>
      <c r="AW209" s="13" t="s">
        <v>30</v>
      </c>
      <c r="AX209" s="13" t="s">
        <v>82</v>
      </c>
      <c r="AY209" s="242" t="s">
        <v>122</v>
      </c>
    </row>
    <row r="210" s="2" customFormat="1" ht="24.15" customHeight="1">
      <c r="A210" s="38"/>
      <c r="B210" s="39"/>
      <c r="C210" s="218" t="s">
        <v>269</v>
      </c>
      <c r="D210" s="218" t="s">
        <v>124</v>
      </c>
      <c r="E210" s="219" t="s">
        <v>270</v>
      </c>
      <c r="F210" s="220" t="s">
        <v>271</v>
      </c>
      <c r="G210" s="221" t="s">
        <v>204</v>
      </c>
      <c r="H210" s="222">
        <v>2.2999999999999998</v>
      </c>
      <c r="I210" s="223"/>
      <c r="J210" s="224">
        <f>ROUND(I210*H210,2)</f>
        <v>0</v>
      </c>
      <c r="K210" s="220" t="s">
        <v>1</v>
      </c>
      <c r="L210" s="44"/>
      <c r="M210" s="225" t="s">
        <v>1</v>
      </c>
      <c r="N210" s="226" t="s">
        <v>39</v>
      </c>
      <c r="O210" s="91"/>
      <c r="P210" s="227">
        <f>O210*H210</f>
        <v>0</v>
      </c>
      <c r="Q210" s="227">
        <v>0.030259999999999999</v>
      </c>
      <c r="R210" s="227">
        <f>Q210*H210</f>
        <v>0.069597999999999993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129</v>
      </c>
      <c r="AT210" s="229" t="s">
        <v>124</v>
      </c>
      <c r="AU210" s="229" t="s">
        <v>142</v>
      </c>
      <c r="AY210" s="17" t="s">
        <v>122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82</v>
      </c>
      <c r="BK210" s="230">
        <f>ROUND(I210*H210,2)</f>
        <v>0</v>
      </c>
      <c r="BL210" s="17" t="s">
        <v>129</v>
      </c>
      <c r="BM210" s="229" t="s">
        <v>272</v>
      </c>
    </row>
    <row r="211" s="2" customFormat="1" ht="21.75" customHeight="1">
      <c r="A211" s="38"/>
      <c r="B211" s="39"/>
      <c r="C211" s="218" t="s">
        <v>273</v>
      </c>
      <c r="D211" s="218" t="s">
        <v>124</v>
      </c>
      <c r="E211" s="219" t="s">
        <v>274</v>
      </c>
      <c r="F211" s="220" t="s">
        <v>275</v>
      </c>
      <c r="G211" s="221" t="s">
        <v>204</v>
      </c>
      <c r="H211" s="222">
        <v>535</v>
      </c>
      <c r="I211" s="223"/>
      <c r="J211" s="224">
        <f>ROUND(I211*H211,2)</f>
        <v>0</v>
      </c>
      <c r="K211" s="220" t="s">
        <v>1</v>
      </c>
      <c r="L211" s="44"/>
      <c r="M211" s="225" t="s">
        <v>1</v>
      </c>
      <c r="N211" s="226" t="s">
        <v>39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129</v>
      </c>
      <c r="AT211" s="229" t="s">
        <v>124</v>
      </c>
      <c r="AU211" s="229" t="s">
        <v>142</v>
      </c>
      <c r="AY211" s="17" t="s">
        <v>122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82</v>
      </c>
      <c r="BK211" s="230">
        <f>ROUND(I211*H211,2)</f>
        <v>0</v>
      </c>
      <c r="BL211" s="17" t="s">
        <v>129</v>
      </c>
      <c r="BM211" s="229" t="s">
        <v>276</v>
      </c>
    </row>
    <row r="212" s="15" customFormat="1">
      <c r="A212" s="15"/>
      <c r="B212" s="254"/>
      <c r="C212" s="255"/>
      <c r="D212" s="233" t="s">
        <v>131</v>
      </c>
      <c r="E212" s="256" t="s">
        <v>1</v>
      </c>
      <c r="F212" s="257" t="s">
        <v>277</v>
      </c>
      <c r="G212" s="255"/>
      <c r="H212" s="256" t="s">
        <v>1</v>
      </c>
      <c r="I212" s="258"/>
      <c r="J212" s="255"/>
      <c r="K212" s="255"/>
      <c r="L212" s="259"/>
      <c r="M212" s="260"/>
      <c r="N212" s="261"/>
      <c r="O212" s="261"/>
      <c r="P212" s="261"/>
      <c r="Q212" s="261"/>
      <c r="R212" s="261"/>
      <c r="S212" s="261"/>
      <c r="T212" s="26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3" t="s">
        <v>131</v>
      </c>
      <c r="AU212" s="263" t="s">
        <v>142</v>
      </c>
      <c r="AV212" s="15" t="s">
        <v>82</v>
      </c>
      <c r="AW212" s="15" t="s">
        <v>30</v>
      </c>
      <c r="AX212" s="15" t="s">
        <v>74</v>
      </c>
      <c r="AY212" s="263" t="s">
        <v>122</v>
      </c>
    </row>
    <row r="213" s="13" customFormat="1">
      <c r="A213" s="13"/>
      <c r="B213" s="231"/>
      <c r="C213" s="232"/>
      <c r="D213" s="233" t="s">
        <v>131</v>
      </c>
      <c r="E213" s="234" t="s">
        <v>1</v>
      </c>
      <c r="F213" s="235" t="s">
        <v>278</v>
      </c>
      <c r="G213" s="232"/>
      <c r="H213" s="236">
        <v>535</v>
      </c>
      <c r="I213" s="237"/>
      <c r="J213" s="232"/>
      <c r="K213" s="232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131</v>
      </c>
      <c r="AU213" s="242" t="s">
        <v>142</v>
      </c>
      <c r="AV213" s="13" t="s">
        <v>84</v>
      </c>
      <c r="AW213" s="13" t="s">
        <v>30</v>
      </c>
      <c r="AX213" s="13" t="s">
        <v>82</v>
      </c>
      <c r="AY213" s="242" t="s">
        <v>122</v>
      </c>
    </row>
    <row r="214" s="2" customFormat="1" ht="16.5" customHeight="1">
      <c r="A214" s="38"/>
      <c r="B214" s="39"/>
      <c r="C214" s="218" t="s">
        <v>279</v>
      </c>
      <c r="D214" s="218" t="s">
        <v>124</v>
      </c>
      <c r="E214" s="219" t="s">
        <v>280</v>
      </c>
      <c r="F214" s="220" t="s">
        <v>281</v>
      </c>
      <c r="G214" s="221" t="s">
        <v>204</v>
      </c>
      <c r="H214" s="222">
        <v>-539.25999999999999</v>
      </c>
      <c r="I214" s="223"/>
      <c r="J214" s="224">
        <f>ROUND(I214*H214,2)</f>
        <v>0</v>
      </c>
      <c r="K214" s="220" t="s">
        <v>1</v>
      </c>
      <c r="L214" s="44"/>
      <c r="M214" s="225" t="s">
        <v>1</v>
      </c>
      <c r="N214" s="226" t="s">
        <v>39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129</v>
      </c>
      <c r="AT214" s="229" t="s">
        <v>124</v>
      </c>
      <c r="AU214" s="229" t="s">
        <v>142</v>
      </c>
      <c r="AY214" s="17" t="s">
        <v>122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82</v>
      </c>
      <c r="BK214" s="230">
        <f>ROUND(I214*H214,2)</f>
        <v>0</v>
      </c>
      <c r="BL214" s="17" t="s">
        <v>129</v>
      </c>
      <c r="BM214" s="229" t="s">
        <v>282</v>
      </c>
    </row>
    <row r="215" s="15" customFormat="1">
      <c r="A215" s="15"/>
      <c r="B215" s="254"/>
      <c r="C215" s="255"/>
      <c r="D215" s="233" t="s">
        <v>131</v>
      </c>
      <c r="E215" s="256" t="s">
        <v>1</v>
      </c>
      <c r="F215" s="257" t="s">
        <v>283</v>
      </c>
      <c r="G215" s="255"/>
      <c r="H215" s="256" t="s">
        <v>1</v>
      </c>
      <c r="I215" s="258"/>
      <c r="J215" s="255"/>
      <c r="K215" s="255"/>
      <c r="L215" s="259"/>
      <c r="M215" s="260"/>
      <c r="N215" s="261"/>
      <c r="O215" s="261"/>
      <c r="P215" s="261"/>
      <c r="Q215" s="261"/>
      <c r="R215" s="261"/>
      <c r="S215" s="261"/>
      <c r="T215" s="26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3" t="s">
        <v>131</v>
      </c>
      <c r="AU215" s="263" t="s">
        <v>142</v>
      </c>
      <c r="AV215" s="15" t="s">
        <v>82</v>
      </c>
      <c r="AW215" s="15" t="s">
        <v>30</v>
      </c>
      <c r="AX215" s="15" t="s">
        <v>74</v>
      </c>
      <c r="AY215" s="263" t="s">
        <v>122</v>
      </c>
    </row>
    <row r="216" s="13" customFormat="1">
      <c r="A216" s="13"/>
      <c r="B216" s="231"/>
      <c r="C216" s="232"/>
      <c r="D216" s="233" t="s">
        <v>131</v>
      </c>
      <c r="E216" s="234" t="s">
        <v>1</v>
      </c>
      <c r="F216" s="235" t="s">
        <v>284</v>
      </c>
      <c r="G216" s="232"/>
      <c r="H216" s="236">
        <v>-539.25999999999999</v>
      </c>
      <c r="I216" s="237"/>
      <c r="J216" s="232"/>
      <c r="K216" s="232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131</v>
      </c>
      <c r="AU216" s="242" t="s">
        <v>142</v>
      </c>
      <c r="AV216" s="13" t="s">
        <v>84</v>
      </c>
      <c r="AW216" s="13" t="s">
        <v>30</v>
      </c>
      <c r="AX216" s="13" t="s">
        <v>82</v>
      </c>
      <c r="AY216" s="242" t="s">
        <v>122</v>
      </c>
    </row>
    <row r="217" s="2" customFormat="1" ht="33" customHeight="1">
      <c r="A217" s="38"/>
      <c r="B217" s="39"/>
      <c r="C217" s="218" t="s">
        <v>285</v>
      </c>
      <c r="D217" s="218" t="s">
        <v>124</v>
      </c>
      <c r="E217" s="219" t="s">
        <v>286</v>
      </c>
      <c r="F217" s="220" t="s">
        <v>287</v>
      </c>
      <c r="G217" s="221" t="s">
        <v>137</v>
      </c>
      <c r="H217" s="222">
        <v>16.233000000000001</v>
      </c>
      <c r="I217" s="223"/>
      <c r="J217" s="224">
        <f>ROUND(I217*H217,2)</f>
        <v>0</v>
      </c>
      <c r="K217" s="220" t="s">
        <v>128</v>
      </c>
      <c r="L217" s="44"/>
      <c r="M217" s="225" t="s">
        <v>1</v>
      </c>
      <c r="N217" s="226" t="s">
        <v>39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2.004</v>
      </c>
      <c r="T217" s="228">
        <f>S217*H217</f>
        <v>32.530932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129</v>
      </c>
      <c r="AT217" s="229" t="s">
        <v>124</v>
      </c>
      <c r="AU217" s="229" t="s">
        <v>142</v>
      </c>
      <c r="AY217" s="17" t="s">
        <v>122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82</v>
      </c>
      <c r="BK217" s="230">
        <f>ROUND(I217*H217,2)</f>
        <v>0</v>
      </c>
      <c r="BL217" s="17" t="s">
        <v>129</v>
      </c>
      <c r="BM217" s="229" t="s">
        <v>288</v>
      </c>
    </row>
    <row r="218" s="15" customFormat="1">
      <c r="A218" s="15"/>
      <c r="B218" s="254"/>
      <c r="C218" s="255"/>
      <c r="D218" s="233" t="s">
        <v>131</v>
      </c>
      <c r="E218" s="256" t="s">
        <v>1</v>
      </c>
      <c r="F218" s="257" t="s">
        <v>227</v>
      </c>
      <c r="G218" s="255"/>
      <c r="H218" s="256" t="s">
        <v>1</v>
      </c>
      <c r="I218" s="258"/>
      <c r="J218" s="255"/>
      <c r="K218" s="255"/>
      <c r="L218" s="259"/>
      <c r="M218" s="260"/>
      <c r="N218" s="261"/>
      <c r="O218" s="261"/>
      <c r="P218" s="261"/>
      <c r="Q218" s="261"/>
      <c r="R218" s="261"/>
      <c r="S218" s="261"/>
      <c r="T218" s="26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3" t="s">
        <v>131</v>
      </c>
      <c r="AU218" s="263" t="s">
        <v>142</v>
      </c>
      <c r="AV218" s="15" t="s">
        <v>82</v>
      </c>
      <c r="AW218" s="15" t="s">
        <v>30</v>
      </c>
      <c r="AX218" s="15" t="s">
        <v>74</v>
      </c>
      <c r="AY218" s="263" t="s">
        <v>122</v>
      </c>
    </row>
    <row r="219" s="13" customFormat="1">
      <c r="A219" s="13"/>
      <c r="B219" s="231"/>
      <c r="C219" s="232"/>
      <c r="D219" s="233" t="s">
        <v>131</v>
      </c>
      <c r="E219" s="234" t="s">
        <v>1</v>
      </c>
      <c r="F219" s="235" t="s">
        <v>289</v>
      </c>
      <c r="G219" s="232"/>
      <c r="H219" s="236">
        <v>6.4119999999999999</v>
      </c>
      <c r="I219" s="237"/>
      <c r="J219" s="232"/>
      <c r="K219" s="232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131</v>
      </c>
      <c r="AU219" s="242" t="s">
        <v>142</v>
      </c>
      <c r="AV219" s="13" t="s">
        <v>84</v>
      </c>
      <c r="AW219" s="13" t="s">
        <v>30</v>
      </c>
      <c r="AX219" s="13" t="s">
        <v>74</v>
      </c>
      <c r="AY219" s="242" t="s">
        <v>122</v>
      </c>
    </row>
    <row r="220" s="13" customFormat="1">
      <c r="A220" s="13"/>
      <c r="B220" s="231"/>
      <c r="C220" s="232"/>
      <c r="D220" s="233" t="s">
        <v>131</v>
      </c>
      <c r="E220" s="234" t="s">
        <v>1</v>
      </c>
      <c r="F220" s="235" t="s">
        <v>290</v>
      </c>
      <c r="G220" s="232"/>
      <c r="H220" s="236">
        <v>1.778</v>
      </c>
      <c r="I220" s="237"/>
      <c r="J220" s="232"/>
      <c r="K220" s="232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131</v>
      </c>
      <c r="AU220" s="242" t="s">
        <v>142</v>
      </c>
      <c r="AV220" s="13" t="s">
        <v>84</v>
      </c>
      <c r="AW220" s="13" t="s">
        <v>30</v>
      </c>
      <c r="AX220" s="13" t="s">
        <v>74</v>
      </c>
      <c r="AY220" s="242" t="s">
        <v>122</v>
      </c>
    </row>
    <row r="221" s="13" customFormat="1">
      <c r="A221" s="13"/>
      <c r="B221" s="231"/>
      <c r="C221" s="232"/>
      <c r="D221" s="233" t="s">
        <v>131</v>
      </c>
      <c r="E221" s="234" t="s">
        <v>1</v>
      </c>
      <c r="F221" s="235" t="s">
        <v>291</v>
      </c>
      <c r="G221" s="232"/>
      <c r="H221" s="236">
        <v>3.6120000000000001</v>
      </c>
      <c r="I221" s="237"/>
      <c r="J221" s="232"/>
      <c r="K221" s="232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131</v>
      </c>
      <c r="AU221" s="242" t="s">
        <v>142</v>
      </c>
      <c r="AV221" s="13" t="s">
        <v>84</v>
      </c>
      <c r="AW221" s="13" t="s">
        <v>30</v>
      </c>
      <c r="AX221" s="13" t="s">
        <v>74</v>
      </c>
      <c r="AY221" s="242" t="s">
        <v>122</v>
      </c>
    </row>
    <row r="222" s="13" customFormat="1">
      <c r="A222" s="13"/>
      <c r="B222" s="231"/>
      <c r="C222" s="232"/>
      <c r="D222" s="233" t="s">
        <v>131</v>
      </c>
      <c r="E222" s="234" t="s">
        <v>1</v>
      </c>
      <c r="F222" s="235" t="s">
        <v>292</v>
      </c>
      <c r="G222" s="232"/>
      <c r="H222" s="236">
        <v>2.7650000000000001</v>
      </c>
      <c r="I222" s="237"/>
      <c r="J222" s="232"/>
      <c r="K222" s="232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131</v>
      </c>
      <c r="AU222" s="242" t="s">
        <v>142</v>
      </c>
      <c r="AV222" s="13" t="s">
        <v>84</v>
      </c>
      <c r="AW222" s="13" t="s">
        <v>30</v>
      </c>
      <c r="AX222" s="13" t="s">
        <v>74</v>
      </c>
      <c r="AY222" s="242" t="s">
        <v>122</v>
      </c>
    </row>
    <row r="223" s="13" customFormat="1">
      <c r="A223" s="13"/>
      <c r="B223" s="231"/>
      <c r="C223" s="232"/>
      <c r="D223" s="233" t="s">
        <v>131</v>
      </c>
      <c r="E223" s="234" t="s">
        <v>1</v>
      </c>
      <c r="F223" s="235" t="s">
        <v>293</v>
      </c>
      <c r="G223" s="232"/>
      <c r="H223" s="236">
        <v>1.0449999999999999</v>
      </c>
      <c r="I223" s="237"/>
      <c r="J223" s="232"/>
      <c r="K223" s="232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131</v>
      </c>
      <c r="AU223" s="242" t="s">
        <v>142</v>
      </c>
      <c r="AV223" s="13" t="s">
        <v>84</v>
      </c>
      <c r="AW223" s="13" t="s">
        <v>30</v>
      </c>
      <c r="AX223" s="13" t="s">
        <v>74</v>
      </c>
      <c r="AY223" s="242" t="s">
        <v>122</v>
      </c>
    </row>
    <row r="224" s="15" customFormat="1">
      <c r="A224" s="15"/>
      <c r="B224" s="254"/>
      <c r="C224" s="255"/>
      <c r="D224" s="233" t="s">
        <v>131</v>
      </c>
      <c r="E224" s="256" t="s">
        <v>1</v>
      </c>
      <c r="F224" s="257" t="s">
        <v>294</v>
      </c>
      <c r="G224" s="255"/>
      <c r="H224" s="256" t="s">
        <v>1</v>
      </c>
      <c r="I224" s="258"/>
      <c r="J224" s="255"/>
      <c r="K224" s="255"/>
      <c r="L224" s="259"/>
      <c r="M224" s="260"/>
      <c r="N224" s="261"/>
      <c r="O224" s="261"/>
      <c r="P224" s="261"/>
      <c r="Q224" s="261"/>
      <c r="R224" s="261"/>
      <c r="S224" s="261"/>
      <c r="T224" s="26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3" t="s">
        <v>131</v>
      </c>
      <c r="AU224" s="263" t="s">
        <v>142</v>
      </c>
      <c r="AV224" s="15" t="s">
        <v>82</v>
      </c>
      <c r="AW224" s="15" t="s">
        <v>30</v>
      </c>
      <c r="AX224" s="15" t="s">
        <v>74</v>
      </c>
      <c r="AY224" s="263" t="s">
        <v>122</v>
      </c>
    </row>
    <row r="225" s="13" customFormat="1">
      <c r="A225" s="13"/>
      <c r="B225" s="231"/>
      <c r="C225" s="232"/>
      <c r="D225" s="233" t="s">
        <v>131</v>
      </c>
      <c r="E225" s="234" t="s">
        <v>1</v>
      </c>
      <c r="F225" s="235" t="s">
        <v>295</v>
      </c>
      <c r="G225" s="232"/>
      <c r="H225" s="236">
        <v>0.621</v>
      </c>
      <c r="I225" s="237"/>
      <c r="J225" s="232"/>
      <c r="K225" s="232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131</v>
      </c>
      <c r="AU225" s="242" t="s">
        <v>142</v>
      </c>
      <c r="AV225" s="13" t="s">
        <v>84</v>
      </c>
      <c r="AW225" s="13" t="s">
        <v>30</v>
      </c>
      <c r="AX225" s="13" t="s">
        <v>74</v>
      </c>
      <c r="AY225" s="242" t="s">
        <v>122</v>
      </c>
    </row>
    <row r="226" s="14" customFormat="1">
      <c r="A226" s="14"/>
      <c r="B226" s="243"/>
      <c r="C226" s="244"/>
      <c r="D226" s="233" t="s">
        <v>131</v>
      </c>
      <c r="E226" s="245" t="s">
        <v>1</v>
      </c>
      <c r="F226" s="246" t="s">
        <v>134</v>
      </c>
      <c r="G226" s="244"/>
      <c r="H226" s="247">
        <v>16.233000000000001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131</v>
      </c>
      <c r="AU226" s="253" t="s">
        <v>142</v>
      </c>
      <c r="AV226" s="14" t="s">
        <v>129</v>
      </c>
      <c r="AW226" s="14" t="s">
        <v>30</v>
      </c>
      <c r="AX226" s="14" t="s">
        <v>82</v>
      </c>
      <c r="AY226" s="253" t="s">
        <v>122</v>
      </c>
    </row>
    <row r="227" s="2" customFormat="1" ht="24.15" customHeight="1">
      <c r="A227" s="38"/>
      <c r="B227" s="39"/>
      <c r="C227" s="218" t="s">
        <v>296</v>
      </c>
      <c r="D227" s="218" t="s">
        <v>124</v>
      </c>
      <c r="E227" s="219" t="s">
        <v>297</v>
      </c>
      <c r="F227" s="220" t="s">
        <v>298</v>
      </c>
      <c r="G227" s="221" t="s">
        <v>137</v>
      </c>
      <c r="H227" s="222">
        <v>46.579999999999998</v>
      </c>
      <c r="I227" s="223"/>
      <c r="J227" s="224">
        <f>ROUND(I227*H227,2)</f>
        <v>0</v>
      </c>
      <c r="K227" s="220" t="s">
        <v>128</v>
      </c>
      <c r="L227" s="44"/>
      <c r="M227" s="225" t="s">
        <v>1</v>
      </c>
      <c r="N227" s="226" t="s">
        <v>39</v>
      </c>
      <c r="O227" s="91"/>
      <c r="P227" s="227">
        <f>O227*H227</f>
        <v>0</v>
      </c>
      <c r="Q227" s="227">
        <v>0.00010000000000000001</v>
      </c>
      <c r="R227" s="227">
        <f>Q227*H227</f>
        <v>0.0046579999999999998</v>
      </c>
      <c r="S227" s="227">
        <v>2.4100000000000001</v>
      </c>
      <c r="T227" s="228">
        <f>S227*H227</f>
        <v>112.2578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129</v>
      </c>
      <c r="AT227" s="229" t="s">
        <v>124</v>
      </c>
      <c r="AU227" s="229" t="s">
        <v>142</v>
      </c>
      <c r="AY227" s="17" t="s">
        <v>122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82</v>
      </c>
      <c r="BK227" s="230">
        <f>ROUND(I227*H227,2)</f>
        <v>0</v>
      </c>
      <c r="BL227" s="17" t="s">
        <v>129</v>
      </c>
      <c r="BM227" s="229" t="s">
        <v>299</v>
      </c>
    </row>
    <row r="228" s="15" customFormat="1">
      <c r="A228" s="15"/>
      <c r="B228" s="254"/>
      <c r="C228" s="255"/>
      <c r="D228" s="233" t="s">
        <v>131</v>
      </c>
      <c r="E228" s="256" t="s">
        <v>1</v>
      </c>
      <c r="F228" s="257" t="s">
        <v>300</v>
      </c>
      <c r="G228" s="255"/>
      <c r="H228" s="256" t="s">
        <v>1</v>
      </c>
      <c r="I228" s="258"/>
      <c r="J228" s="255"/>
      <c r="K228" s="255"/>
      <c r="L228" s="259"/>
      <c r="M228" s="260"/>
      <c r="N228" s="261"/>
      <c r="O228" s="261"/>
      <c r="P228" s="261"/>
      <c r="Q228" s="261"/>
      <c r="R228" s="261"/>
      <c r="S228" s="261"/>
      <c r="T228" s="26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3" t="s">
        <v>131</v>
      </c>
      <c r="AU228" s="263" t="s">
        <v>142</v>
      </c>
      <c r="AV228" s="15" t="s">
        <v>82</v>
      </c>
      <c r="AW228" s="15" t="s">
        <v>30</v>
      </c>
      <c r="AX228" s="15" t="s">
        <v>74</v>
      </c>
      <c r="AY228" s="263" t="s">
        <v>122</v>
      </c>
    </row>
    <row r="229" s="13" customFormat="1">
      <c r="A229" s="13"/>
      <c r="B229" s="231"/>
      <c r="C229" s="232"/>
      <c r="D229" s="233" t="s">
        <v>131</v>
      </c>
      <c r="E229" s="234" t="s">
        <v>1</v>
      </c>
      <c r="F229" s="235" t="s">
        <v>301</v>
      </c>
      <c r="G229" s="232"/>
      <c r="H229" s="236">
        <v>0.495</v>
      </c>
      <c r="I229" s="237"/>
      <c r="J229" s="232"/>
      <c r="K229" s="232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131</v>
      </c>
      <c r="AU229" s="242" t="s">
        <v>142</v>
      </c>
      <c r="AV229" s="13" t="s">
        <v>84</v>
      </c>
      <c r="AW229" s="13" t="s">
        <v>30</v>
      </c>
      <c r="AX229" s="13" t="s">
        <v>74</v>
      </c>
      <c r="AY229" s="242" t="s">
        <v>122</v>
      </c>
    </row>
    <row r="230" s="13" customFormat="1">
      <c r="A230" s="13"/>
      <c r="B230" s="231"/>
      <c r="C230" s="232"/>
      <c r="D230" s="233" t="s">
        <v>131</v>
      </c>
      <c r="E230" s="234" t="s">
        <v>1</v>
      </c>
      <c r="F230" s="235" t="s">
        <v>302</v>
      </c>
      <c r="G230" s="232"/>
      <c r="H230" s="236">
        <v>2.835</v>
      </c>
      <c r="I230" s="237"/>
      <c r="J230" s="232"/>
      <c r="K230" s="232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131</v>
      </c>
      <c r="AU230" s="242" t="s">
        <v>142</v>
      </c>
      <c r="AV230" s="13" t="s">
        <v>84</v>
      </c>
      <c r="AW230" s="13" t="s">
        <v>30</v>
      </c>
      <c r="AX230" s="13" t="s">
        <v>74</v>
      </c>
      <c r="AY230" s="242" t="s">
        <v>122</v>
      </c>
    </row>
    <row r="231" s="13" customFormat="1">
      <c r="A231" s="13"/>
      <c r="B231" s="231"/>
      <c r="C231" s="232"/>
      <c r="D231" s="233" t="s">
        <v>131</v>
      </c>
      <c r="E231" s="234" t="s">
        <v>1</v>
      </c>
      <c r="F231" s="235" t="s">
        <v>303</v>
      </c>
      <c r="G231" s="232"/>
      <c r="H231" s="236">
        <v>0.34399999999999997</v>
      </c>
      <c r="I231" s="237"/>
      <c r="J231" s="232"/>
      <c r="K231" s="232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131</v>
      </c>
      <c r="AU231" s="242" t="s">
        <v>142</v>
      </c>
      <c r="AV231" s="13" t="s">
        <v>84</v>
      </c>
      <c r="AW231" s="13" t="s">
        <v>30</v>
      </c>
      <c r="AX231" s="13" t="s">
        <v>74</v>
      </c>
      <c r="AY231" s="242" t="s">
        <v>122</v>
      </c>
    </row>
    <row r="232" s="15" customFormat="1">
      <c r="A232" s="15"/>
      <c r="B232" s="254"/>
      <c r="C232" s="255"/>
      <c r="D232" s="233" t="s">
        <v>131</v>
      </c>
      <c r="E232" s="256" t="s">
        <v>1</v>
      </c>
      <c r="F232" s="257" t="s">
        <v>304</v>
      </c>
      <c r="G232" s="255"/>
      <c r="H232" s="256" t="s">
        <v>1</v>
      </c>
      <c r="I232" s="258"/>
      <c r="J232" s="255"/>
      <c r="K232" s="255"/>
      <c r="L232" s="259"/>
      <c r="M232" s="260"/>
      <c r="N232" s="261"/>
      <c r="O232" s="261"/>
      <c r="P232" s="261"/>
      <c r="Q232" s="261"/>
      <c r="R232" s="261"/>
      <c r="S232" s="261"/>
      <c r="T232" s="26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3" t="s">
        <v>131</v>
      </c>
      <c r="AU232" s="263" t="s">
        <v>142</v>
      </c>
      <c r="AV232" s="15" t="s">
        <v>82</v>
      </c>
      <c r="AW232" s="15" t="s">
        <v>30</v>
      </c>
      <c r="AX232" s="15" t="s">
        <v>74</v>
      </c>
      <c r="AY232" s="263" t="s">
        <v>122</v>
      </c>
    </row>
    <row r="233" s="13" customFormat="1">
      <c r="A233" s="13"/>
      <c r="B233" s="231"/>
      <c r="C233" s="232"/>
      <c r="D233" s="233" t="s">
        <v>131</v>
      </c>
      <c r="E233" s="234" t="s">
        <v>1</v>
      </c>
      <c r="F233" s="235" t="s">
        <v>305</v>
      </c>
      <c r="G233" s="232"/>
      <c r="H233" s="236">
        <v>0.66000000000000003</v>
      </c>
      <c r="I233" s="237"/>
      <c r="J233" s="232"/>
      <c r="K233" s="232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131</v>
      </c>
      <c r="AU233" s="242" t="s">
        <v>142</v>
      </c>
      <c r="AV233" s="13" t="s">
        <v>84</v>
      </c>
      <c r="AW233" s="13" t="s">
        <v>30</v>
      </c>
      <c r="AX233" s="13" t="s">
        <v>74</v>
      </c>
      <c r="AY233" s="242" t="s">
        <v>122</v>
      </c>
    </row>
    <row r="234" s="13" customFormat="1">
      <c r="A234" s="13"/>
      <c r="B234" s="231"/>
      <c r="C234" s="232"/>
      <c r="D234" s="233" t="s">
        <v>131</v>
      </c>
      <c r="E234" s="234" t="s">
        <v>1</v>
      </c>
      <c r="F234" s="235" t="s">
        <v>306</v>
      </c>
      <c r="G234" s="232"/>
      <c r="H234" s="236">
        <v>35.741</v>
      </c>
      <c r="I234" s="237"/>
      <c r="J234" s="232"/>
      <c r="K234" s="232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131</v>
      </c>
      <c r="AU234" s="242" t="s">
        <v>142</v>
      </c>
      <c r="AV234" s="13" t="s">
        <v>84</v>
      </c>
      <c r="AW234" s="13" t="s">
        <v>30</v>
      </c>
      <c r="AX234" s="13" t="s">
        <v>74</v>
      </c>
      <c r="AY234" s="242" t="s">
        <v>122</v>
      </c>
    </row>
    <row r="235" s="13" customFormat="1">
      <c r="A235" s="13"/>
      <c r="B235" s="231"/>
      <c r="C235" s="232"/>
      <c r="D235" s="233" t="s">
        <v>131</v>
      </c>
      <c r="E235" s="234" t="s">
        <v>1</v>
      </c>
      <c r="F235" s="235" t="s">
        <v>307</v>
      </c>
      <c r="G235" s="232"/>
      <c r="H235" s="236">
        <v>-2.4399999999999999</v>
      </c>
      <c r="I235" s="237"/>
      <c r="J235" s="232"/>
      <c r="K235" s="232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131</v>
      </c>
      <c r="AU235" s="242" t="s">
        <v>142</v>
      </c>
      <c r="AV235" s="13" t="s">
        <v>84</v>
      </c>
      <c r="AW235" s="13" t="s">
        <v>30</v>
      </c>
      <c r="AX235" s="13" t="s">
        <v>74</v>
      </c>
      <c r="AY235" s="242" t="s">
        <v>122</v>
      </c>
    </row>
    <row r="236" s="13" customFormat="1">
      <c r="A236" s="13"/>
      <c r="B236" s="231"/>
      <c r="C236" s="232"/>
      <c r="D236" s="233" t="s">
        <v>131</v>
      </c>
      <c r="E236" s="234" t="s">
        <v>1</v>
      </c>
      <c r="F236" s="235" t="s">
        <v>308</v>
      </c>
      <c r="G236" s="232"/>
      <c r="H236" s="236">
        <v>8.9450000000000003</v>
      </c>
      <c r="I236" s="237"/>
      <c r="J236" s="232"/>
      <c r="K236" s="232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131</v>
      </c>
      <c r="AU236" s="242" t="s">
        <v>142</v>
      </c>
      <c r="AV236" s="13" t="s">
        <v>84</v>
      </c>
      <c r="AW236" s="13" t="s">
        <v>30</v>
      </c>
      <c r="AX236" s="13" t="s">
        <v>74</v>
      </c>
      <c r="AY236" s="242" t="s">
        <v>122</v>
      </c>
    </row>
    <row r="237" s="14" customFormat="1">
      <c r="A237" s="14"/>
      <c r="B237" s="243"/>
      <c r="C237" s="244"/>
      <c r="D237" s="233" t="s">
        <v>131</v>
      </c>
      <c r="E237" s="245" t="s">
        <v>1</v>
      </c>
      <c r="F237" s="246" t="s">
        <v>134</v>
      </c>
      <c r="G237" s="244"/>
      <c r="H237" s="247">
        <v>46.579999999999998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131</v>
      </c>
      <c r="AU237" s="253" t="s">
        <v>142</v>
      </c>
      <c r="AV237" s="14" t="s">
        <v>129</v>
      </c>
      <c r="AW237" s="14" t="s">
        <v>30</v>
      </c>
      <c r="AX237" s="14" t="s">
        <v>82</v>
      </c>
      <c r="AY237" s="253" t="s">
        <v>122</v>
      </c>
    </row>
    <row r="238" s="2" customFormat="1" ht="24.15" customHeight="1">
      <c r="A238" s="38"/>
      <c r="B238" s="39"/>
      <c r="C238" s="218" t="s">
        <v>309</v>
      </c>
      <c r="D238" s="218" t="s">
        <v>124</v>
      </c>
      <c r="E238" s="219" t="s">
        <v>310</v>
      </c>
      <c r="F238" s="220" t="s">
        <v>311</v>
      </c>
      <c r="G238" s="221" t="s">
        <v>137</v>
      </c>
      <c r="H238" s="222">
        <v>3.0230000000000001</v>
      </c>
      <c r="I238" s="223"/>
      <c r="J238" s="224">
        <f>ROUND(I238*H238,2)</f>
        <v>0</v>
      </c>
      <c r="K238" s="220" t="s">
        <v>128</v>
      </c>
      <c r="L238" s="44"/>
      <c r="M238" s="225" t="s">
        <v>1</v>
      </c>
      <c r="N238" s="226" t="s">
        <v>39</v>
      </c>
      <c r="O238" s="91"/>
      <c r="P238" s="227">
        <f>O238*H238</f>
        <v>0</v>
      </c>
      <c r="Q238" s="227">
        <v>0</v>
      </c>
      <c r="R238" s="227">
        <f>Q238*H238</f>
        <v>0</v>
      </c>
      <c r="S238" s="227">
        <v>2.2000000000000002</v>
      </c>
      <c r="T238" s="228">
        <f>S238*H238</f>
        <v>6.6506000000000007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129</v>
      </c>
      <c r="AT238" s="229" t="s">
        <v>124</v>
      </c>
      <c r="AU238" s="229" t="s">
        <v>142</v>
      </c>
      <c r="AY238" s="17" t="s">
        <v>122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82</v>
      </c>
      <c r="BK238" s="230">
        <f>ROUND(I238*H238,2)</f>
        <v>0</v>
      </c>
      <c r="BL238" s="17" t="s">
        <v>129</v>
      </c>
      <c r="BM238" s="229" t="s">
        <v>312</v>
      </c>
    </row>
    <row r="239" s="15" customFormat="1">
      <c r="A239" s="15"/>
      <c r="B239" s="254"/>
      <c r="C239" s="255"/>
      <c r="D239" s="233" t="s">
        <v>131</v>
      </c>
      <c r="E239" s="256" t="s">
        <v>1</v>
      </c>
      <c r="F239" s="257" t="s">
        <v>300</v>
      </c>
      <c r="G239" s="255"/>
      <c r="H239" s="256" t="s">
        <v>1</v>
      </c>
      <c r="I239" s="258"/>
      <c r="J239" s="255"/>
      <c r="K239" s="255"/>
      <c r="L239" s="259"/>
      <c r="M239" s="260"/>
      <c r="N239" s="261"/>
      <c r="O239" s="261"/>
      <c r="P239" s="261"/>
      <c r="Q239" s="261"/>
      <c r="R239" s="261"/>
      <c r="S239" s="261"/>
      <c r="T239" s="26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3" t="s">
        <v>131</v>
      </c>
      <c r="AU239" s="263" t="s">
        <v>142</v>
      </c>
      <c r="AV239" s="15" t="s">
        <v>82</v>
      </c>
      <c r="AW239" s="15" t="s">
        <v>30</v>
      </c>
      <c r="AX239" s="15" t="s">
        <v>74</v>
      </c>
      <c r="AY239" s="263" t="s">
        <v>122</v>
      </c>
    </row>
    <row r="240" s="15" customFormat="1">
      <c r="A240" s="15"/>
      <c r="B240" s="254"/>
      <c r="C240" s="255"/>
      <c r="D240" s="233" t="s">
        <v>131</v>
      </c>
      <c r="E240" s="256" t="s">
        <v>1</v>
      </c>
      <c r="F240" s="257" t="s">
        <v>313</v>
      </c>
      <c r="G240" s="255"/>
      <c r="H240" s="256" t="s">
        <v>1</v>
      </c>
      <c r="I240" s="258"/>
      <c r="J240" s="255"/>
      <c r="K240" s="255"/>
      <c r="L240" s="259"/>
      <c r="M240" s="260"/>
      <c r="N240" s="261"/>
      <c r="O240" s="261"/>
      <c r="P240" s="261"/>
      <c r="Q240" s="261"/>
      <c r="R240" s="261"/>
      <c r="S240" s="261"/>
      <c r="T240" s="26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3" t="s">
        <v>131</v>
      </c>
      <c r="AU240" s="263" t="s">
        <v>142</v>
      </c>
      <c r="AV240" s="15" t="s">
        <v>82</v>
      </c>
      <c r="AW240" s="15" t="s">
        <v>30</v>
      </c>
      <c r="AX240" s="15" t="s">
        <v>74</v>
      </c>
      <c r="AY240" s="263" t="s">
        <v>122</v>
      </c>
    </row>
    <row r="241" s="13" customFormat="1">
      <c r="A241" s="13"/>
      <c r="B241" s="231"/>
      <c r="C241" s="232"/>
      <c r="D241" s="233" t="s">
        <v>131</v>
      </c>
      <c r="E241" s="234" t="s">
        <v>1</v>
      </c>
      <c r="F241" s="235" t="s">
        <v>314</v>
      </c>
      <c r="G241" s="232"/>
      <c r="H241" s="236">
        <v>0.16400000000000001</v>
      </c>
      <c r="I241" s="237"/>
      <c r="J241" s="232"/>
      <c r="K241" s="232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131</v>
      </c>
      <c r="AU241" s="242" t="s">
        <v>142</v>
      </c>
      <c r="AV241" s="13" t="s">
        <v>84</v>
      </c>
      <c r="AW241" s="13" t="s">
        <v>30</v>
      </c>
      <c r="AX241" s="13" t="s">
        <v>74</v>
      </c>
      <c r="AY241" s="242" t="s">
        <v>122</v>
      </c>
    </row>
    <row r="242" s="15" customFormat="1">
      <c r="A242" s="15"/>
      <c r="B242" s="254"/>
      <c r="C242" s="255"/>
      <c r="D242" s="233" t="s">
        <v>131</v>
      </c>
      <c r="E242" s="256" t="s">
        <v>1</v>
      </c>
      <c r="F242" s="257" t="s">
        <v>315</v>
      </c>
      <c r="G242" s="255"/>
      <c r="H242" s="256" t="s">
        <v>1</v>
      </c>
      <c r="I242" s="258"/>
      <c r="J242" s="255"/>
      <c r="K242" s="255"/>
      <c r="L242" s="259"/>
      <c r="M242" s="260"/>
      <c r="N242" s="261"/>
      <c r="O242" s="261"/>
      <c r="P242" s="261"/>
      <c r="Q242" s="261"/>
      <c r="R242" s="261"/>
      <c r="S242" s="261"/>
      <c r="T242" s="262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3" t="s">
        <v>131</v>
      </c>
      <c r="AU242" s="263" t="s">
        <v>142</v>
      </c>
      <c r="AV242" s="15" t="s">
        <v>82</v>
      </c>
      <c r="AW242" s="15" t="s">
        <v>30</v>
      </c>
      <c r="AX242" s="15" t="s">
        <v>74</v>
      </c>
      <c r="AY242" s="263" t="s">
        <v>122</v>
      </c>
    </row>
    <row r="243" s="13" customFormat="1">
      <c r="A243" s="13"/>
      <c r="B243" s="231"/>
      <c r="C243" s="232"/>
      <c r="D243" s="233" t="s">
        <v>131</v>
      </c>
      <c r="E243" s="234" t="s">
        <v>1</v>
      </c>
      <c r="F243" s="235" t="s">
        <v>316</v>
      </c>
      <c r="G243" s="232"/>
      <c r="H243" s="236">
        <v>0.47499999999999998</v>
      </c>
      <c r="I243" s="237"/>
      <c r="J243" s="232"/>
      <c r="K243" s="232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131</v>
      </c>
      <c r="AU243" s="242" t="s">
        <v>142</v>
      </c>
      <c r="AV243" s="13" t="s">
        <v>84</v>
      </c>
      <c r="AW243" s="13" t="s">
        <v>30</v>
      </c>
      <c r="AX243" s="13" t="s">
        <v>74</v>
      </c>
      <c r="AY243" s="242" t="s">
        <v>122</v>
      </c>
    </row>
    <row r="244" s="13" customFormat="1">
      <c r="A244" s="13"/>
      <c r="B244" s="231"/>
      <c r="C244" s="232"/>
      <c r="D244" s="233" t="s">
        <v>131</v>
      </c>
      <c r="E244" s="234" t="s">
        <v>1</v>
      </c>
      <c r="F244" s="235" t="s">
        <v>317</v>
      </c>
      <c r="G244" s="232"/>
      <c r="H244" s="236">
        <v>0.219</v>
      </c>
      <c r="I244" s="237"/>
      <c r="J244" s="232"/>
      <c r="K244" s="232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131</v>
      </c>
      <c r="AU244" s="242" t="s">
        <v>142</v>
      </c>
      <c r="AV244" s="13" t="s">
        <v>84</v>
      </c>
      <c r="AW244" s="13" t="s">
        <v>30</v>
      </c>
      <c r="AX244" s="13" t="s">
        <v>74</v>
      </c>
      <c r="AY244" s="242" t="s">
        <v>122</v>
      </c>
    </row>
    <row r="245" s="13" customFormat="1">
      <c r="A245" s="13"/>
      <c r="B245" s="231"/>
      <c r="C245" s="232"/>
      <c r="D245" s="233" t="s">
        <v>131</v>
      </c>
      <c r="E245" s="234" t="s">
        <v>1</v>
      </c>
      <c r="F245" s="235" t="s">
        <v>318</v>
      </c>
      <c r="G245" s="232"/>
      <c r="H245" s="236">
        <v>2.165</v>
      </c>
      <c r="I245" s="237"/>
      <c r="J245" s="232"/>
      <c r="K245" s="232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131</v>
      </c>
      <c r="AU245" s="242" t="s">
        <v>142</v>
      </c>
      <c r="AV245" s="13" t="s">
        <v>84</v>
      </c>
      <c r="AW245" s="13" t="s">
        <v>30</v>
      </c>
      <c r="AX245" s="13" t="s">
        <v>74</v>
      </c>
      <c r="AY245" s="242" t="s">
        <v>122</v>
      </c>
    </row>
    <row r="246" s="14" customFormat="1">
      <c r="A246" s="14"/>
      <c r="B246" s="243"/>
      <c r="C246" s="244"/>
      <c r="D246" s="233" t="s">
        <v>131</v>
      </c>
      <c r="E246" s="245" t="s">
        <v>1</v>
      </c>
      <c r="F246" s="246" t="s">
        <v>134</v>
      </c>
      <c r="G246" s="244"/>
      <c r="H246" s="247">
        <v>3.0230000000000001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131</v>
      </c>
      <c r="AU246" s="253" t="s">
        <v>142</v>
      </c>
      <c r="AV246" s="14" t="s">
        <v>129</v>
      </c>
      <c r="AW246" s="14" t="s">
        <v>30</v>
      </c>
      <c r="AX246" s="14" t="s">
        <v>82</v>
      </c>
      <c r="AY246" s="253" t="s">
        <v>122</v>
      </c>
    </row>
    <row r="247" s="12" customFormat="1" ht="20.88" customHeight="1">
      <c r="A247" s="12"/>
      <c r="B247" s="202"/>
      <c r="C247" s="203"/>
      <c r="D247" s="204" t="s">
        <v>73</v>
      </c>
      <c r="E247" s="216" t="s">
        <v>319</v>
      </c>
      <c r="F247" s="216" t="s">
        <v>320</v>
      </c>
      <c r="G247" s="203"/>
      <c r="H247" s="203"/>
      <c r="I247" s="206"/>
      <c r="J247" s="217">
        <f>BK247</f>
        <v>0</v>
      </c>
      <c r="K247" s="203"/>
      <c r="L247" s="208"/>
      <c r="M247" s="209"/>
      <c r="N247" s="210"/>
      <c r="O247" s="210"/>
      <c r="P247" s="211">
        <f>SUM(P248:P269)</f>
        <v>0</v>
      </c>
      <c r="Q247" s="210"/>
      <c r="R247" s="211">
        <f>SUM(R248:R269)</f>
        <v>0.11936000000000001</v>
      </c>
      <c r="S247" s="210"/>
      <c r="T247" s="212">
        <f>SUM(T248:T269)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3" t="s">
        <v>82</v>
      </c>
      <c r="AT247" s="214" t="s">
        <v>73</v>
      </c>
      <c r="AU247" s="214" t="s">
        <v>84</v>
      </c>
      <c r="AY247" s="213" t="s">
        <v>122</v>
      </c>
      <c r="BK247" s="215">
        <f>SUM(BK248:BK269)</f>
        <v>0</v>
      </c>
    </row>
    <row r="248" s="2" customFormat="1" ht="16.5" customHeight="1">
      <c r="A248" s="38"/>
      <c r="B248" s="39"/>
      <c r="C248" s="218" t="s">
        <v>321</v>
      </c>
      <c r="D248" s="218" t="s">
        <v>124</v>
      </c>
      <c r="E248" s="219" t="s">
        <v>322</v>
      </c>
      <c r="F248" s="220" t="s">
        <v>323</v>
      </c>
      <c r="G248" s="221" t="s">
        <v>161</v>
      </c>
      <c r="H248" s="222">
        <v>182.62799999999999</v>
      </c>
      <c r="I248" s="223"/>
      <c r="J248" s="224">
        <f>ROUND(I248*H248,2)</f>
        <v>0</v>
      </c>
      <c r="K248" s="220" t="s">
        <v>128</v>
      </c>
      <c r="L248" s="44"/>
      <c r="M248" s="225" t="s">
        <v>1</v>
      </c>
      <c r="N248" s="226" t="s">
        <v>39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129</v>
      </c>
      <c r="AT248" s="229" t="s">
        <v>124</v>
      </c>
      <c r="AU248" s="229" t="s">
        <v>142</v>
      </c>
      <c r="AY248" s="17" t="s">
        <v>122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82</v>
      </c>
      <c r="BK248" s="230">
        <f>ROUND(I248*H248,2)</f>
        <v>0</v>
      </c>
      <c r="BL248" s="17" t="s">
        <v>129</v>
      </c>
      <c r="BM248" s="229" t="s">
        <v>324</v>
      </c>
    </row>
    <row r="249" s="2" customFormat="1" ht="16.5" customHeight="1">
      <c r="A249" s="38"/>
      <c r="B249" s="39"/>
      <c r="C249" s="218" t="s">
        <v>325</v>
      </c>
      <c r="D249" s="218" t="s">
        <v>124</v>
      </c>
      <c r="E249" s="219" t="s">
        <v>326</v>
      </c>
      <c r="F249" s="220" t="s">
        <v>327</v>
      </c>
      <c r="G249" s="221" t="s">
        <v>161</v>
      </c>
      <c r="H249" s="222">
        <v>5.968</v>
      </c>
      <c r="I249" s="223"/>
      <c r="J249" s="224">
        <f>ROUND(I249*H249,2)</f>
        <v>0</v>
      </c>
      <c r="K249" s="220" t="s">
        <v>1</v>
      </c>
      <c r="L249" s="44"/>
      <c r="M249" s="225" t="s">
        <v>1</v>
      </c>
      <c r="N249" s="226" t="s">
        <v>39</v>
      </c>
      <c r="O249" s="91"/>
      <c r="P249" s="227">
        <f>O249*H249</f>
        <v>0</v>
      </c>
      <c r="Q249" s="227">
        <v>0.02</v>
      </c>
      <c r="R249" s="227">
        <f>Q249*H249</f>
        <v>0.11936000000000001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129</v>
      </c>
      <c r="AT249" s="229" t="s">
        <v>124</v>
      </c>
      <c r="AU249" s="229" t="s">
        <v>142</v>
      </c>
      <c r="AY249" s="17" t="s">
        <v>122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82</v>
      </c>
      <c r="BK249" s="230">
        <f>ROUND(I249*H249,2)</f>
        <v>0</v>
      </c>
      <c r="BL249" s="17" t="s">
        <v>129</v>
      </c>
      <c r="BM249" s="229" t="s">
        <v>328</v>
      </c>
    </row>
    <row r="250" s="15" customFormat="1">
      <c r="A250" s="15"/>
      <c r="B250" s="254"/>
      <c r="C250" s="255"/>
      <c r="D250" s="233" t="s">
        <v>131</v>
      </c>
      <c r="E250" s="256" t="s">
        <v>1</v>
      </c>
      <c r="F250" s="257" t="s">
        <v>329</v>
      </c>
      <c r="G250" s="255"/>
      <c r="H250" s="256" t="s">
        <v>1</v>
      </c>
      <c r="I250" s="258"/>
      <c r="J250" s="255"/>
      <c r="K250" s="255"/>
      <c r="L250" s="259"/>
      <c r="M250" s="260"/>
      <c r="N250" s="261"/>
      <c r="O250" s="261"/>
      <c r="P250" s="261"/>
      <c r="Q250" s="261"/>
      <c r="R250" s="261"/>
      <c r="S250" s="261"/>
      <c r="T250" s="26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3" t="s">
        <v>131</v>
      </c>
      <c r="AU250" s="263" t="s">
        <v>142</v>
      </c>
      <c r="AV250" s="15" t="s">
        <v>82</v>
      </c>
      <c r="AW250" s="15" t="s">
        <v>30</v>
      </c>
      <c r="AX250" s="15" t="s">
        <v>74</v>
      </c>
      <c r="AY250" s="263" t="s">
        <v>122</v>
      </c>
    </row>
    <row r="251" s="15" customFormat="1">
      <c r="A251" s="15"/>
      <c r="B251" s="254"/>
      <c r="C251" s="255"/>
      <c r="D251" s="233" t="s">
        <v>131</v>
      </c>
      <c r="E251" s="256" t="s">
        <v>1</v>
      </c>
      <c r="F251" s="257" t="s">
        <v>227</v>
      </c>
      <c r="G251" s="255"/>
      <c r="H251" s="256" t="s">
        <v>1</v>
      </c>
      <c r="I251" s="258"/>
      <c r="J251" s="255"/>
      <c r="K251" s="255"/>
      <c r="L251" s="259"/>
      <c r="M251" s="260"/>
      <c r="N251" s="261"/>
      <c r="O251" s="261"/>
      <c r="P251" s="261"/>
      <c r="Q251" s="261"/>
      <c r="R251" s="261"/>
      <c r="S251" s="261"/>
      <c r="T251" s="26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3" t="s">
        <v>131</v>
      </c>
      <c r="AU251" s="263" t="s">
        <v>142</v>
      </c>
      <c r="AV251" s="15" t="s">
        <v>82</v>
      </c>
      <c r="AW251" s="15" t="s">
        <v>30</v>
      </c>
      <c r="AX251" s="15" t="s">
        <v>74</v>
      </c>
      <c r="AY251" s="263" t="s">
        <v>122</v>
      </c>
    </row>
    <row r="252" s="13" customFormat="1">
      <c r="A252" s="13"/>
      <c r="B252" s="231"/>
      <c r="C252" s="232"/>
      <c r="D252" s="233" t="s">
        <v>131</v>
      </c>
      <c r="E252" s="234" t="s">
        <v>1</v>
      </c>
      <c r="F252" s="235" t="s">
        <v>330</v>
      </c>
      <c r="G252" s="232"/>
      <c r="H252" s="236">
        <v>5.968</v>
      </c>
      <c r="I252" s="237"/>
      <c r="J252" s="232"/>
      <c r="K252" s="232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131</v>
      </c>
      <c r="AU252" s="242" t="s">
        <v>142</v>
      </c>
      <c r="AV252" s="13" t="s">
        <v>84</v>
      </c>
      <c r="AW252" s="13" t="s">
        <v>30</v>
      </c>
      <c r="AX252" s="13" t="s">
        <v>82</v>
      </c>
      <c r="AY252" s="242" t="s">
        <v>122</v>
      </c>
    </row>
    <row r="253" s="2" customFormat="1" ht="37.8" customHeight="1">
      <c r="A253" s="38"/>
      <c r="B253" s="39"/>
      <c r="C253" s="218" t="s">
        <v>331</v>
      </c>
      <c r="D253" s="218" t="s">
        <v>124</v>
      </c>
      <c r="E253" s="219" t="s">
        <v>332</v>
      </c>
      <c r="F253" s="220" t="s">
        <v>333</v>
      </c>
      <c r="G253" s="221" t="s">
        <v>161</v>
      </c>
      <c r="H253" s="222">
        <v>182.62799999999999</v>
      </c>
      <c r="I253" s="223"/>
      <c r="J253" s="224">
        <f>ROUND(I253*H253,2)</f>
        <v>0</v>
      </c>
      <c r="K253" s="220" t="s">
        <v>128</v>
      </c>
      <c r="L253" s="44"/>
      <c r="M253" s="225" t="s">
        <v>1</v>
      </c>
      <c r="N253" s="226" t="s">
        <v>39</v>
      </c>
      <c r="O253" s="91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129</v>
      </c>
      <c r="AT253" s="229" t="s">
        <v>124</v>
      </c>
      <c r="AU253" s="229" t="s">
        <v>142</v>
      </c>
      <c r="AY253" s="17" t="s">
        <v>122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82</v>
      </c>
      <c r="BK253" s="230">
        <f>ROUND(I253*H253,2)</f>
        <v>0</v>
      </c>
      <c r="BL253" s="17" t="s">
        <v>129</v>
      </c>
      <c r="BM253" s="229" t="s">
        <v>334</v>
      </c>
    </row>
    <row r="254" s="2" customFormat="1" ht="33" customHeight="1">
      <c r="A254" s="38"/>
      <c r="B254" s="39"/>
      <c r="C254" s="218" t="s">
        <v>335</v>
      </c>
      <c r="D254" s="218" t="s">
        <v>124</v>
      </c>
      <c r="E254" s="219" t="s">
        <v>336</v>
      </c>
      <c r="F254" s="220" t="s">
        <v>337</v>
      </c>
      <c r="G254" s="221" t="s">
        <v>161</v>
      </c>
      <c r="H254" s="222">
        <v>182.62799999999999</v>
      </c>
      <c r="I254" s="223"/>
      <c r="J254" s="224">
        <f>ROUND(I254*H254,2)</f>
        <v>0</v>
      </c>
      <c r="K254" s="220" t="s">
        <v>128</v>
      </c>
      <c r="L254" s="44"/>
      <c r="M254" s="225" t="s">
        <v>1</v>
      </c>
      <c r="N254" s="226" t="s">
        <v>39</v>
      </c>
      <c r="O254" s="91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129</v>
      </c>
      <c r="AT254" s="229" t="s">
        <v>124</v>
      </c>
      <c r="AU254" s="229" t="s">
        <v>142</v>
      </c>
      <c r="AY254" s="17" t="s">
        <v>122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82</v>
      </c>
      <c r="BK254" s="230">
        <f>ROUND(I254*H254,2)</f>
        <v>0</v>
      </c>
      <c r="BL254" s="17" t="s">
        <v>129</v>
      </c>
      <c r="BM254" s="229" t="s">
        <v>338</v>
      </c>
    </row>
    <row r="255" s="2" customFormat="1" ht="44.25" customHeight="1">
      <c r="A255" s="38"/>
      <c r="B255" s="39"/>
      <c r="C255" s="218" t="s">
        <v>339</v>
      </c>
      <c r="D255" s="218" t="s">
        <v>124</v>
      </c>
      <c r="E255" s="219" t="s">
        <v>340</v>
      </c>
      <c r="F255" s="220" t="s">
        <v>341</v>
      </c>
      <c r="G255" s="221" t="s">
        <v>161</v>
      </c>
      <c r="H255" s="222">
        <v>3469.9319999999998</v>
      </c>
      <c r="I255" s="223"/>
      <c r="J255" s="224">
        <f>ROUND(I255*H255,2)</f>
        <v>0</v>
      </c>
      <c r="K255" s="220" t="s">
        <v>128</v>
      </c>
      <c r="L255" s="44"/>
      <c r="M255" s="225" t="s">
        <v>1</v>
      </c>
      <c r="N255" s="226" t="s">
        <v>39</v>
      </c>
      <c r="O255" s="91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129</v>
      </c>
      <c r="AT255" s="229" t="s">
        <v>124</v>
      </c>
      <c r="AU255" s="229" t="s">
        <v>142</v>
      </c>
      <c r="AY255" s="17" t="s">
        <v>122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82</v>
      </c>
      <c r="BK255" s="230">
        <f>ROUND(I255*H255,2)</f>
        <v>0</v>
      </c>
      <c r="BL255" s="17" t="s">
        <v>129</v>
      </c>
      <c r="BM255" s="229" t="s">
        <v>342</v>
      </c>
    </row>
    <row r="256" s="13" customFormat="1">
      <c r="A256" s="13"/>
      <c r="B256" s="231"/>
      <c r="C256" s="232"/>
      <c r="D256" s="233" t="s">
        <v>131</v>
      </c>
      <c r="E256" s="232"/>
      <c r="F256" s="235" t="s">
        <v>343</v>
      </c>
      <c r="G256" s="232"/>
      <c r="H256" s="236">
        <v>3469.9319999999998</v>
      </c>
      <c r="I256" s="237"/>
      <c r="J256" s="232"/>
      <c r="K256" s="232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131</v>
      </c>
      <c r="AU256" s="242" t="s">
        <v>142</v>
      </c>
      <c r="AV256" s="13" t="s">
        <v>84</v>
      </c>
      <c r="AW256" s="13" t="s">
        <v>4</v>
      </c>
      <c r="AX256" s="13" t="s">
        <v>82</v>
      </c>
      <c r="AY256" s="242" t="s">
        <v>122</v>
      </c>
    </row>
    <row r="257" s="2" customFormat="1" ht="44.25" customHeight="1">
      <c r="A257" s="38"/>
      <c r="B257" s="39"/>
      <c r="C257" s="218" t="s">
        <v>344</v>
      </c>
      <c r="D257" s="218" t="s">
        <v>124</v>
      </c>
      <c r="E257" s="219" t="s">
        <v>345</v>
      </c>
      <c r="F257" s="220" t="s">
        <v>346</v>
      </c>
      <c r="G257" s="221" t="s">
        <v>161</v>
      </c>
      <c r="H257" s="222">
        <v>19.439</v>
      </c>
      <c r="I257" s="223"/>
      <c r="J257" s="224">
        <f>ROUND(I257*H257,2)</f>
        <v>0</v>
      </c>
      <c r="K257" s="220" t="s">
        <v>128</v>
      </c>
      <c r="L257" s="44"/>
      <c r="M257" s="225" t="s">
        <v>1</v>
      </c>
      <c r="N257" s="226" t="s">
        <v>39</v>
      </c>
      <c r="O257" s="9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129</v>
      </c>
      <c r="AT257" s="229" t="s">
        <v>124</v>
      </c>
      <c r="AU257" s="229" t="s">
        <v>142</v>
      </c>
      <c r="AY257" s="17" t="s">
        <v>122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82</v>
      </c>
      <c r="BK257" s="230">
        <f>ROUND(I257*H257,2)</f>
        <v>0</v>
      </c>
      <c r="BL257" s="17" t="s">
        <v>129</v>
      </c>
      <c r="BM257" s="229" t="s">
        <v>347</v>
      </c>
    </row>
    <row r="258" s="13" customFormat="1">
      <c r="A258" s="13"/>
      <c r="B258" s="231"/>
      <c r="C258" s="232"/>
      <c r="D258" s="233" t="s">
        <v>131</v>
      </c>
      <c r="E258" s="234" t="s">
        <v>1</v>
      </c>
      <c r="F258" s="235" t="s">
        <v>348</v>
      </c>
      <c r="G258" s="232"/>
      <c r="H258" s="236">
        <v>19.439</v>
      </c>
      <c r="I258" s="237"/>
      <c r="J258" s="232"/>
      <c r="K258" s="232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131</v>
      </c>
      <c r="AU258" s="242" t="s">
        <v>142</v>
      </c>
      <c r="AV258" s="13" t="s">
        <v>84</v>
      </c>
      <c r="AW258" s="13" t="s">
        <v>30</v>
      </c>
      <c r="AX258" s="13" t="s">
        <v>82</v>
      </c>
      <c r="AY258" s="242" t="s">
        <v>122</v>
      </c>
    </row>
    <row r="259" s="2" customFormat="1" ht="44.25" customHeight="1">
      <c r="A259" s="38"/>
      <c r="B259" s="39"/>
      <c r="C259" s="218" t="s">
        <v>349</v>
      </c>
      <c r="D259" s="218" t="s">
        <v>124</v>
      </c>
      <c r="E259" s="219" t="s">
        <v>350</v>
      </c>
      <c r="F259" s="220" t="s">
        <v>351</v>
      </c>
      <c r="G259" s="221" t="s">
        <v>161</v>
      </c>
      <c r="H259" s="222">
        <v>117.271</v>
      </c>
      <c r="I259" s="223"/>
      <c r="J259" s="224">
        <f>ROUND(I259*H259,2)</f>
        <v>0</v>
      </c>
      <c r="K259" s="220" t="s">
        <v>128</v>
      </c>
      <c r="L259" s="44"/>
      <c r="M259" s="225" t="s">
        <v>1</v>
      </c>
      <c r="N259" s="226" t="s">
        <v>39</v>
      </c>
      <c r="O259" s="91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129</v>
      </c>
      <c r="AT259" s="229" t="s">
        <v>124</v>
      </c>
      <c r="AU259" s="229" t="s">
        <v>142</v>
      </c>
      <c r="AY259" s="17" t="s">
        <v>122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82</v>
      </c>
      <c r="BK259" s="230">
        <f>ROUND(I259*H259,2)</f>
        <v>0</v>
      </c>
      <c r="BL259" s="17" t="s">
        <v>129</v>
      </c>
      <c r="BM259" s="229" t="s">
        <v>352</v>
      </c>
    </row>
    <row r="260" s="13" customFormat="1">
      <c r="A260" s="13"/>
      <c r="B260" s="231"/>
      <c r="C260" s="232"/>
      <c r="D260" s="233" t="s">
        <v>131</v>
      </c>
      <c r="E260" s="234" t="s">
        <v>1</v>
      </c>
      <c r="F260" s="235" t="s">
        <v>353</v>
      </c>
      <c r="G260" s="232"/>
      <c r="H260" s="236">
        <v>117.271</v>
      </c>
      <c r="I260" s="237"/>
      <c r="J260" s="232"/>
      <c r="K260" s="232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131</v>
      </c>
      <c r="AU260" s="242" t="s">
        <v>142</v>
      </c>
      <c r="AV260" s="13" t="s">
        <v>84</v>
      </c>
      <c r="AW260" s="13" t="s">
        <v>30</v>
      </c>
      <c r="AX260" s="13" t="s">
        <v>82</v>
      </c>
      <c r="AY260" s="242" t="s">
        <v>122</v>
      </c>
    </row>
    <row r="261" s="2" customFormat="1" ht="44.25" customHeight="1">
      <c r="A261" s="38"/>
      <c r="B261" s="39"/>
      <c r="C261" s="218" t="s">
        <v>354</v>
      </c>
      <c r="D261" s="218" t="s">
        <v>124</v>
      </c>
      <c r="E261" s="219" t="s">
        <v>355</v>
      </c>
      <c r="F261" s="220" t="s">
        <v>356</v>
      </c>
      <c r="G261" s="221" t="s">
        <v>161</v>
      </c>
      <c r="H261" s="222">
        <v>34.354999999999997</v>
      </c>
      <c r="I261" s="223"/>
      <c r="J261" s="224">
        <f>ROUND(I261*H261,2)</f>
        <v>0</v>
      </c>
      <c r="K261" s="220" t="s">
        <v>128</v>
      </c>
      <c r="L261" s="44"/>
      <c r="M261" s="225" t="s">
        <v>1</v>
      </c>
      <c r="N261" s="226" t="s">
        <v>39</v>
      </c>
      <c r="O261" s="91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129</v>
      </c>
      <c r="AT261" s="229" t="s">
        <v>124</v>
      </c>
      <c r="AU261" s="229" t="s">
        <v>142</v>
      </c>
      <c r="AY261" s="17" t="s">
        <v>122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82</v>
      </c>
      <c r="BK261" s="230">
        <f>ROUND(I261*H261,2)</f>
        <v>0</v>
      </c>
      <c r="BL261" s="17" t="s">
        <v>129</v>
      </c>
      <c r="BM261" s="229" t="s">
        <v>357</v>
      </c>
    </row>
    <row r="262" s="13" customFormat="1">
      <c r="A262" s="13"/>
      <c r="B262" s="231"/>
      <c r="C262" s="232"/>
      <c r="D262" s="233" t="s">
        <v>131</v>
      </c>
      <c r="E262" s="234" t="s">
        <v>1</v>
      </c>
      <c r="F262" s="235" t="s">
        <v>358</v>
      </c>
      <c r="G262" s="232"/>
      <c r="H262" s="236">
        <v>34.354999999999997</v>
      </c>
      <c r="I262" s="237"/>
      <c r="J262" s="232"/>
      <c r="K262" s="232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131</v>
      </c>
      <c r="AU262" s="242" t="s">
        <v>142</v>
      </c>
      <c r="AV262" s="13" t="s">
        <v>84</v>
      </c>
      <c r="AW262" s="13" t="s">
        <v>30</v>
      </c>
      <c r="AX262" s="13" t="s">
        <v>82</v>
      </c>
      <c r="AY262" s="242" t="s">
        <v>122</v>
      </c>
    </row>
    <row r="263" s="2" customFormat="1" ht="44.25" customHeight="1">
      <c r="A263" s="38"/>
      <c r="B263" s="39"/>
      <c r="C263" s="218" t="s">
        <v>359</v>
      </c>
      <c r="D263" s="218" t="s">
        <v>124</v>
      </c>
      <c r="E263" s="219" t="s">
        <v>360</v>
      </c>
      <c r="F263" s="220" t="s">
        <v>361</v>
      </c>
      <c r="G263" s="221" t="s">
        <v>161</v>
      </c>
      <c r="H263" s="222">
        <v>10.404</v>
      </c>
      <c r="I263" s="223"/>
      <c r="J263" s="224">
        <f>ROUND(I263*H263,2)</f>
        <v>0</v>
      </c>
      <c r="K263" s="220" t="s">
        <v>128</v>
      </c>
      <c r="L263" s="44"/>
      <c r="M263" s="225" t="s">
        <v>1</v>
      </c>
      <c r="N263" s="226" t="s">
        <v>39</v>
      </c>
      <c r="O263" s="91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129</v>
      </c>
      <c r="AT263" s="229" t="s">
        <v>124</v>
      </c>
      <c r="AU263" s="229" t="s">
        <v>142</v>
      </c>
      <c r="AY263" s="17" t="s">
        <v>122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82</v>
      </c>
      <c r="BK263" s="230">
        <f>ROUND(I263*H263,2)</f>
        <v>0</v>
      </c>
      <c r="BL263" s="17" t="s">
        <v>129</v>
      </c>
      <c r="BM263" s="229" t="s">
        <v>362</v>
      </c>
    </row>
    <row r="264" s="13" customFormat="1">
      <c r="A264" s="13"/>
      <c r="B264" s="231"/>
      <c r="C264" s="232"/>
      <c r="D264" s="233" t="s">
        <v>131</v>
      </c>
      <c r="E264" s="234" t="s">
        <v>1</v>
      </c>
      <c r="F264" s="235" t="s">
        <v>363</v>
      </c>
      <c r="G264" s="232"/>
      <c r="H264" s="236">
        <v>10.404</v>
      </c>
      <c r="I264" s="237"/>
      <c r="J264" s="232"/>
      <c r="K264" s="232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131</v>
      </c>
      <c r="AU264" s="242" t="s">
        <v>142</v>
      </c>
      <c r="AV264" s="13" t="s">
        <v>84</v>
      </c>
      <c r="AW264" s="13" t="s">
        <v>30</v>
      </c>
      <c r="AX264" s="13" t="s">
        <v>82</v>
      </c>
      <c r="AY264" s="242" t="s">
        <v>122</v>
      </c>
    </row>
    <row r="265" s="2" customFormat="1" ht="33" customHeight="1">
      <c r="A265" s="38"/>
      <c r="B265" s="39"/>
      <c r="C265" s="218" t="s">
        <v>364</v>
      </c>
      <c r="D265" s="218" t="s">
        <v>124</v>
      </c>
      <c r="E265" s="219" t="s">
        <v>365</v>
      </c>
      <c r="F265" s="220" t="s">
        <v>366</v>
      </c>
      <c r="G265" s="221" t="s">
        <v>161</v>
      </c>
      <c r="H265" s="222">
        <v>5.968</v>
      </c>
      <c r="I265" s="223"/>
      <c r="J265" s="224">
        <f>ROUND(I265*H265,2)</f>
        <v>0</v>
      </c>
      <c r="K265" s="220" t="s">
        <v>1</v>
      </c>
      <c r="L265" s="44"/>
      <c r="M265" s="225" t="s">
        <v>1</v>
      </c>
      <c r="N265" s="226" t="s">
        <v>39</v>
      </c>
      <c r="O265" s="91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129</v>
      </c>
      <c r="AT265" s="229" t="s">
        <v>124</v>
      </c>
      <c r="AU265" s="229" t="s">
        <v>142</v>
      </c>
      <c r="AY265" s="17" t="s">
        <v>122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82</v>
      </c>
      <c r="BK265" s="230">
        <f>ROUND(I265*H265,2)</f>
        <v>0</v>
      </c>
      <c r="BL265" s="17" t="s">
        <v>129</v>
      </c>
      <c r="BM265" s="229" t="s">
        <v>367</v>
      </c>
    </row>
    <row r="266" s="15" customFormat="1">
      <c r="A266" s="15"/>
      <c r="B266" s="254"/>
      <c r="C266" s="255"/>
      <c r="D266" s="233" t="s">
        <v>131</v>
      </c>
      <c r="E266" s="256" t="s">
        <v>1</v>
      </c>
      <c r="F266" s="257" t="s">
        <v>329</v>
      </c>
      <c r="G266" s="255"/>
      <c r="H266" s="256" t="s">
        <v>1</v>
      </c>
      <c r="I266" s="258"/>
      <c r="J266" s="255"/>
      <c r="K266" s="255"/>
      <c r="L266" s="259"/>
      <c r="M266" s="260"/>
      <c r="N266" s="261"/>
      <c r="O266" s="261"/>
      <c r="P266" s="261"/>
      <c r="Q266" s="261"/>
      <c r="R266" s="261"/>
      <c r="S266" s="261"/>
      <c r="T266" s="26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3" t="s">
        <v>131</v>
      </c>
      <c r="AU266" s="263" t="s">
        <v>142</v>
      </c>
      <c r="AV266" s="15" t="s">
        <v>82</v>
      </c>
      <c r="AW266" s="15" t="s">
        <v>30</v>
      </c>
      <c r="AX266" s="15" t="s">
        <v>74</v>
      </c>
      <c r="AY266" s="263" t="s">
        <v>122</v>
      </c>
    </row>
    <row r="267" s="15" customFormat="1">
      <c r="A267" s="15"/>
      <c r="B267" s="254"/>
      <c r="C267" s="255"/>
      <c r="D267" s="233" t="s">
        <v>131</v>
      </c>
      <c r="E267" s="256" t="s">
        <v>1</v>
      </c>
      <c r="F267" s="257" t="s">
        <v>227</v>
      </c>
      <c r="G267" s="255"/>
      <c r="H267" s="256" t="s">
        <v>1</v>
      </c>
      <c r="I267" s="258"/>
      <c r="J267" s="255"/>
      <c r="K267" s="255"/>
      <c r="L267" s="259"/>
      <c r="M267" s="260"/>
      <c r="N267" s="261"/>
      <c r="O267" s="261"/>
      <c r="P267" s="261"/>
      <c r="Q267" s="261"/>
      <c r="R267" s="261"/>
      <c r="S267" s="261"/>
      <c r="T267" s="26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3" t="s">
        <v>131</v>
      </c>
      <c r="AU267" s="263" t="s">
        <v>142</v>
      </c>
      <c r="AV267" s="15" t="s">
        <v>82</v>
      </c>
      <c r="AW267" s="15" t="s">
        <v>30</v>
      </c>
      <c r="AX267" s="15" t="s">
        <v>74</v>
      </c>
      <c r="AY267" s="263" t="s">
        <v>122</v>
      </c>
    </row>
    <row r="268" s="13" customFormat="1">
      <c r="A268" s="13"/>
      <c r="B268" s="231"/>
      <c r="C268" s="232"/>
      <c r="D268" s="233" t="s">
        <v>131</v>
      </c>
      <c r="E268" s="234" t="s">
        <v>1</v>
      </c>
      <c r="F268" s="235" t="s">
        <v>330</v>
      </c>
      <c r="G268" s="232"/>
      <c r="H268" s="236">
        <v>5.968</v>
      </c>
      <c r="I268" s="237"/>
      <c r="J268" s="232"/>
      <c r="K268" s="232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131</v>
      </c>
      <c r="AU268" s="242" t="s">
        <v>142</v>
      </c>
      <c r="AV268" s="13" t="s">
        <v>84</v>
      </c>
      <c r="AW268" s="13" t="s">
        <v>30</v>
      </c>
      <c r="AX268" s="13" t="s">
        <v>82</v>
      </c>
      <c r="AY268" s="242" t="s">
        <v>122</v>
      </c>
    </row>
    <row r="269" s="2" customFormat="1" ht="37.8" customHeight="1">
      <c r="A269" s="38"/>
      <c r="B269" s="39"/>
      <c r="C269" s="218" t="s">
        <v>368</v>
      </c>
      <c r="D269" s="218" t="s">
        <v>124</v>
      </c>
      <c r="E269" s="219" t="s">
        <v>369</v>
      </c>
      <c r="F269" s="220" t="s">
        <v>370</v>
      </c>
      <c r="G269" s="221" t="s">
        <v>161</v>
      </c>
      <c r="H269" s="222">
        <v>0.20399999999999999</v>
      </c>
      <c r="I269" s="223"/>
      <c r="J269" s="224">
        <f>ROUND(I269*H269,2)</f>
        <v>0</v>
      </c>
      <c r="K269" s="220" t="s">
        <v>128</v>
      </c>
      <c r="L269" s="44"/>
      <c r="M269" s="225" t="s">
        <v>1</v>
      </c>
      <c r="N269" s="226" t="s">
        <v>39</v>
      </c>
      <c r="O269" s="91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129</v>
      </c>
      <c r="AT269" s="229" t="s">
        <v>124</v>
      </c>
      <c r="AU269" s="229" t="s">
        <v>142</v>
      </c>
      <c r="AY269" s="17" t="s">
        <v>122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82</v>
      </c>
      <c r="BK269" s="230">
        <f>ROUND(I269*H269,2)</f>
        <v>0</v>
      </c>
      <c r="BL269" s="17" t="s">
        <v>129</v>
      </c>
      <c r="BM269" s="229" t="s">
        <v>371</v>
      </c>
    </row>
    <row r="270" s="12" customFormat="1" ht="22.8" customHeight="1">
      <c r="A270" s="12"/>
      <c r="B270" s="202"/>
      <c r="C270" s="203"/>
      <c r="D270" s="204" t="s">
        <v>73</v>
      </c>
      <c r="E270" s="216" t="s">
        <v>372</v>
      </c>
      <c r="F270" s="216" t="s">
        <v>373</v>
      </c>
      <c r="G270" s="203"/>
      <c r="H270" s="203"/>
      <c r="I270" s="206"/>
      <c r="J270" s="217">
        <f>BK270</f>
        <v>0</v>
      </c>
      <c r="K270" s="203"/>
      <c r="L270" s="208"/>
      <c r="M270" s="209"/>
      <c r="N270" s="210"/>
      <c r="O270" s="210"/>
      <c r="P270" s="211">
        <f>P271</f>
        <v>0</v>
      </c>
      <c r="Q270" s="210"/>
      <c r="R270" s="211">
        <f>R271</f>
        <v>0</v>
      </c>
      <c r="S270" s="210"/>
      <c r="T270" s="212">
        <f>T271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3" t="s">
        <v>82</v>
      </c>
      <c r="AT270" s="214" t="s">
        <v>73</v>
      </c>
      <c r="AU270" s="214" t="s">
        <v>82</v>
      </c>
      <c r="AY270" s="213" t="s">
        <v>122</v>
      </c>
      <c r="BK270" s="215">
        <f>BK271</f>
        <v>0</v>
      </c>
    </row>
    <row r="271" s="2" customFormat="1" ht="21.75" customHeight="1">
      <c r="A271" s="38"/>
      <c r="B271" s="39"/>
      <c r="C271" s="218" t="s">
        <v>374</v>
      </c>
      <c r="D271" s="218" t="s">
        <v>124</v>
      </c>
      <c r="E271" s="219" t="s">
        <v>375</v>
      </c>
      <c r="F271" s="220" t="s">
        <v>376</v>
      </c>
      <c r="G271" s="221" t="s">
        <v>161</v>
      </c>
      <c r="H271" s="222">
        <v>7.6260000000000003</v>
      </c>
      <c r="I271" s="223"/>
      <c r="J271" s="224">
        <f>ROUND(I271*H271,2)</f>
        <v>0</v>
      </c>
      <c r="K271" s="220" t="s">
        <v>128</v>
      </c>
      <c r="L271" s="44"/>
      <c r="M271" s="225" t="s">
        <v>1</v>
      </c>
      <c r="N271" s="226" t="s">
        <v>39</v>
      </c>
      <c r="O271" s="91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129</v>
      </c>
      <c r="AT271" s="229" t="s">
        <v>124</v>
      </c>
      <c r="AU271" s="229" t="s">
        <v>84</v>
      </c>
      <c r="AY271" s="17" t="s">
        <v>122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82</v>
      </c>
      <c r="BK271" s="230">
        <f>ROUND(I271*H271,2)</f>
        <v>0</v>
      </c>
      <c r="BL271" s="17" t="s">
        <v>129</v>
      </c>
      <c r="BM271" s="229" t="s">
        <v>377</v>
      </c>
    </row>
    <row r="272" s="12" customFormat="1" ht="25.92" customHeight="1">
      <c r="A272" s="12"/>
      <c r="B272" s="202"/>
      <c r="C272" s="203"/>
      <c r="D272" s="204" t="s">
        <v>73</v>
      </c>
      <c r="E272" s="205" t="s">
        <v>378</v>
      </c>
      <c r="F272" s="205" t="s">
        <v>379</v>
      </c>
      <c r="G272" s="203"/>
      <c r="H272" s="203"/>
      <c r="I272" s="206"/>
      <c r="J272" s="207">
        <f>BK272</f>
        <v>0</v>
      </c>
      <c r="K272" s="203"/>
      <c r="L272" s="208"/>
      <c r="M272" s="209"/>
      <c r="N272" s="210"/>
      <c r="O272" s="210"/>
      <c r="P272" s="211">
        <f>P273+P276+P282+P284</f>
        <v>0</v>
      </c>
      <c r="Q272" s="210"/>
      <c r="R272" s="211">
        <f>R273+R276+R282+R284</f>
        <v>0</v>
      </c>
      <c r="S272" s="210"/>
      <c r="T272" s="212">
        <f>T273+T276+T282+T284</f>
        <v>1.1447295200000001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3" t="s">
        <v>84</v>
      </c>
      <c r="AT272" s="214" t="s">
        <v>73</v>
      </c>
      <c r="AU272" s="214" t="s">
        <v>74</v>
      </c>
      <c r="AY272" s="213" t="s">
        <v>122</v>
      </c>
      <c r="BK272" s="215">
        <f>BK273+BK276+BK282+BK284</f>
        <v>0</v>
      </c>
    </row>
    <row r="273" s="12" customFormat="1" ht="22.8" customHeight="1">
      <c r="A273" s="12"/>
      <c r="B273" s="202"/>
      <c r="C273" s="203"/>
      <c r="D273" s="204" t="s">
        <v>73</v>
      </c>
      <c r="E273" s="216" t="s">
        <v>380</v>
      </c>
      <c r="F273" s="216" t="s">
        <v>381</v>
      </c>
      <c r="G273" s="203"/>
      <c r="H273" s="203"/>
      <c r="I273" s="206"/>
      <c r="J273" s="217">
        <f>BK273</f>
        <v>0</v>
      </c>
      <c r="K273" s="203"/>
      <c r="L273" s="208"/>
      <c r="M273" s="209"/>
      <c r="N273" s="210"/>
      <c r="O273" s="210"/>
      <c r="P273" s="211">
        <f>SUM(P274:P275)</f>
        <v>0</v>
      </c>
      <c r="Q273" s="210"/>
      <c r="R273" s="211">
        <f>SUM(R274:R275)</f>
        <v>0</v>
      </c>
      <c r="S273" s="210"/>
      <c r="T273" s="212">
        <f>SUM(T274:T275)</f>
        <v>0.72882000000000002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3" t="s">
        <v>84</v>
      </c>
      <c r="AT273" s="214" t="s">
        <v>73</v>
      </c>
      <c r="AU273" s="214" t="s">
        <v>82</v>
      </c>
      <c r="AY273" s="213" t="s">
        <v>122</v>
      </c>
      <c r="BK273" s="215">
        <f>SUM(BK274:BK275)</f>
        <v>0</v>
      </c>
    </row>
    <row r="274" s="2" customFormat="1" ht="49.05" customHeight="1">
      <c r="A274" s="38"/>
      <c r="B274" s="39"/>
      <c r="C274" s="218" t="s">
        <v>382</v>
      </c>
      <c r="D274" s="218" t="s">
        <v>124</v>
      </c>
      <c r="E274" s="219" t="s">
        <v>383</v>
      </c>
      <c r="F274" s="220" t="s">
        <v>384</v>
      </c>
      <c r="G274" s="221" t="s">
        <v>127</v>
      </c>
      <c r="H274" s="222">
        <v>48.588000000000001</v>
      </c>
      <c r="I274" s="223"/>
      <c r="J274" s="224">
        <f>ROUND(I274*H274,2)</f>
        <v>0</v>
      </c>
      <c r="K274" s="220" t="s">
        <v>128</v>
      </c>
      <c r="L274" s="44"/>
      <c r="M274" s="225" t="s">
        <v>1</v>
      </c>
      <c r="N274" s="226" t="s">
        <v>39</v>
      </c>
      <c r="O274" s="91"/>
      <c r="P274" s="227">
        <f>O274*H274</f>
        <v>0</v>
      </c>
      <c r="Q274" s="227">
        <v>0</v>
      </c>
      <c r="R274" s="227">
        <f>Q274*H274</f>
        <v>0</v>
      </c>
      <c r="S274" s="227">
        <v>0.014999999999999999</v>
      </c>
      <c r="T274" s="228">
        <f>S274*H274</f>
        <v>0.72882000000000002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215</v>
      </c>
      <c r="AT274" s="229" t="s">
        <v>124</v>
      </c>
      <c r="AU274" s="229" t="s">
        <v>84</v>
      </c>
      <c r="AY274" s="17" t="s">
        <v>122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82</v>
      </c>
      <c r="BK274" s="230">
        <f>ROUND(I274*H274,2)</f>
        <v>0</v>
      </c>
      <c r="BL274" s="17" t="s">
        <v>215</v>
      </c>
      <c r="BM274" s="229" t="s">
        <v>385</v>
      </c>
    </row>
    <row r="275" s="13" customFormat="1">
      <c r="A275" s="13"/>
      <c r="B275" s="231"/>
      <c r="C275" s="232"/>
      <c r="D275" s="233" t="s">
        <v>131</v>
      </c>
      <c r="E275" s="234" t="s">
        <v>1</v>
      </c>
      <c r="F275" s="235" t="s">
        <v>386</v>
      </c>
      <c r="G275" s="232"/>
      <c r="H275" s="236">
        <v>48.588000000000001</v>
      </c>
      <c r="I275" s="237"/>
      <c r="J275" s="232"/>
      <c r="K275" s="232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131</v>
      </c>
      <c r="AU275" s="242" t="s">
        <v>84</v>
      </c>
      <c r="AV275" s="13" t="s">
        <v>84</v>
      </c>
      <c r="AW275" s="13" t="s">
        <v>30</v>
      </c>
      <c r="AX275" s="13" t="s">
        <v>82</v>
      </c>
      <c r="AY275" s="242" t="s">
        <v>122</v>
      </c>
    </row>
    <row r="276" s="12" customFormat="1" ht="22.8" customHeight="1">
      <c r="A276" s="12"/>
      <c r="B276" s="202"/>
      <c r="C276" s="203"/>
      <c r="D276" s="204" t="s">
        <v>73</v>
      </c>
      <c r="E276" s="216" t="s">
        <v>387</v>
      </c>
      <c r="F276" s="216" t="s">
        <v>388</v>
      </c>
      <c r="G276" s="203"/>
      <c r="H276" s="203"/>
      <c r="I276" s="206"/>
      <c r="J276" s="217">
        <f>BK276</f>
        <v>0</v>
      </c>
      <c r="K276" s="203"/>
      <c r="L276" s="208"/>
      <c r="M276" s="209"/>
      <c r="N276" s="210"/>
      <c r="O276" s="210"/>
      <c r="P276" s="211">
        <f>SUM(P277:P281)</f>
        <v>0</v>
      </c>
      <c r="Q276" s="210"/>
      <c r="R276" s="211">
        <f>SUM(R277:R281)</f>
        <v>0</v>
      </c>
      <c r="S276" s="210"/>
      <c r="T276" s="212">
        <f>SUM(T277:T281)</f>
        <v>0.32390952000000001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3" t="s">
        <v>84</v>
      </c>
      <c r="AT276" s="214" t="s">
        <v>73</v>
      </c>
      <c r="AU276" s="214" t="s">
        <v>82</v>
      </c>
      <c r="AY276" s="213" t="s">
        <v>122</v>
      </c>
      <c r="BK276" s="215">
        <f>SUM(BK277:BK281)</f>
        <v>0</v>
      </c>
    </row>
    <row r="277" s="2" customFormat="1" ht="24.15" customHeight="1">
      <c r="A277" s="38"/>
      <c r="B277" s="39"/>
      <c r="C277" s="218" t="s">
        <v>389</v>
      </c>
      <c r="D277" s="218" t="s">
        <v>124</v>
      </c>
      <c r="E277" s="219" t="s">
        <v>390</v>
      </c>
      <c r="F277" s="220" t="s">
        <v>391</v>
      </c>
      <c r="G277" s="221" t="s">
        <v>127</v>
      </c>
      <c r="H277" s="222">
        <v>48.588000000000001</v>
      </c>
      <c r="I277" s="223"/>
      <c r="J277" s="224">
        <f>ROUND(I277*H277,2)</f>
        <v>0</v>
      </c>
      <c r="K277" s="220" t="s">
        <v>128</v>
      </c>
      <c r="L277" s="44"/>
      <c r="M277" s="225" t="s">
        <v>1</v>
      </c>
      <c r="N277" s="226" t="s">
        <v>39</v>
      </c>
      <c r="O277" s="91"/>
      <c r="P277" s="227">
        <f>O277*H277</f>
        <v>0</v>
      </c>
      <c r="Q277" s="227">
        <v>0</v>
      </c>
      <c r="R277" s="227">
        <f>Q277*H277</f>
        <v>0</v>
      </c>
      <c r="S277" s="227">
        <v>0.00594</v>
      </c>
      <c r="T277" s="228">
        <f>S277*H277</f>
        <v>0.28861271999999999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215</v>
      </c>
      <c r="AT277" s="229" t="s">
        <v>124</v>
      </c>
      <c r="AU277" s="229" t="s">
        <v>84</v>
      </c>
      <c r="AY277" s="17" t="s">
        <v>122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82</v>
      </c>
      <c r="BK277" s="230">
        <f>ROUND(I277*H277,2)</f>
        <v>0</v>
      </c>
      <c r="BL277" s="17" t="s">
        <v>215</v>
      </c>
      <c r="BM277" s="229" t="s">
        <v>392</v>
      </c>
    </row>
    <row r="278" s="13" customFormat="1">
      <c r="A278" s="13"/>
      <c r="B278" s="231"/>
      <c r="C278" s="232"/>
      <c r="D278" s="233" t="s">
        <v>131</v>
      </c>
      <c r="E278" s="234" t="s">
        <v>1</v>
      </c>
      <c r="F278" s="235" t="s">
        <v>386</v>
      </c>
      <c r="G278" s="232"/>
      <c r="H278" s="236">
        <v>48.588000000000001</v>
      </c>
      <c r="I278" s="237"/>
      <c r="J278" s="232"/>
      <c r="K278" s="232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131</v>
      </c>
      <c r="AU278" s="242" t="s">
        <v>84</v>
      </c>
      <c r="AV278" s="13" t="s">
        <v>84</v>
      </c>
      <c r="AW278" s="13" t="s">
        <v>30</v>
      </c>
      <c r="AX278" s="13" t="s">
        <v>82</v>
      </c>
      <c r="AY278" s="242" t="s">
        <v>122</v>
      </c>
    </row>
    <row r="279" s="2" customFormat="1" ht="24.15" customHeight="1">
      <c r="A279" s="38"/>
      <c r="B279" s="39"/>
      <c r="C279" s="218" t="s">
        <v>393</v>
      </c>
      <c r="D279" s="218" t="s">
        <v>124</v>
      </c>
      <c r="E279" s="219" t="s">
        <v>394</v>
      </c>
      <c r="F279" s="220" t="s">
        <v>395</v>
      </c>
      <c r="G279" s="221" t="s">
        <v>396</v>
      </c>
      <c r="H279" s="222">
        <v>18.48</v>
      </c>
      <c r="I279" s="223"/>
      <c r="J279" s="224">
        <f>ROUND(I279*H279,2)</f>
        <v>0</v>
      </c>
      <c r="K279" s="220" t="s">
        <v>128</v>
      </c>
      <c r="L279" s="44"/>
      <c r="M279" s="225" t="s">
        <v>1</v>
      </c>
      <c r="N279" s="226" t="s">
        <v>39</v>
      </c>
      <c r="O279" s="91"/>
      <c r="P279" s="227">
        <f>O279*H279</f>
        <v>0</v>
      </c>
      <c r="Q279" s="227">
        <v>0</v>
      </c>
      <c r="R279" s="227">
        <f>Q279*H279</f>
        <v>0</v>
      </c>
      <c r="S279" s="227">
        <v>0.00191</v>
      </c>
      <c r="T279" s="228">
        <f>S279*H279</f>
        <v>0.035296800000000003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215</v>
      </c>
      <c r="AT279" s="229" t="s">
        <v>124</v>
      </c>
      <c r="AU279" s="229" t="s">
        <v>84</v>
      </c>
      <c r="AY279" s="17" t="s">
        <v>122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82</v>
      </c>
      <c r="BK279" s="230">
        <f>ROUND(I279*H279,2)</f>
        <v>0</v>
      </c>
      <c r="BL279" s="17" t="s">
        <v>215</v>
      </c>
      <c r="BM279" s="229" t="s">
        <v>397</v>
      </c>
    </row>
    <row r="280" s="15" customFormat="1">
      <c r="A280" s="15"/>
      <c r="B280" s="254"/>
      <c r="C280" s="255"/>
      <c r="D280" s="233" t="s">
        <v>131</v>
      </c>
      <c r="E280" s="256" t="s">
        <v>1</v>
      </c>
      <c r="F280" s="257" t="s">
        <v>398</v>
      </c>
      <c r="G280" s="255"/>
      <c r="H280" s="256" t="s">
        <v>1</v>
      </c>
      <c r="I280" s="258"/>
      <c r="J280" s="255"/>
      <c r="K280" s="255"/>
      <c r="L280" s="259"/>
      <c r="M280" s="260"/>
      <c r="N280" s="261"/>
      <c r="O280" s="261"/>
      <c r="P280" s="261"/>
      <c r="Q280" s="261"/>
      <c r="R280" s="261"/>
      <c r="S280" s="261"/>
      <c r="T280" s="26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3" t="s">
        <v>131</v>
      </c>
      <c r="AU280" s="263" t="s">
        <v>84</v>
      </c>
      <c r="AV280" s="15" t="s">
        <v>82</v>
      </c>
      <c r="AW280" s="15" t="s">
        <v>30</v>
      </c>
      <c r="AX280" s="15" t="s">
        <v>74</v>
      </c>
      <c r="AY280" s="263" t="s">
        <v>122</v>
      </c>
    </row>
    <row r="281" s="13" customFormat="1">
      <c r="A281" s="13"/>
      <c r="B281" s="231"/>
      <c r="C281" s="232"/>
      <c r="D281" s="233" t="s">
        <v>131</v>
      </c>
      <c r="E281" s="234" t="s">
        <v>1</v>
      </c>
      <c r="F281" s="235" t="s">
        <v>399</v>
      </c>
      <c r="G281" s="232"/>
      <c r="H281" s="236">
        <v>18.48</v>
      </c>
      <c r="I281" s="237"/>
      <c r="J281" s="232"/>
      <c r="K281" s="232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131</v>
      </c>
      <c r="AU281" s="242" t="s">
        <v>84</v>
      </c>
      <c r="AV281" s="13" t="s">
        <v>84</v>
      </c>
      <c r="AW281" s="13" t="s">
        <v>30</v>
      </c>
      <c r="AX281" s="13" t="s">
        <v>82</v>
      </c>
      <c r="AY281" s="242" t="s">
        <v>122</v>
      </c>
    </row>
    <row r="282" s="12" customFormat="1" ht="22.8" customHeight="1">
      <c r="A282" s="12"/>
      <c r="B282" s="202"/>
      <c r="C282" s="203"/>
      <c r="D282" s="204" t="s">
        <v>73</v>
      </c>
      <c r="E282" s="216" t="s">
        <v>400</v>
      </c>
      <c r="F282" s="216" t="s">
        <v>401</v>
      </c>
      <c r="G282" s="203"/>
      <c r="H282" s="203"/>
      <c r="I282" s="206"/>
      <c r="J282" s="217">
        <f>BK282</f>
        <v>0</v>
      </c>
      <c r="K282" s="203"/>
      <c r="L282" s="208"/>
      <c r="M282" s="209"/>
      <c r="N282" s="210"/>
      <c r="O282" s="210"/>
      <c r="P282" s="211">
        <f>P283</f>
        <v>0</v>
      </c>
      <c r="Q282" s="210"/>
      <c r="R282" s="211">
        <f>R283</f>
        <v>0</v>
      </c>
      <c r="S282" s="210"/>
      <c r="T282" s="212">
        <f>T283</f>
        <v>0.072000000000000008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3" t="s">
        <v>84</v>
      </c>
      <c r="AT282" s="214" t="s">
        <v>73</v>
      </c>
      <c r="AU282" s="214" t="s">
        <v>82</v>
      </c>
      <c r="AY282" s="213" t="s">
        <v>122</v>
      </c>
      <c r="BK282" s="215">
        <f>BK283</f>
        <v>0</v>
      </c>
    </row>
    <row r="283" s="2" customFormat="1" ht="24.15" customHeight="1">
      <c r="A283" s="38"/>
      <c r="B283" s="39"/>
      <c r="C283" s="218" t="s">
        <v>402</v>
      </c>
      <c r="D283" s="218" t="s">
        <v>124</v>
      </c>
      <c r="E283" s="219" t="s">
        <v>403</v>
      </c>
      <c r="F283" s="220" t="s">
        <v>404</v>
      </c>
      <c r="G283" s="221" t="s">
        <v>405</v>
      </c>
      <c r="H283" s="222">
        <v>3</v>
      </c>
      <c r="I283" s="223"/>
      <c r="J283" s="224">
        <f>ROUND(I283*H283,2)</f>
        <v>0</v>
      </c>
      <c r="K283" s="220" t="s">
        <v>128</v>
      </c>
      <c r="L283" s="44"/>
      <c r="M283" s="225" t="s">
        <v>1</v>
      </c>
      <c r="N283" s="226" t="s">
        <v>39</v>
      </c>
      <c r="O283" s="91"/>
      <c r="P283" s="227">
        <f>O283*H283</f>
        <v>0</v>
      </c>
      <c r="Q283" s="227">
        <v>0</v>
      </c>
      <c r="R283" s="227">
        <f>Q283*H283</f>
        <v>0</v>
      </c>
      <c r="S283" s="227">
        <v>0.024</v>
      </c>
      <c r="T283" s="228">
        <f>S283*H283</f>
        <v>0.072000000000000008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215</v>
      </c>
      <c r="AT283" s="229" t="s">
        <v>124</v>
      </c>
      <c r="AU283" s="229" t="s">
        <v>84</v>
      </c>
      <c r="AY283" s="17" t="s">
        <v>122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82</v>
      </c>
      <c r="BK283" s="230">
        <f>ROUND(I283*H283,2)</f>
        <v>0</v>
      </c>
      <c r="BL283" s="17" t="s">
        <v>215</v>
      </c>
      <c r="BM283" s="229" t="s">
        <v>406</v>
      </c>
    </row>
    <row r="284" s="12" customFormat="1" ht="22.8" customHeight="1">
      <c r="A284" s="12"/>
      <c r="B284" s="202"/>
      <c r="C284" s="203"/>
      <c r="D284" s="204" t="s">
        <v>73</v>
      </c>
      <c r="E284" s="216" t="s">
        <v>407</v>
      </c>
      <c r="F284" s="216" t="s">
        <v>408</v>
      </c>
      <c r="G284" s="203"/>
      <c r="H284" s="203"/>
      <c r="I284" s="206"/>
      <c r="J284" s="217">
        <f>BK284</f>
        <v>0</v>
      </c>
      <c r="K284" s="203"/>
      <c r="L284" s="208"/>
      <c r="M284" s="209"/>
      <c r="N284" s="210"/>
      <c r="O284" s="210"/>
      <c r="P284" s="211">
        <f>SUM(P285:P286)</f>
        <v>0</v>
      </c>
      <c r="Q284" s="210"/>
      <c r="R284" s="211">
        <f>SUM(R285:R286)</f>
        <v>0</v>
      </c>
      <c r="S284" s="210"/>
      <c r="T284" s="212">
        <f>SUM(T285:T286)</f>
        <v>0.02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3" t="s">
        <v>84</v>
      </c>
      <c r="AT284" s="214" t="s">
        <v>73</v>
      </c>
      <c r="AU284" s="214" t="s">
        <v>82</v>
      </c>
      <c r="AY284" s="213" t="s">
        <v>122</v>
      </c>
      <c r="BK284" s="215">
        <f>SUM(BK285:BK286)</f>
        <v>0</v>
      </c>
    </row>
    <row r="285" s="2" customFormat="1" ht="24.15" customHeight="1">
      <c r="A285" s="38"/>
      <c r="B285" s="39"/>
      <c r="C285" s="218" t="s">
        <v>409</v>
      </c>
      <c r="D285" s="218" t="s">
        <v>124</v>
      </c>
      <c r="E285" s="219" t="s">
        <v>410</v>
      </c>
      <c r="F285" s="220" t="s">
        <v>411</v>
      </c>
      <c r="G285" s="221" t="s">
        <v>405</v>
      </c>
      <c r="H285" s="222">
        <v>2</v>
      </c>
      <c r="I285" s="223"/>
      <c r="J285" s="224">
        <f>ROUND(I285*H285,2)</f>
        <v>0</v>
      </c>
      <c r="K285" s="220" t="s">
        <v>128</v>
      </c>
      <c r="L285" s="44"/>
      <c r="M285" s="225" t="s">
        <v>1</v>
      </c>
      <c r="N285" s="226" t="s">
        <v>39</v>
      </c>
      <c r="O285" s="91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215</v>
      </c>
      <c r="AT285" s="229" t="s">
        <v>124</v>
      </c>
      <c r="AU285" s="229" t="s">
        <v>84</v>
      </c>
      <c r="AY285" s="17" t="s">
        <v>122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82</v>
      </c>
      <c r="BK285" s="230">
        <f>ROUND(I285*H285,2)</f>
        <v>0</v>
      </c>
      <c r="BL285" s="17" t="s">
        <v>215</v>
      </c>
      <c r="BM285" s="229" t="s">
        <v>412</v>
      </c>
    </row>
    <row r="286" s="2" customFormat="1" ht="24.15" customHeight="1">
      <c r="A286" s="38"/>
      <c r="B286" s="39"/>
      <c r="C286" s="218" t="s">
        <v>413</v>
      </c>
      <c r="D286" s="218" t="s">
        <v>124</v>
      </c>
      <c r="E286" s="219" t="s">
        <v>414</v>
      </c>
      <c r="F286" s="220" t="s">
        <v>415</v>
      </c>
      <c r="G286" s="221" t="s">
        <v>405</v>
      </c>
      <c r="H286" s="222">
        <v>1</v>
      </c>
      <c r="I286" s="223"/>
      <c r="J286" s="224">
        <f>ROUND(I286*H286,2)</f>
        <v>0</v>
      </c>
      <c r="K286" s="220" t="s">
        <v>128</v>
      </c>
      <c r="L286" s="44"/>
      <c r="M286" s="274" t="s">
        <v>1</v>
      </c>
      <c r="N286" s="275" t="s">
        <v>39</v>
      </c>
      <c r="O286" s="276"/>
      <c r="P286" s="277">
        <f>O286*H286</f>
        <v>0</v>
      </c>
      <c r="Q286" s="277">
        <v>0</v>
      </c>
      <c r="R286" s="277">
        <f>Q286*H286</f>
        <v>0</v>
      </c>
      <c r="S286" s="277">
        <v>0.02</v>
      </c>
      <c r="T286" s="278">
        <f>S286*H286</f>
        <v>0.02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215</v>
      </c>
      <c r="AT286" s="229" t="s">
        <v>124</v>
      </c>
      <c r="AU286" s="229" t="s">
        <v>84</v>
      </c>
      <c r="AY286" s="17" t="s">
        <v>122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82</v>
      </c>
      <c r="BK286" s="230">
        <f>ROUND(I286*H286,2)</f>
        <v>0</v>
      </c>
      <c r="BL286" s="17" t="s">
        <v>215</v>
      </c>
      <c r="BM286" s="229" t="s">
        <v>416</v>
      </c>
    </row>
    <row r="287" s="2" customFormat="1" ht="6.96" customHeight="1">
      <c r="A287" s="38"/>
      <c r="B287" s="66"/>
      <c r="C287" s="67"/>
      <c r="D287" s="67"/>
      <c r="E287" s="67"/>
      <c r="F287" s="67"/>
      <c r="G287" s="67"/>
      <c r="H287" s="67"/>
      <c r="I287" s="67"/>
      <c r="J287" s="67"/>
      <c r="K287" s="67"/>
      <c r="L287" s="44"/>
      <c r="M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</row>
  </sheetData>
  <sheetProtection sheet="1" autoFilter="0" formatColumns="0" formatRows="0" objects="1" scenarios="1" spinCount="100000" saltValue="yjevVtFhXd79iQsC8wfBoYFgR9iEL6q8sXZVbJvp1eEJMHNZis9tNdEnpUKoTkpj1PIUkE7Pp3RcNhS5wosoQw==" hashValue="McMUfIMgDALh0uUK3CN3GxJGYZwnIwaTxyFWTK4JuEGUm3SBT3DwyaFDgmZPLk4KSllQQPGf8WCzCu7+SOxcHg==" algorithmName="SHA-512" password="A8D3"/>
  <autoFilter ref="C126:K286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88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VDJ A ČS PAVLOV - DEMOLICE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89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417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19. 6. 2023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ROUND((SUM(BE117:BE124)),  2)</f>
        <v>0</v>
      </c>
      <c r="G33" s="38"/>
      <c r="H33" s="38"/>
      <c r="I33" s="155">
        <v>0.20999999999999999</v>
      </c>
      <c r="J33" s="154">
        <f>ROUND(((SUM(BE117:BE124))*I33),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ROUND((SUM(BF117:BF124)),  2)</f>
        <v>0</v>
      </c>
      <c r="G34" s="38"/>
      <c r="H34" s="38"/>
      <c r="I34" s="155">
        <v>0.14999999999999999</v>
      </c>
      <c r="J34" s="154">
        <f>ROUND(((SUM(BF117:BF124))*I34),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ROUND((SUM(BG117:BG124)),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ROUND((SUM(BH117:BH124)),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ROUND((SUM(BI117:BI124)),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VDJ A ČS PAVLOV - DEMOLICE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090 - Vedlejší a ostatní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19. 6. 2023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92</v>
      </c>
      <c r="D94" s="176"/>
      <c r="E94" s="176"/>
      <c r="F94" s="176"/>
      <c r="G94" s="176"/>
      <c r="H94" s="176"/>
      <c r="I94" s="176"/>
      <c r="J94" s="177" t="s">
        <v>93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94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95</v>
      </c>
    </row>
    <row r="97" s="9" customFormat="1" ht="24.96" customHeight="1">
      <c r="A97" s="9"/>
      <c r="B97" s="179"/>
      <c r="C97" s="180"/>
      <c r="D97" s="181" t="s">
        <v>418</v>
      </c>
      <c r="E97" s="182"/>
      <c r="F97" s="182"/>
      <c r="G97" s="182"/>
      <c r="H97" s="182"/>
      <c r="I97" s="182"/>
      <c r="J97" s="183">
        <f>J118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107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74" t="str">
        <f>E7</f>
        <v>VDJ A ČS PAVLOV - DEMOLICE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89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090 - Vedlejší a ostatní rozpočtové náklady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 xml:space="preserve"> </v>
      </c>
      <c r="G111" s="40"/>
      <c r="H111" s="40"/>
      <c r="I111" s="32" t="s">
        <v>22</v>
      </c>
      <c r="J111" s="79" t="str">
        <f>IF(J12="","",J12)</f>
        <v>19. 6. 2023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 xml:space="preserve"> </v>
      </c>
      <c r="G113" s="40"/>
      <c r="H113" s="40"/>
      <c r="I113" s="32" t="s">
        <v>29</v>
      </c>
      <c r="J113" s="36" t="str">
        <f>E21</f>
        <v xml:space="preserve"> 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27</v>
      </c>
      <c r="D114" s="40"/>
      <c r="E114" s="40"/>
      <c r="F114" s="27" t="str">
        <f>IF(E18="","",E18)</f>
        <v>Vyplň údaj</v>
      </c>
      <c r="G114" s="40"/>
      <c r="H114" s="40"/>
      <c r="I114" s="32" t="s">
        <v>31</v>
      </c>
      <c r="J114" s="36" t="str">
        <f>E24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1"/>
      <c r="B116" s="192"/>
      <c r="C116" s="193" t="s">
        <v>108</v>
      </c>
      <c r="D116" s="194" t="s">
        <v>59</v>
      </c>
      <c r="E116" s="194" t="s">
        <v>55</v>
      </c>
      <c r="F116" s="194" t="s">
        <v>56</v>
      </c>
      <c r="G116" s="194" t="s">
        <v>109</v>
      </c>
      <c r="H116" s="194" t="s">
        <v>110</v>
      </c>
      <c r="I116" s="194" t="s">
        <v>111</v>
      </c>
      <c r="J116" s="194" t="s">
        <v>93</v>
      </c>
      <c r="K116" s="195" t="s">
        <v>112</v>
      </c>
      <c r="L116" s="196"/>
      <c r="M116" s="100" t="s">
        <v>1</v>
      </c>
      <c r="N116" s="101" t="s">
        <v>38</v>
      </c>
      <c r="O116" s="101" t="s">
        <v>113</v>
      </c>
      <c r="P116" s="101" t="s">
        <v>114</v>
      </c>
      <c r="Q116" s="101" t="s">
        <v>115</v>
      </c>
      <c r="R116" s="101" t="s">
        <v>116</v>
      </c>
      <c r="S116" s="101" t="s">
        <v>117</v>
      </c>
      <c r="T116" s="102" t="s">
        <v>118</v>
      </c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</row>
    <row r="117" s="2" customFormat="1" ht="22.8" customHeight="1">
      <c r="A117" s="38"/>
      <c r="B117" s="39"/>
      <c r="C117" s="107" t="s">
        <v>119</v>
      </c>
      <c r="D117" s="40"/>
      <c r="E117" s="40"/>
      <c r="F117" s="40"/>
      <c r="G117" s="40"/>
      <c r="H117" s="40"/>
      <c r="I117" s="40"/>
      <c r="J117" s="197">
        <f>BK117</f>
        <v>0</v>
      </c>
      <c r="K117" s="40"/>
      <c r="L117" s="44"/>
      <c r="M117" s="103"/>
      <c r="N117" s="198"/>
      <c r="O117" s="104"/>
      <c r="P117" s="199">
        <f>P118</f>
        <v>0</v>
      </c>
      <c r="Q117" s="104"/>
      <c r="R117" s="199">
        <f>R118</f>
        <v>0</v>
      </c>
      <c r="S117" s="104"/>
      <c r="T117" s="200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73</v>
      </c>
      <c r="AU117" s="17" t="s">
        <v>95</v>
      </c>
      <c r="BK117" s="201">
        <f>BK118</f>
        <v>0</v>
      </c>
    </row>
    <row r="118" s="12" customFormat="1" ht="25.92" customHeight="1">
      <c r="A118" s="12"/>
      <c r="B118" s="202"/>
      <c r="C118" s="203"/>
      <c r="D118" s="204" t="s">
        <v>73</v>
      </c>
      <c r="E118" s="205" t="s">
        <v>419</v>
      </c>
      <c r="F118" s="205" t="s">
        <v>420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SUM(P119:P124)</f>
        <v>0</v>
      </c>
      <c r="Q118" s="210"/>
      <c r="R118" s="211">
        <f>SUM(R119:R124)</f>
        <v>0</v>
      </c>
      <c r="S118" s="210"/>
      <c r="T118" s="212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153</v>
      </c>
      <c r="AT118" s="214" t="s">
        <v>73</v>
      </c>
      <c r="AU118" s="214" t="s">
        <v>74</v>
      </c>
      <c r="AY118" s="213" t="s">
        <v>122</v>
      </c>
      <c r="BK118" s="215">
        <f>SUM(BK119:BK124)</f>
        <v>0</v>
      </c>
    </row>
    <row r="119" s="2" customFormat="1" ht="16.5" customHeight="1">
      <c r="A119" s="38"/>
      <c r="B119" s="39"/>
      <c r="C119" s="218" t="s">
        <v>82</v>
      </c>
      <c r="D119" s="218" t="s">
        <v>124</v>
      </c>
      <c r="E119" s="219" t="s">
        <v>421</v>
      </c>
      <c r="F119" s="220" t="s">
        <v>422</v>
      </c>
      <c r="G119" s="221" t="s">
        <v>423</v>
      </c>
      <c r="H119" s="222">
        <v>1</v>
      </c>
      <c r="I119" s="223"/>
      <c r="J119" s="224">
        <f>ROUND(I119*H119,2)</f>
        <v>0</v>
      </c>
      <c r="K119" s="220" t="s">
        <v>1</v>
      </c>
      <c r="L119" s="44"/>
      <c r="M119" s="225" t="s">
        <v>1</v>
      </c>
      <c r="N119" s="226" t="s">
        <v>39</v>
      </c>
      <c r="O119" s="9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9" t="s">
        <v>424</v>
      </c>
      <c r="AT119" s="229" t="s">
        <v>124</v>
      </c>
      <c r="AU119" s="229" t="s">
        <v>82</v>
      </c>
      <c r="AY119" s="17" t="s">
        <v>122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7" t="s">
        <v>82</v>
      </c>
      <c r="BK119" s="230">
        <f>ROUND(I119*H119,2)</f>
        <v>0</v>
      </c>
      <c r="BL119" s="17" t="s">
        <v>424</v>
      </c>
      <c r="BM119" s="229" t="s">
        <v>425</v>
      </c>
    </row>
    <row r="120" s="2" customFormat="1" ht="16.5" customHeight="1">
      <c r="A120" s="38"/>
      <c r="B120" s="39"/>
      <c r="C120" s="218" t="s">
        <v>84</v>
      </c>
      <c r="D120" s="218" t="s">
        <v>124</v>
      </c>
      <c r="E120" s="219" t="s">
        <v>426</v>
      </c>
      <c r="F120" s="220" t="s">
        <v>427</v>
      </c>
      <c r="G120" s="221" t="s">
        <v>423</v>
      </c>
      <c r="H120" s="222">
        <v>1</v>
      </c>
      <c r="I120" s="223"/>
      <c r="J120" s="224">
        <f>ROUND(I120*H120,2)</f>
        <v>0</v>
      </c>
      <c r="K120" s="220" t="s">
        <v>1</v>
      </c>
      <c r="L120" s="44"/>
      <c r="M120" s="225" t="s">
        <v>1</v>
      </c>
      <c r="N120" s="226" t="s">
        <v>39</v>
      </c>
      <c r="O120" s="9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9" t="s">
        <v>424</v>
      </c>
      <c r="AT120" s="229" t="s">
        <v>124</v>
      </c>
      <c r="AU120" s="229" t="s">
        <v>82</v>
      </c>
      <c r="AY120" s="17" t="s">
        <v>122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7" t="s">
        <v>82</v>
      </c>
      <c r="BK120" s="230">
        <f>ROUND(I120*H120,2)</f>
        <v>0</v>
      </c>
      <c r="BL120" s="17" t="s">
        <v>424</v>
      </c>
      <c r="BM120" s="229" t="s">
        <v>428</v>
      </c>
    </row>
    <row r="121" s="2" customFormat="1" ht="16.5" customHeight="1">
      <c r="A121" s="38"/>
      <c r="B121" s="39"/>
      <c r="C121" s="218" t="s">
        <v>142</v>
      </c>
      <c r="D121" s="218" t="s">
        <v>124</v>
      </c>
      <c r="E121" s="219" t="s">
        <v>429</v>
      </c>
      <c r="F121" s="220" t="s">
        <v>430</v>
      </c>
      <c r="G121" s="221" t="s">
        <v>423</v>
      </c>
      <c r="H121" s="222">
        <v>1</v>
      </c>
      <c r="I121" s="223"/>
      <c r="J121" s="224">
        <f>ROUND(I121*H121,2)</f>
        <v>0</v>
      </c>
      <c r="K121" s="220" t="s">
        <v>1</v>
      </c>
      <c r="L121" s="44"/>
      <c r="M121" s="225" t="s">
        <v>1</v>
      </c>
      <c r="N121" s="226" t="s">
        <v>39</v>
      </c>
      <c r="O121" s="9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424</v>
      </c>
      <c r="AT121" s="229" t="s">
        <v>124</v>
      </c>
      <c r="AU121" s="229" t="s">
        <v>82</v>
      </c>
      <c r="AY121" s="17" t="s">
        <v>122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82</v>
      </c>
      <c r="BK121" s="230">
        <f>ROUND(I121*H121,2)</f>
        <v>0</v>
      </c>
      <c r="BL121" s="17" t="s">
        <v>424</v>
      </c>
      <c r="BM121" s="229" t="s">
        <v>431</v>
      </c>
    </row>
    <row r="122" s="2" customFormat="1" ht="16.5" customHeight="1">
      <c r="A122" s="38"/>
      <c r="B122" s="39"/>
      <c r="C122" s="218" t="s">
        <v>129</v>
      </c>
      <c r="D122" s="218" t="s">
        <v>124</v>
      </c>
      <c r="E122" s="219" t="s">
        <v>432</v>
      </c>
      <c r="F122" s="220" t="s">
        <v>433</v>
      </c>
      <c r="G122" s="221" t="s">
        <v>423</v>
      </c>
      <c r="H122" s="222">
        <v>1</v>
      </c>
      <c r="I122" s="223"/>
      <c r="J122" s="224">
        <f>ROUND(I122*H122,2)</f>
        <v>0</v>
      </c>
      <c r="K122" s="220" t="s">
        <v>1</v>
      </c>
      <c r="L122" s="44"/>
      <c r="M122" s="225" t="s">
        <v>1</v>
      </c>
      <c r="N122" s="226" t="s">
        <v>39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424</v>
      </c>
      <c r="AT122" s="229" t="s">
        <v>124</v>
      </c>
      <c r="AU122" s="229" t="s">
        <v>82</v>
      </c>
      <c r="AY122" s="17" t="s">
        <v>122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82</v>
      </c>
      <c r="BK122" s="230">
        <f>ROUND(I122*H122,2)</f>
        <v>0</v>
      </c>
      <c r="BL122" s="17" t="s">
        <v>424</v>
      </c>
      <c r="BM122" s="229" t="s">
        <v>434</v>
      </c>
    </row>
    <row r="123" s="2" customFormat="1" ht="16.5" customHeight="1">
      <c r="A123" s="38"/>
      <c r="B123" s="39"/>
      <c r="C123" s="218" t="s">
        <v>153</v>
      </c>
      <c r="D123" s="218" t="s">
        <v>124</v>
      </c>
      <c r="E123" s="219" t="s">
        <v>435</v>
      </c>
      <c r="F123" s="220" t="s">
        <v>436</v>
      </c>
      <c r="G123" s="221" t="s">
        <v>423</v>
      </c>
      <c r="H123" s="222">
        <v>1</v>
      </c>
      <c r="I123" s="223"/>
      <c r="J123" s="224">
        <f>ROUND(I123*H123,2)</f>
        <v>0</v>
      </c>
      <c r="K123" s="220" t="s">
        <v>1</v>
      </c>
      <c r="L123" s="44"/>
      <c r="M123" s="225" t="s">
        <v>1</v>
      </c>
      <c r="N123" s="226" t="s">
        <v>39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424</v>
      </c>
      <c r="AT123" s="229" t="s">
        <v>124</v>
      </c>
      <c r="AU123" s="229" t="s">
        <v>82</v>
      </c>
      <c r="AY123" s="17" t="s">
        <v>122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82</v>
      </c>
      <c r="BK123" s="230">
        <f>ROUND(I123*H123,2)</f>
        <v>0</v>
      </c>
      <c r="BL123" s="17" t="s">
        <v>424</v>
      </c>
      <c r="BM123" s="229" t="s">
        <v>437</v>
      </c>
    </row>
    <row r="124" s="2" customFormat="1" ht="16.5" customHeight="1">
      <c r="A124" s="38"/>
      <c r="B124" s="39"/>
      <c r="C124" s="218" t="s">
        <v>158</v>
      </c>
      <c r="D124" s="218" t="s">
        <v>124</v>
      </c>
      <c r="E124" s="219" t="s">
        <v>438</v>
      </c>
      <c r="F124" s="220" t="s">
        <v>439</v>
      </c>
      <c r="G124" s="221" t="s">
        <v>423</v>
      </c>
      <c r="H124" s="222">
        <v>1</v>
      </c>
      <c r="I124" s="223"/>
      <c r="J124" s="224">
        <f>ROUND(I124*H124,2)</f>
        <v>0</v>
      </c>
      <c r="K124" s="220" t="s">
        <v>1</v>
      </c>
      <c r="L124" s="44"/>
      <c r="M124" s="274" t="s">
        <v>1</v>
      </c>
      <c r="N124" s="275" t="s">
        <v>39</v>
      </c>
      <c r="O124" s="276"/>
      <c r="P124" s="277">
        <f>O124*H124</f>
        <v>0</v>
      </c>
      <c r="Q124" s="277">
        <v>0</v>
      </c>
      <c r="R124" s="277">
        <f>Q124*H124</f>
        <v>0</v>
      </c>
      <c r="S124" s="277">
        <v>0</v>
      </c>
      <c r="T124" s="27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424</v>
      </c>
      <c r="AT124" s="229" t="s">
        <v>124</v>
      </c>
      <c r="AU124" s="229" t="s">
        <v>82</v>
      </c>
      <c r="AY124" s="17" t="s">
        <v>122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82</v>
      </c>
      <c r="BK124" s="230">
        <f>ROUND(I124*H124,2)</f>
        <v>0</v>
      </c>
      <c r="BL124" s="17" t="s">
        <v>424</v>
      </c>
      <c r="BM124" s="229" t="s">
        <v>440</v>
      </c>
    </row>
    <row r="125" s="2" customFormat="1" ht="6.96" customHeight="1">
      <c r="A125" s="38"/>
      <c r="B125" s="66"/>
      <c r="C125" s="67"/>
      <c r="D125" s="67"/>
      <c r="E125" s="67"/>
      <c r="F125" s="67"/>
      <c r="G125" s="67"/>
      <c r="H125" s="67"/>
      <c r="I125" s="67"/>
      <c r="J125" s="67"/>
      <c r="K125" s="67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7lb8W/hxq4BVQHLyE45ul/mqsgNVit9/+S/J9UPWT7eMiUkCJkUWxNF3atZFG+ajvtZrZxlOcdFY6VReYPp73w==" hashValue="ScV9RpMryLOmi/ZIZSzKAipA8b7v7jonAGwBJSfQ5073pv8NGwEZvY/wxYMkSrsj0ryauJT+zAKZC6eyY6IxhA==" algorithmName="SHA-512" password="A8D3"/>
  <autoFilter ref="C116:K12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Hroníková Ivona</dc:creator>
  <cp:lastModifiedBy>Hroníková Ivona</cp:lastModifiedBy>
  <dcterms:created xsi:type="dcterms:W3CDTF">2023-06-22T11:51:15Z</dcterms:created>
  <dcterms:modified xsi:type="dcterms:W3CDTF">2023-06-22T11:51:20Z</dcterms:modified>
</cp:coreProperties>
</file>